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sa\OneDrive - University of Surrey\ATM\Disso\Data\SIN\SIN-PER\"/>
    </mc:Choice>
  </mc:AlternateContent>
  <xr:revisionPtr revIDLastSave="30" documentId="11_1639354B1A770F4609367CE584222ED94E995A92" xr6:coauthVersionLast="45" xr6:coauthVersionMax="45" xr10:uidLastSave="{9F528BC4-5BF8-49A4-8612-7C2AC9DBACBF}"/>
  <bookViews>
    <workbookView xWindow="-120" yWindow="-120" windowWidth="29040" windowHeight="16440" activeTab="1" xr2:uid="{00000000-000D-0000-FFFF-FFFF00000000}"/>
  </bookViews>
  <sheets>
    <sheet name="Export" sheetId="1" r:id="rId1"/>
    <sheet name="Sheet3" sheetId="4" r:id="rId2"/>
    <sheet name="Data" sheetId="2" r:id="rId3"/>
    <sheet name="e" sheetId="3" r:id="rId4"/>
  </sheets>
  <calcPr calcId="191029"/>
  <pivotCaches>
    <pivotCache cacheId="14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" i="2" l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</calcChain>
</file>

<file path=xl/sharedStrings.xml><?xml version="1.0" encoding="utf-8"?>
<sst xmlns="http://schemas.openxmlformats.org/spreadsheetml/2006/main" count="2511" uniqueCount="167">
  <si>
    <t>OAG ANALYSER</t>
  </si>
  <si>
    <t>VERSION: 2.0.1.  Data load date: 13 Sep 2020</t>
  </si>
  <si>
    <t>SEARCH ATTRIBUTES/PARAMETERS:</t>
  </si>
  <si>
    <t>Report Type: Schedules Power Table</t>
  </si>
  <si>
    <t>Dimensions: [Carrier Code, Carrier Name, Elapsed Time, Flying Time, Ground Time, Specific Aircraft Name, Specific Aircraft Code, Seats, Arr Airport Code]</t>
  </si>
  <si>
    <t>Metrics: [Seats (Total), Frequency]</t>
  </si>
  <si>
    <t>Type of Operation: Published carrier, Operating Flights</t>
  </si>
  <si>
    <t>Carrier Category: All</t>
  </si>
  <si>
    <t>Include alliance affiliates: false</t>
  </si>
  <si>
    <t>Origin: Airport(s) Included[SIN]</t>
  </si>
  <si>
    <t>Destination: Airport(s) Included[PER]</t>
  </si>
  <si>
    <t>Direction: One way</t>
  </si>
  <si>
    <t>Aggregate route: false</t>
  </si>
  <si>
    <t>Flight Type: All</t>
  </si>
  <si>
    <t>Service type: C,G,J,Q,S</t>
  </si>
  <si>
    <t>Include Surface: false</t>
  </si>
  <si>
    <t>Non-stop: true</t>
  </si>
  <si>
    <t>Equipment Group: A,H,J,JN,JW,P,RJ,T,</t>
  </si>
  <si>
    <t>Period: Month 01Jan2019 to 31Dec2019</t>
  </si>
  <si>
    <t>TimeSeries: true</t>
  </si>
  <si>
    <t>MONTHLY DATED AT 9 2020</t>
  </si>
  <si>
    <t>REPORT DATED AT: Sep 15-2020. TIME: 20:18 (BST)</t>
  </si>
  <si>
    <t>Carrier Code</t>
  </si>
  <si>
    <t>Carrier Name</t>
  </si>
  <si>
    <t>Elapsed Time</t>
  </si>
  <si>
    <t>Flying Time</t>
  </si>
  <si>
    <t>Ground Time</t>
  </si>
  <si>
    <t>Specific Aircraft Name</t>
  </si>
  <si>
    <t>Specific Aircraft Code</t>
  </si>
  <si>
    <t>Seats</t>
  </si>
  <si>
    <t>Arr Airport Code</t>
  </si>
  <si>
    <t>Seats (Total)</t>
  </si>
  <si>
    <t>Frequency</t>
  </si>
  <si>
    <t>Time series</t>
  </si>
  <si>
    <t>QF</t>
  </si>
  <si>
    <t>Qantas Airways</t>
  </si>
  <si>
    <t>05:10</t>
  </si>
  <si>
    <t>00:00</t>
  </si>
  <si>
    <t>Airbus A330-200</t>
  </si>
  <si>
    <t>332</t>
  </si>
  <si>
    <t>PER</t>
  </si>
  <si>
    <t>201905</t>
  </si>
  <si>
    <t>201910</t>
  </si>
  <si>
    <t>201908</t>
  </si>
  <si>
    <t>201903</t>
  </si>
  <si>
    <t>201904</t>
  </si>
  <si>
    <t>201906</t>
  </si>
  <si>
    <t>201907</t>
  </si>
  <si>
    <t>201909</t>
  </si>
  <si>
    <t>Airbus A330-300</t>
  </si>
  <si>
    <t>333</t>
  </si>
  <si>
    <t>05:15</t>
  </si>
  <si>
    <t>201911</t>
  </si>
  <si>
    <t>201912</t>
  </si>
  <si>
    <t>05:20</t>
  </si>
  <si>
    <t>201901</t>
  </si>
  <si>
    <t>201902</t>
  </si>
  <si>
    <t>Boeing 737-800 (winglets) Passenger</t>
  </si>
  <si>
    <t>73H</t>
  </si>
  <si>
    <t>SQ</t>
  </si>
  <si>
    <t>Singapore Airlines</t>
  </si>
  <si>
    <t>Airbus A350-900</t>
  </si>
  <si>
    <t>359</t>
  </si>
  <si>
    <t>Boeing 777-200/200ER Passenger</t>
  </si>
  <si>
    <t>772</t>
  </si>
  <si>
    <t>Boeing 787</t>
  </si>
  <si>
    <t>787</t>
  </si>
  <si>
    <t>TR</t>
  </si>
  <si>
    <t>Scoot</t>
  </si>
  <si>
    <t>05:00</t>
  </si>
  <si>
    <t>Boeing 787-8</t>
  </si>
  <si>
    <t>788</t>
  </si>
  <si>
    <t>Boeing 787-9</t>
  </si>
  <si>
    <t>789</t>
  </si>
  <si>
    <t>05:05</t>
  </si>
  <si>
    <t>Airbus A320</t>
  </si>
  <si>
    <t>320</t>
  </si>
  <si>
    <t>05:30</t>
  </si>
  <si>
    <t>Data copyright 2020. OAG Aviation Worldwide Ltd. All right reserved.</t>
  </si>
  <si>
    <t>USAGE: 144 RECORDS.</t>
  </si>
  <si>
    <t>Months</t>
  </si>
  <si>
    <t>Hours</t>
  </si>
  <si>
    <t>Minutes</t>
  </si>
  <si>
    <t>B</t>
  </si>
  <si>
    <t># of e-seats</t>
  </si>
  <si>
    <t>e</t>
  </si>
  <si>
    <t>E_total</t>
  </si>
  <si>
    <t>Equipment name</t>
  </si>
  <si>
    <t>Equipment Code</t>
  </si>
  <si>
    <t>A310</t>
  </si>
  <si>
    <t>A319</t>
  </si>
  <si>
    <t>A320</t>
  </si>
  <si>
    <t>A321</t>
  </si>
  <si>
    <t>A330-200</t>
  </si>
  <si>
    <t>A332</t>
  </si>
  <si>
    <t>A330-300</t>
  </si>
  <si>
    <t>A333</t>
  </si>
  <si>
    <t>A330-900neo</t>
  </si>
  <si>
    <t>A339</t>
  </si>
  <si>
    <t>A340-300</t>
  </si>
  <si>
    <t>A343</t>
  </si>
  <si>
    <t>A340-600</t>
  </si>
  <si>
    <t>A346</t>
  </si>
  <si>
    <t>A350</t>
  </si>
  <si>
    <t>A350-1000</t>
  </si>
  <si>
    <t>A351</t>
  </si>
  <si>
    <t>A350-900</t>
  </si>
  <si>
    <t>A359</t>
  </si>
  <si>
    <t>A380-800</t>
  </si>
  <si>
    <t>A388</t>
  </si>
  <si>
    <t>B767-400</t>
  </si>
  <si>
    <t>B764</t>
  </si>
  <si>
    <t>B737-800</t>
  </si>
  <si>
    <t>B738</t>
  </si>
  <si>
    <t>B747-400</t>
  </si>
  <si>
    <t>B744</t>
  </si>
  <si>
    <t>B757-300</t>
  </si>
  <si>
    <t>B753</t>
  </si>
  <si>
    <t>B767-300</t>
  </si>
  <si>
    <t>B763</t>
  </si>
  <si>
    <t>B777-200</t>
  </si>
  <si>
    <t>B772</t>
  </si>
  <si>
    <t>B777-300</t>
  </si>
  <si>
    <t>B773</t>
  </si>
  <si>
    <t>B787-10</t>
  </si>
  <si>
    <t>B780</t>
  </si>
  <si>
    <t>B787-8</t>
  </si>
  <si>
    <t>B788</t>
  </si>
  <si>
    <t>B787-9</t>
  </si>
  <si>
    <t>B789</t>
  </si>
  <si>
    <t>32A</t>
  </si>
  <si>
    <t>A320(Sh)</t>
  </si>
  <si>
    <t>32B</t>
  </si>
  <si>
    <t>A321(Sh)</t>
  </si>
  <si>
    <t>32N</t>
  </si>
  <si>
    <t>A320neo</t>
  </si>
  <si>
    <t>32Q</t>
  </si>
  <si>
    <t>A321neo</t>
  </si>
  <si>
    <t>73G</t>
  </si>
  <si>
    <t>B737-700</t>
  </si>
  <si>
    <t>B737</t>
  </si>
  <si>
    <t>75W</t>
  </si>
  <si>
    <t>B757-200</t>
  </si>
  <si>
    <t>B752</t>
  </si>
  <si>
    <t>AB6</t>
  </si>
  <si>
    <t>77W</t>
  </si>
  <si>
    <t>7M8</t>
  </si>
  <si>
    <t>B737 MAX 8</t>
  </si>
  <si>
    <t>7M7</t>
  </si>
  <si>
    <t>7M9</t>
  </si>
  <si>
    <t>7M1</t>
  </si>
  <si>
    <t>737-800(winglets)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</si>
  <si>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</si>
  <si>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</si>
  <si>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</si>
  <si>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</si>
  <si>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</si>
  <si>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</si>
  <si>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</si>
  <si>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</si>
  <si>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</si>
  <si>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</si>
  <si>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</si>
  <si>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</si>
  <si>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Sum of Seats (Total)</t>
  </si>
  <si>
    <t>Sum of E_total</t>
  </si>
  <si>
    <t>Average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</si>
</sst>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"/>
  </numFmts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8EA9DB"/>
      </top>
      <bottom style="medium">
        <color rgb="FF8EA9DB"/>
      </bottom>
      <diagonal/>
    </border>
    <border>
      <left/>
      <right style="medium">
        <color rgb="FF8EA9DB"/>
      </right>
      <top style="medium">
        <color rgb="FF8EA9DB"/>
      </top>
      <bottom style="medium">
        <color rgb="FF8EA9DB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165" fontId="0" fillId="0" borderId="0" xfId="0" applyNumberFormat="1"/>
    <xf numFmtId="0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1" fillId="0" borderId="0" xfId="1" applyAlignment="1">
      <alignment vertical="center" wrapText="1"/>
    </xf>
    <xf numFmtId="0" fontId="1" fillId="0" borderId="0" xfId="1"/>
    <xf numFmtId="0" fontId="1" fillId="0" borderId="0" xfId="1" applyNumberFormat="1"/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Normal 2" xfId="1" xr:uid="{D117D63A-E040-461D-BADD-50F3DBB10C43}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numFmt numFmtId="165" formatCode="#,###"/>
    </dxf>
    <dxf>
      <numFmt numFmtId="165" formatCode="#,###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 Sanders" refreshedDate="44089.853040740738" createdVersion="6" refreshedVersion="6" minRefreshableVersion="3" recordCount="144" xr:uid="{6F741AAF-8CF6-401E-B063-3D452DACA35A}">
  <cacheSource type="worksheet">
    <worksheetSource name="Table1"/>
  </cacheSource>
  <cacheFields count="19">
    <cacheField name="Carrier Code" numFmtId="0">
      <sharedItems count="3">
        <s v="QF"/>
        <s v="SQ"/>
        <s v="TR"/>
      </sharedItems>
    </cacheField>
    <cacheField name="Carrier Name" numFmtId="0">
      <sharedItems/>
    </cacheField>
    <cacheField name="Elapsed Time" numFmtId="0">
      <sharedItems/>
    </cacheField>
    <cacheField name="Flying Time" numFmtId="0">
      <sharedItems/>
    </cacheField>
    <cacheField name="Ground Time" numFmtId="0">
      <sharedItems/>
    </cacheField>
    <cacheField name="Specific Aircraft Name" numFmtId="0">
      <sharedItems/>
    </cacheField>
    <cacheField name="Specific Aircraft Code" numFmtId="0">
      <sharedItems containsMixedTypes="1" containsNumber="1" containsInteger="1" minValue="320" maxValue="789"/>
    </cacheField>
    <cacheField name="Seats" numFmtId="0">
      <sharedItems containsSemiMixedTypes="0" containsString="0" containsNumber="1" containsInteger="1" minValue="174" maxValue="375"/>
    </cacheField>
    <cacheField name="Arr Airport Code" numFmtId="0">
      <sharedItems/>
    </cacheField>
    <cacheField name="Seats (Total)" numFmtId="165">
      <sharedItems containsSemiMixedTypes="0" containsString="0" containsNumber="1" containsInteger="1" minValue="180" maxValue="20894"/>
    </cacheField>
    <cacheField name="Frequency" numFmtId="165">
      <sharedItems containsSemiMixedTypes="0" containsString="0" containsNumber="1" containsInteger="1" minValue="1" maxValue="62"/>
    </cacheField>
    <cacheField name="Time series" numFmtId="0">
      <sharedItems containsSemiMixedTypes="0" containsString="0" containsNumber="1" containsInteger="1" minValue="201901" maxValue="201912"/>
    </cacheField>
    <cacheField name="Months" numFmtId="0">
      <sharedItems count="12">
        <s v="05"/>
        <s v="10"/>
        <s v="08"/>
        <s v="03"/>
        <s v="04"/>
        <s v="06"/>
        <s v="07"/>
        <s v="09"/>
        <s v="11"/>
        <s v="12"/>
        <s v="01"/>
        <s v="02"/>
      </sharedItems>
    </cacheField>
    <cacheField name="Hours" numFmtId="0">
      <sharedItems/>
    </cacheField>
    <cacheField name="Minutes" numFmtId="0">
      <sharedItems/>
    </cacheField>
    <cacheField name="B" numFmtId="0">
      <sharedItems containsSemiMixedTypes="0" containsString="0" containsNumber="1" minValue="5" maxValue="5.5"/>
    </cacheField>
    <cacheField name="# of e-seats" numFmtId="0">
      <sharedItems containsSemiMixedTypes="0" containsString="0" containsNumber="1" containsInteger="1" minValue="180" maxValue="440"/>
    </cacheField>
    <cacheField name="e" numFmtId="0">
      <sharedItems containsSemiMixedTypes="0" containsString="0" containsNumber="1" minValue="1" maxValue="1.7276595744680852"/>
    </cacheField>
    <cacheField name="E_total" numFmtId="0">
      <sharedItems containsSemiMixedTypes="0" containsString="0" containsNumber="1" minValue="180" maxValue="272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x v="0"/>
    <s v="Qantas Airways"/>
    <s v="05:10"/>
    <s v="05:10"/>
    <s v="00:00"/>
    <s v="Airbus A330-200"/>
    <n v="332"/>
    <n v="235"/>
    <s v="PER"/>
    <n v="705"/>
    <n v="3"/>
    <n v="201905"/>
    <x v="0"/>
    <s v="05"/>
    <s v="10"/>
    <n v="5.166666666666667"/>
    <n v="406"/>
    <n v="1.7276595744680852"/>
    <n v="1218"/>
  </r>
  <r>
    <x v="0"/>
    <s v="Qantas Airways"/>
    <s v="05:10"/>
    <s v="05:10"/>
    <s v="00:00"/>
    <s v="Airbus A330-200"/>
    <n v="332"/>
    <n v="251"/>
    <s v="PER"/>
    <n v="251"/>
    <n v="1"/>
    <n v="201910"/>
    <x v="1"/>
    <s v="05"/>
    <s v="10"/>
    <n v="5.166666666666667"/>
    <n v="406"/>
    <n v="1.6175298804780875"/>
    <n v="406"/>
  </r>
  <r>
    <x v="0"/>
    <s v="Qantas Airways"/>
    <s v="05:10"/>
    <s v="05:10"/>
    <s v="00:00"/>
    <s v="Airbus A330-200"/>
    <n v="332"/>
    <n v="266"/>
    <s v="PER"/>
    <n v="266"/>
    <n v="1"/>
    <n v="201905"/>
    <x v="0"/>
    <s v="05"/>
    <s v="10"/>
    <n v="5.166666666666667"/>
    <n v="406"/>
    <n v="1.5263157894736843"/>
    <n v="406"/>
  </r>
  <r>
    <x v="0"/>
    <s v="Qantas Airways"/>
    <s v="05:10"/>
    <s v="05:10"/>
    <s v="00:00"/>
    <s v="Airbus A330-200"/>
    <n v="332"/>
    <n v="266"/>
    <s v="PER"/>
    <n v="798"/>
    <n v="3"/>
    <n v="201908"/>
    <x v="2"/>
    <s v="05"/>
    <s v="10"/>
    <n v="5.166666666666667"/>
    <n v="406"/>
    <n v="1.5263157894736843"/>
    <n v="1218"/>
  </r>
  <r>
    <x v="0"/>
    <s v="Qantas Airways"/>
    <s v="05:10"/>
    <s v="05:10"/>
    <s v="00:00"/>
    <s v="Airbus A330-200"/>
    <n v="332"/>
    <n v="271"/>
    <s v="PER"/>
    <n v="271"/>
    <n v="1"/>
    <n v="201903"/>
    <x v="3"/>
    <s v="05"/>
    <s v="10"/>
    <n v="5.166666666666667"/>
    <n v="406"/>
    <n v="1.4981549815498154"/>
    <n v="406"/>
  </r>
  <r>
    <x v="0"/>
    <s v="Qantas Airways"/>
    <s v="05:10"/>
    <s v="05:10"/>
    <s v="00:00"/>
    <s v="Airbus A330-200"/>
    <n v="332"/>
    <n v="271"/>
    <s v="PER"/>
    <n v="8130"/>
    <n v="30"/>
    <n v="201904"/>
    <x v="4"/>
    <s v="05"/>
    <s v="10"/>
    <n v="5.166666666666667"/>
    <n v="406"/>
    <n v="1.4981549815498154"/>
    <n v="12180"/>
  </r>
  <r>
    <x v="0"/>
    <s v="Qantas Airways"/>
    <s v="05:10"/>
    <s v="05:10"/>
    <s v="00:00"/>
    <s v="Airbus A330-200"/>
    <n v="332"/>
    <n v="271"/>
    <s v="PER"/>
    <n v="7317"/>
    <n v="27"/>
    <n v="201905"/>
    <x v="0"/>
    <s v="05"/>
    <s v="10"/>
    <n v="5.166666666666667"/>
    <n v="406"/>
    <n v="1.4981549815498154"/>
    <n v="10962"/>
  </r>
  <r>
    <x v="0"/>
    <s v="Qantas Airways"/>
    <s v="05:10"/>
    <s v="05:10"/>
    <s v="00:00"/>
    <s v="Airbus A330-200"/>
    <n v="332"/>
    <n v="271"/>
    <s v="PER"/>
    <n v="8130"/>
    <n v="30"/>
    <n v="201906"/>
    <x v="5"/>
    <s v="05"/>
    <s v="10"/>
    <n v="5.166666666666667"/>
    <n v="406"/>
    <n v="1.4981549815498154"/>
    <n v="12180"/>
  </r>
  <r>
    <x v="0"/>
    <s v="Qantas Airways"/>
    <s v="05:10"/>
    <s v="05:10"/>
    <s v="00:00"/>
    <s v="Airbus A330-200"/>
    <n v="332"/>
    <n v="271"/>
    <s v="PER"/>
    <n v="8401"/>
    <n v="31"/>
    <n v="201907"/>
    <x v="6"/>
    <s v="05"/>
    <s v="10"/>
    <n v="5.166666666666667"/>
    <n v="406"/>
    <n v="1.4981549815498154"/>
    <n v="12586"/>
  </r>
  <r>
    <x v="0"/>
    <s v="Qantas Airways"/>
    <s v="05:10"/>
    <s v="05:10"/>
    <s v="00:00"/>
    <s v="Airbus A330-200"/>
    <n v="332"/>
    <n v="271"/>
    <s v="PER"/>
    <n v="7317"/>
    <n v="27"/>
    <n v="201908"/>
    <x v="2"/>
    <s v="05"/>
    <s v="10"/>
    <n v="5.166666666666667"/>
    <n v="406"/>
    <n v="1.4981549815498154"/>
    <n v="10962"/>
  </r>
  <r>
    <x v="0"/>
    <s v="Qantas Airways"/>
    <s v="05:10"/>
    <s v="05:10"/>
    <s v="00:00"/>
    <s v="Airbus A330-200"/>
    <n v="332"/>
    <n v="271"/>
    <s v="PER"/>
    <n v="8130"/>
    <n v="30"/>
    <n v="201909"/>
    <x v="7"/>
    <s v="05"/>
    <s v="10"/>
    <n v="5.166666666666667"/>
    <n v="406"/>
    <n v="1.4981549815498154"/>
    <n v="12180"/>
  </r>
  <r>
    <x v="0"/>
    <s v="Qantas Airways"/>
    <s v="05:10"/>
    <s v="05:10"/>
    <s v="00:00"/>
    <s v="Airbus A330-200"/>
    <n v="332"/>
    <n v="271"/>
    <s v="PER"/>
    <n v="6504"/>
    <n v="24"/>
    <n v="201910"/>
    <x v="1"/>
    <s v="05"/>
    <s v="10"/>
    <n v="5.166666666666667"/>
    <n v="406"/>
    <n v="1.4981549815498154"/>
    <n v="9744"/>
  </r>
  <r>
    <x v="0"/>
    <s v="Qantas Airways"/>
    <s v="05:10"/>
    <s v="05:10"/>
    <s v="00:00"/>
    <s v="Airbus A330-300"/>
    <n v="333"/>
    <n v="297"/>
    <s v="PER"/>
    <n v="297"/>
    <n v="1"/>
    <n v="201908"/>
    <x v="2"/>
    <s v="05"/>
    <s v="10"/>
    <n v="5.166666666666667"/>
    <n v="440"/>
    <n v="1.4814814814814814"/>
    <n v="440"/>
  </r>
  <r>
    <x v="0"/>
    <s v="Qantas Airways"/>
    <s v="05:10"/>
    <s v="05:10"/>
    <s v="00:00"/>
    <s v="Airbus A330-300"/>
    <n v="333"/>
    <n v="297"/>
    <s v="PER"/>
    <n v="297"/>
    <n v="1"/>
    <n v="201910"/>
    <x v="1"/>
    <s v="05"/>
    <s v="10"/>
    <n v="5.166666666666667"/>
    <n v="440"/>
    <n v="1.4814814814814814"/>
    <n v="440"/>
  </r>
  <r>
    <x v="0"/>
    <s v="Qantas Airways"/>
    <s v="05:15"/>
    <s v="05:15"/>
    <s v="00:00"/>
    <s v="Airbus A330-200"/>
    <n v="332"/>
    <n v="251"/>
    <s v="PER"/>
    <n v="251"/>
    <n v="1"/>
    <n v="201911"/>
    <x v="8"/>
    <s v="05"/>
    <s v="15"/>
    <n v="5.25"/>
    <n v="406"/>
    <n v="1.6175298804780875"/>
    <n v="406"/>
  </r>
  <r>
    <x v="0"/>
    <s v="Qantas Airways"/>
    <s v="05:15"/>
    <s v="05:15"/>
    <s v="00:00"/>
    <s v="Airbus A330-200"/>
    <n v="332"/>
    <n v="251"/>
    <s v="PER"/>
    <n v="753"/>
    <n v="3"/>
    <n v="201912"/>
    <x v="9"/>
    <s v="05"/>
    <s v="15"/>
    <n v="5.25"/>
    <n v="406"/>
    <n v="1.6175298804780875"/>
    <n v="1218"/>
  </r>
  <r>
    <x v="0"/>
    <s v="Qantas Airways"/>
    <s v="05:15"/>
    <s v="05:15"/>
    <s v="00:00"/>
    <s v="Airbus A330-200"/>
    <n v="332"/>
    <n v="271"/>
    <s v="PER"/>
    <n v="1355"/>
    <n v="5"/>
    <n v="201910"/>
    <x v="1"/>
    <s v="05"/>
    <s v="15"/>
    <n v="5.25"/>
    <n v="406"/>
    <n v="1.4981549815498154"/>
    <n v="2029.9999999999998"/>
  </r>
  <r>
    <x v="0"/>
    <s v="Qantas Airways"/>
    <s v="05:15"/>
    <s v="05:15"/>
    <s v="00:00"/>
    <s v="Airbus A330-200"/>
    <n v="332"/>
    <n v="271"/>
    <s v="PER"/>
    <n v="7859"/>
    <n v="29"/>
    <n v="201911"/>
    <x v="8"/>
    <s v="05"/>
    <s v="15"/>
    <n v="5.25"/>
    <n v="406"/>
    <n v="1.4981549815498154"/>
    <n v="11774"/>
  </r>
  <r>
    <x v="0"/>
    <s v="Qantas Airways"/>
    <s v="05:15"/>
    <s v="05:15"/>
    <s v="00:00"/>
    <s v="Airbus A330-200"/>
    <n v="332"/>
    <n v="271"/>
    <s v="PER"/>
    <n v="7046"/>
    <n v="26"/>
    <n v="201912"/>
    <x v="9"/>
    <s v="05"/>
    <s v="15"/>
    <n v="5.25"/>
    <n v="406"/>
    <n v="1.4981549815498154"/>
    <n v="10556"/>
  </r>
  <r>
    <x v="0"/>
    <s v="Qantas Airways"/>
    <s v="05:15"/>
    <s v="05:15"/>
    <s v="00:00"/>
    <s v="Airbus A330-300"/>
    <n v="333"/>
    <n v="297"/>
    <s v="PER"/>
    <n v="594"/>
    <n v="2"/>
    <n v="201912"/>
    <x v="9"/>
    <s v="05"/>
    <s v="15"/>
    <n v="5.25"/>
    <n v="440"/>
    <n v="1.4814814814814814"/>
    <n v="880"/>
  </r>
  <r>
    <x v="0"/>
    <s v="Qantas Airways"/>
    <s v="05:20"/>
    <s v="05:20"/>
    <s v="00:00"/>
    <s v="Airbus A330-200"/>
    <n v="332"/>
    <n v="251"/>
    <s v="PER"/>
    <n v="502"/>
    <n v="2"/>
    <n v="201901"/>
    <x v="10"/>
    <s v="05"/>
    <s v="20"/>
    <n v="5.333333333333333"/>
    <n v="406"/>
    <n v="1.6175298804780875"/>
    <n v="812"/>
  </r>
  <r>
    <x v="0"/>
    <s v="Qantas Airways"/>
    <s v="05:20"/>
    <s v="05:20"/>
    <s v="00:00"/>
    <s v="Airbus A330-200"/>
    <n v="332"/>
    <n v="266"/>
    <s v="PER"/>
    <n v="532"/>
    <n v="2"/>
    <n v="201901"/>
    <x v="10"/>
    <s v="05"/>
    <s v="20"/>
    <n v="5.333333333333333"/>
    <n v="406"/>
    <n v="1.5263157894736843"/>
    <n v="812"/>
  </r>
  <r>
    <x v="0"/>
    <s v="Qantas Airways"/>
    <s v="05:20"/>
    <s v="05:20"/>
    <s v="00:00"/>
    <s v="Airbus A330-200"/>
    <n v="332"/>
    <n v="271"/>
    <s v="PER"/>
    <n v="6775"/>
    <n v="25"/>
    <n v="201901"/>
    <x v="10"/>
    <s v="05"/>
    <s v="20"/>
    <n v="5.333333333333333"/>
    <n v="406"/>
    <n v="1.4981549815498154"/>
    <n v="10150"/>
  </r>
  <r>
    <x v="0"/>
    <s v="Qantas Airways"/>
    <s v="05:20"/>
    <s v="05:20"/>
    <s v="00:00"/>
    <s v="Airbus A330-200"/>
    <n v="332"/>
    <n v="271"/>
    <s v="PER"/>
    <n v="7588"/>
    <n v="28"/>
    <n v="201902"/>
    <x v="11"/>
    <s v="05"/>
    <s v="20"/>
    <n v="5.333333333333333"/>
    <n v="406"/>
    <n v="1.4981549815498154"/>
    <n v="11368"/>
  </r>
  <r>
    <x v="0"/>
    <s v="Qantas Airways"/>
    <s v="05:20"/>
    <s v="05:20"/>
    <s v="00:00"/>
    <s v="Airbus A330-200"/>
    <n v="332"/>
    <n v="271"/>
    <s v="PER"/>
    <n v="7859"/>
    <n v="29"/>
    <n v="201903"/>
    <x v="3"/>
    <s v="05"/>
    <s v="20"/>
    <n v="5.333333333333333"/>
    <n v="406"/>
    <n v="1.4981549815498154"/>
    <n v="11774"/>
  </r>
  <r>
    <x v="0"/>
    <s v="Qantas Airways"/>
    <s v="05:20"/>
    <s v="05:20"/>
    <s v="00:00"/>
    <s v="Airbus A330-300"/>
    <n v="333"/>
    <n v="297"/>
    <s v="PER"/>
    <n v="594"/>
    <n v="2"/>
    <n v="201901"/>
    <x v="10"/>
    <s v="05"/>
    <s v="20"/>
    <n v="5.333333333333333"/>
    <n v="440"/>
    <n v="1.4814814814814814"/>
    <n v="880"/>
  </r>
  <r>
    <x v="0"/>
    <s v="Qantas Airways"/>
    <s v="05:20"/>
    <s v="05:20"/>
    <s v="00:00"/>
    <s v="Airbus A330-300"/>
    <n v="333"/>
    <n v="297"/>
    <s v="PER"/>
    <n v="297"/>
    <n v="1"/>
    <n v="201903"/>
    <x v="3"/>
    <s v="05"/>
    <s v="20"/>
    <n v="5.333333333333333"/>
    <n v="440"/>
    <n v="1.4814814814814814"/>
    <n v="440"/>
  </r>
  <r>
    <x v="0"/>
    <s v="Qantas Airways"/>
    <s v="05:20"/>
    <s v="05:20"/>
    <s v="00:00"/>
    <s v="Boeing 737-800 (winglets) Passenger"/>
    <s v="73H"/>
    <n v="174"/>
    <s v="PER"/>
    <n v="1914"/>
    <n v="11"/>
    <n v="201901"/>
    <x v="10"/>
    <s v="05"/>
    <s v="20"/>
    <n v="5.333333333333333"/>
    <n v="189"/>
    <n v="1.0862068965517242"/>
    <n v="2079"/>
  </r>
  <r>
    <x v="0"/>
    <s v="Qantas Airways"/>
    <s v="05:20"/>
    <s v="05:20"/>
    <s v="00:00"/>
    <s v="Boeing 737-800 (winglets) Passenger"/>
    <s v="73H"/>
    <n v="174"/>
    <s v="PER"/>
    <n v="2610"/>
    <n v="15"/>
    <n v="201912"/>
    <x v="9"/>
    <s v="05"/>
    <s v="20"/>
    <n v="5.333333333333333"/>
    <n v="189"/>
    <n v="1.0862068965517242"/>
    <n v="2835"/>
  </r>
  <r>
    <x v="1"/>
    <s v="Singapore Airlines"/>
    <s v="05:10"/>
    <s v="05:10"/>
    <s v="00:00"/>
    <s v="Airbus A330-300"/>
    <n v="333"/>
    <n v="285"/>
    <s v="PER"/>
    <n v="570"/>
    <n v="2"/>
    <n v="201903"/>
    <x v="3"/>
    <s v="05"/>
    <s v="10"/>
    <n v="5.166666666666667"/>
    <n v="440"/>
    <n v="1.5438596491228069"/>
    <n v="880"/>
  </r>
  <r>
    <x v="1"/>
    <s v="Singapore Airlines"/>
    <s v="05:10"/>
    <s v="05:10"/>
    <s v="00:00"/>
    <s v="Airbus A330-300"/>
    <n v="333"/>
    <n v="285"/>
    <s v="PER"/>
    <n v="17100"/>
    <n v="60"/>
    <n v="201904"/>
    <x v="4"/>
    <s v="05"/>
    <s v="10"/>
    <n v="5.166666666666667"/>
    <n v="440"/>
    <n v="1.5438596491228069"/>
    <n v="26400"/>
  </r>
  <r>
    <x v="1"/>
    <s v="Singapore Airlines"/>
    <s v="05:10"/>
    <s v="05:10"/>
    <s v="00:00"/>
    <s v="Airbus A330-300"/>
    <n v="333"/>
    <n v="285"/>
    <s v="PER"/>
    <n v="10260"/>
    <n v="36"/>
    <n v="201905"/>
    <x v="0"/>
    <s v="05"/>
    <s v="10"/>
    <n v="5.166666666666667"/>
    <n v="440"/>
    <n v="1.5438596491228069"/>
    <n v="15840"/>
  </r>
  <r>
    <x v="1"/>
    <s v="Singapore Airlines"/>
    <s v="05:10"/>
    <s v="05:10"/>
    <s v="00:00"/>
    <s v="Airbus A330-300"/>
    <n v="333"/>
    <n v="285"/>
    <s v="PER"/>
    <n v="17100"/>
    <n v="60"/>
    <n v="201906"/>
    <x v="5"/>
    <s v="05"/>
    <s v="10"/>
    <n v="5.166666666666667"/>
    <n v="440"/>
    <n v="1.5438596491228069"/>
    <n v="26400"/>
  </r>
  <r>
    <x v="1"/>
    <s v="Singapore Airlines"/>
    <s v="05:10"/>
    <s v="05:10"/>
    <s v="00:00"/>
    <s v="Airbus A330-300"/>
    <n v="333"/>
    <n v="285"/>
    <s v="PER"/>
    <n v="8835"/>
    <n v="31"/>
    <n v="201907"/>
    <x v="6"/>
    <s v="05"/>
    <s v="10"/>
    <n v="5.166666666666667"/>
    <n v="440"/>
    <n v="1.5438596491228069"/>
    <n v="13640"/>
  </r>
  <r>
    <x v="1"/>
    <s v="Singapore Airlines"/>
    <s v="05:10"/>
    <s v="05:10"/>
    <s v="00:00"/>
    <s v="Airbus A330-300"/>
    <n v="333"/>
    <n v="285"/>
    <s v="PER"/>
    <n v="8835"/>
    <n v="31"/>
    <n v="201908"/>
    <x v="2"/>
    <s v="05"/>
    <s v="10"/>
    <n v="5.166666666666667"/>
    <n v="440"/>
    <n v="1.5438596491228069"/>
    <n v="13640"/>
  </r>
  <r>
    <x v="1"/>
    <s v="Singapore Airlines"/>
    <s v="05:10"/>
    <s v="05:10"/>
    <s v="00:00"/>
    <s v="Airbus A330-300"/>
    <n v="333"/>
    <n v="285"/>
    <s v="PER"/>
    <n v="8550"/>
    <n v="30"/>
    <n v="201909"/>
    <x v="7"/>
    <s v="05"/>
    <s v="10"/>
    <n v="5.166666666666667"/>
    <n v="440"/>
    <n v="1.5438596491228069"/>
    <n v="13200"/>
  </r>
  <r>
    <x v="1"/>
    <s v="Singapore Airlines"/>
    <s v="05:10"/>
    <s v="05:10"/>
    <s v="00:00"/>
    <s v="Airbus A350-900"/>
    <n v="359"/>
    <n v="303"/>
    <s v="PER"/>
    <n v="8484"/>
    <n v="28"/>
    <n v="201906"/>
    <x v="5"/>
    <s v="05"/>
    <s v="10"/>
    <n v="5.166666666666667"/>
    <n v="440"/>
    <n v="1.4521452145214522"/>
    <n v="12320"/>
  </r>
  <r>
    <x v="1"/>
    <s v="Singapore Airlines"/>
    <s v="05:10"/>
    <s v="05:10"/>
    <s v="00:00"/>
    <s v="Airbus A350-900"/>
    <n v="359"/>
    <n v="303"/>
    <s v="PER"/>
    <n v="18786"/>
    <n v="62"/>
    <n v="201907"/>
    <x v="6"/>
    <s v="05"/>
    <s v="10"/>
    <n v="5.166666666666667"/>
    <n v="440"/>
    <n v="1.4521452145214522"/>
    <n v="27280"/>
  </r>
  <r>
    <x v="1"/>
    <s v="Singapore Airlines"/>
    <s v="05:10"/>
    <s v="05:10"/>
    <s v="00:00"/>
    <s v="Airbus A350-900"/>
    <n v="359"/>
    <n v="303"/>
    <s v="PER"/>
    <n v="18786"/>
    <n v="62"/>
    <n v="201908"/>
    <x v="2"/>
    <s v="05"/>
    <s v="10"/>
    <n v="5.166666666666667"/>
    <n v="440"/>
    <n v="1.4521452145214522"/>
    <n v="27280"/>
  </r>
  <r>
    <x v="1"/>
    <s v="Singapore Airlines"/>
    <s v="05:10"/>
    <s v="05:10"/>
    <s v="00:00"/>
    <s v="Airbus A350-900"/>
    <n v="359"/>
    <n v="303"/>
    <s v="PER"/>
    <n v="18180"/>
    <n v="60"/>
    <n v="201909"/>
    <x v="7"/>
    <s v="05"/>
    <s v="10"/>
    <n v="5.166666666666667"/>
    <n v="440"/>
    <n v="1.4521452145214522"/>
    <n v="26400"/>
  </r>
  <r>
    <x v="1"/>
    <s v="Singapore Airlines"/>
    <s v="05:10"/>
    <s v="05:10"/>
    <s v="00:00"/>
    <s v="Airbus A350-900"/>
    <n v="359"/>
    <n v="303"/>
    <s v="PER"/>
    <n v="15756"/>
    <n v="52"/>
    <n v="201910"/>
    <x v="1"/>
    <s v="05"/>
    <s v="10"/>
    <n v="5.166666666666667"/>
    <n v="440"/>
    <n v="1.4521452145214522"/>
    <n v="22880"/>
  </r>
  <r>
    <x v="1"/>
    <s v="Singapore Airlines"/>
    <s v="05:10"/>
    <s v="05:10"/>
    <s v="00:00"/>
    <s v="Boeing 777-200/200ER Passenger"/>
    <n v="772"/>
    <n v="266"/>
    <s v="PER"/>
    <n v="6650"/>
    <n v="25"/>
    <n v="201905"/>
    <x v="0"/>
    <s v="05"/>
    <s v="10"/>
    <n v="5.166666666666667"/>
    <n v="440"/>
    <n v="1.6541353383458646"/>
    <n v="11000"/>
  </r>
  <r>
    <x v="1"/>
    <s v="Singapore Airlines"/>
    <s v="05:10"/>
    <s v="05:10"/>
    <s v="00:00"/>
    <s v="Boeing 777-200/200ER Passenger"/>
    <n v="772"/>
    <n v="266"/>
    <s v="PER"/>
    <n v="532"/>
    <n v="2"/>
    <n v="201906"/>
    <x v="5"/>
    <s v="05"/>
    <s v="10"/>
    <n v="5.166666666666667"/>
    <n v="440"/>
    <n v="1.6541353383458646"/>
    <n v="880"/>
  </r>
  <r>
    <x v="1"/>
    <s v="Singapore Airlines"/>
    <s v="05:10"/>
    <s v="05:10"/>
    <s v="00:00"/>
    <s v="Boeing 777-200/200ER Passenger"/>
    <n v="772"/>
    <n v="271"/>
    <s v="PER"/>
    <n v="271"/>
    <n v="1"/>
    <n v="201903"/>
    <x v="3"/>
    <s v="05"/>
    <s v="10"/>
    <n v="5.166666666666667"/>
    <n v="440"/>
    <n v="1.6236162361623616"/>
    <n v="440"/>
  </r>
  <r>
    <x v="1"/>
    <s v="Singapore Airlines"/>
    <s v="05:10"/>
    <s v="05:10"/>
    <s v="00:00"/>
    <s v="Boeing 777-200/200ER Passenger"/>
    <n v="772"/>
    <n v="271"/>
    <s v="PER"/>
    <n v="8130"/>
    <n v="30"/>
    <n v="201904"/>
    <x v="4"/>
    <s v="05"/>
    <s v="10"/>
    <n v="5.166666666666667"/>
    <n v="440"/>
    <n v="1.6236162361623616"/>
    <n v="13200"/>
  </r>
  <r>
    <x v="1"/>
    <s v="Singapore Airlines"/>
    <s v="05:10"/>
    <s v="05:10"/>
    <s v="00:00"/>
    <s v="Boeing 777-200/200ER Passenger"/>
    <n v="772"/>
    <n v="271"/>
    <s v="PER"/>
    <n v="8672"/>
    <n v="32"/>
    <n v="201905"/>
    <x v="0"/>
    <s v="05"/>
    <s v="10"/>
    <n v="5.166666666666667"/>
    <n v="440"/>
    <n v="1.6236162361623616"/>
    <n v="14080"/>
  </r>
  <r>
    <x v="1"/>
    <s v="Singapore Airlines"/>
    <s v="05:10"/>
    <s v="05:10"/>
    <s v="00:00"/>
    <s v="Boeing 787"/>
    <n v="787"/>
    <n v="337"/>
    <s v="PER"/>
    <n v="337"/>
    <n v="1"/>
    <n v="201903"/>
    <x v="3"/>
    <s v="05"/>
    <s v="10"/>
    <n v="5.166666666666667"/>
    <n v="420"/>
    <n v="1.2462908011869436"/>
    <n v="420"/>
  </r>
  <r>
    <x v="1"/>
    <s v="Singapore Airlines"/>
    <s v="05:10"/>
    <s v="05:10"/>
    <s v="00:00"/>
    <s v="Boeing 787"/>
    <n v="787"/>
    <n v="337"/>
    <s v="PER"/>
    <n v="10110"/>
    <n v="30"/>
    <n v="201904"/>
    <x v="4"/>
    <s v="05"/>
    <s v="10"/>
    <n v="5.166666666666667"/>
    <n v="420"/>
    <n v="1.2462908011869436"/>
    <n v="12600"/>
  </r>
  <r>
    <x v="1"/>
    <s v="Singapore Airlines"/>
    <s v="05:10"/>
    <s v="05:10"/>
    <s v="00:00"/>
    <s v="Boeing 787"/>
    <n v="787"/>
    <n v="337"/>
    <s v="PER"/>
    <n v="10447"/>
    <n v="31"/>
    <n v="201905"/>
    <x v="0"/>
    <s v="05"/>
    <s v="10"/>
    <n v="5.166666666666667"/>
    <n v="420"/>
    <n v="1.2462908011869436"/>
    <n v="13020"/>
  </r>
  <r>
    <x v="1"/>
    <s v="Singapore Airlines"/>
    <s v="05:10"/>
    <s v="05:10"/>
    <s v="00:00"/>
    <s v="Boeing 787"/>
    <n v="787"/>
    <n v="337"/>
    <s v="PER"/>
    <n v="10110"/>
    <n v="30"/>
    <n v="201906"/>
    <x v="5"/>
    <s v="05"/>
    <s v="10"/>
    <n v="5.166666666666667"/>
    <n v="420"/>
    <n v="1.2462908011869436"/>
    <n v="12600"/>
  </r>
  <r>
    <x v="1"/>
    <s v="Singapore Airlines"/>
    <s v="05:10"/>
    <s v="05:10"/>
    <s v="00:00"/>
    <s v="Boeing 787"/>
    <n v="787"/>
    <n v="337"/>
    <s v="PER"/>
    <n v="10447"/>
    <n v="31"/>
    <n v="201907"/>
    <x v="6"/>
    <s v="05"/>
    <s v="10"/>
    <n v="5.166666666666667"/>
    <n v="420"/>
    <n v="1.2462908011869436"/>
    <n v="13020"/>
  </r>
  <r>
    <x v="1"/>
    <s v="Singapore Airlines"/>
    <s v="05:10"/>
    <s v="05:10"/>
    <s v="00:00"/>
    <s v="Boeing 787"/>
    <n v="787"/>
    <n v="337"/>
    <s v="PER"/>
    <n v="10447"/>
    <n v="31"/>
    <n v="201908"/>
    <x v="2"/>
    <s v="05"/>
    <s v="10"/>
    <n v="5.166666666666667"/>
    <n v="420"/>
    <n v="1.2462908011869436"/>
    <n v="13020"/>
  </r>
  <r>
    <x v="1"/>
    <s v="Singapore Airlines"/>
    <s v="05:10"/>
    <s v="05:10"/>
    <s v="00:00"/>
    <s v="Boeing 787"/>
    <n v="787"/>
    <n v="337"/>
    <s v="PER"/>
    <n v="10110"/>
    <n v="30"/>
    <n v="201909"/>
    <x v="7"/>
    <s v="05"/>
    <s v="10"/>
    <n v="5.166666666666667"/>
    <n v="420"/>
    <n v="1.2462908011869436"/>
    <n v="12600"/>
  </r>
  <r>
    <x v="1"/>
    <s v="Singapore Airlines"/>
    <s v="05:10"/>
    <s v="05:10"/>
    <s v="00:00"/>
    <s v="Boeing 787"/>
    <n v="787"/>
    <n v="337"/>
    <s v="PER"/>
    <n v="17524"/>
    <n v="52"/>
    <n v="201910"/>
    <x v="1"/>
    <s v="05"/>
    <s v="10"/>
    <n v="5.166666666666667"/>
    <n v="420"/>
    <n v="1.2462908011869436"/>
    <n v="21840"/>
  </r>
  <r>
    <x v="1"/>
    <s v="Singapore Airlines"/>
    <s v="05:15"/>
    <s v="05:15"/>
    <s v="00:00"/>
    <s v="Airbus A330-300"/>
    <n v="333"/>
    <n v="285"/>
    <s v="PER"/>
    <n v="17670"/>
    <n v="62"/>
    <n v="201901"/>
    <x v="10"/>
    <s v="05"/>
    <s v="15"/>
    <n v="5.25"/>
    <n v="440"/>
    <n v="1.5438596491228069"/>
    <n v="27280"/>
  </r>
  <r>
    <x v="1"/>
    <s v="Singapore Airlines"/>
    <s v="05:15"/>
    <s v="05:15"/>
    <s v="00:00"/>
    <s v="Airbus A330-300"/>
    <n v="333"/>
    <n v="285"/>
    <s v="PER"/>
    <n v="15960"/>
    <n v="56"/>
    <n v="201902"/>
    <x v="11"/>
    <s v="05"/>
    <s v="15"/>
    <n v="5.25"/>
    <n v="440"/>
    <n v="1.5438596491228069"/>
    <n v="24640"/>
  </r>
  <r>
    <x v="1"/>
    <s v="Singapore Airlines"/>
    <s v="05:15"/>
    <s v="05:15"/>
    <s v="00:00"/>
    <s v="Airbus A330-300"/>
    <n v="333"/>
    <n v="285"/>
    <s v="PER"/>
    <n v="17100"/>
    <n v="60"/>
    <n v="201903"/>
    <x v="3"/>
    <s v="05"/>
    <s v="15"/>
    <n v="5.25"/>
    <n v="440"/>
    <n v="1.5438596491228069"/>
    <n v="26400"/>
  </r>
  <r>
    <x v="1"/>
    <s v="Singapore Airlines"/>
    <s v="05:15"/>
    <s v="05:15"/>
    <s v="00:00"/>
    <s v="Airbus A350-900"/>
    <n v="359"/>
    <n v="303"/>
    <s v="PER"/>
    <n v="3030"/>
    <n v="10"/>
    <n v="201910"/>
    <x v="1"/>
    <s v="05"/>
    <s v="15"/>
    <n v="5.25"/>
    <n v="440"/>
    <n v="1.4521452145214522"/>
    <n v="4400"/>
  </r>
  <r>
    <x v="1"/>
    <s v="Singapore Airlines"/>
    <s v="05:15"/>
    <s v="05:15"/>
    <s v="00:00"/>
    <s v="Airbus A350-900"/>
    <n v="359"/>
    <n v="303"/>
    <s v="PER"/>
    <n v="18180"/>
    <n v="60"/>
    <n v="201911"/>
    <x v="8"/>
    <s v="05"/>
    <s v="15"/>
    <n v="5.25"/>
    <n v="440"/>
    <n v="1.4521452145214522"/>
    <n v="26400"/>
  </r>
  <r>
    <x v="1"/>
    <s v="Singapore Airlines"/>
    <s v="05:15"/>
    <s v="05:15"/>
    <s v="00:00"/>
    <s v="Airbus A350-900"/>
    <n v="359"/>
    <n v="303"/>
    <s v="PER"/>
    <n v="18786"/>
    <n v="62"/>
    <n v="201912"/>
    <x v="9"/>
    <s v="05"/>
    <s v="15"/>
    <n v="5.25"/>
    <n v="440"/>
    <n v="1.4521452145214522"/>
    <n v="27280"/>
  </r>
  <r>
    <x v="1"/>
    <s v="Singapore Airlines"/>
    <s v="05:15"/>
    <s v="05:15"/>
    <s v="00:00"/>
    <s v="Boeing 777-200/200ER Passenger"/>
    <n v="772"/>
    <n v="271"/>
    <s v="PER"/>
    <n v="8401"/>
    <n v="31"/>
    <n v="201901"/>
    <x v="10"/>
    <s v="05"/>
    <s v="15"/>
    <n v="5.25"/>
    <n v="440"/>
    <n v="1.6236162361623616"/>
    <n v="13640"/>
  </r>
  <r>
    <x v="1"/>
    <s v="Singapore Airlines"/>
    <s v="05:15"/>
    <s v="05:15"/>
    <s v="00:00"/>
    <s v="Boeing 777-200/200ER Passenger"/>
    <n v="772"/>
    <n v="271"/>
    <s v="PER"/>
    <n v="7588"/>
    <n v="28"/>
    <n v="201902"/>
    <x v="11"/>
    <s v="05"/>
    <s v="15"/>
    <n v="5.25"/>
    <n v="440"/>
    <n v="1.6236162361623616"/>
    <n v="12320"/>
  </r>
  <r>
    <x v="1"/>
    <s v="Singapore Airlines"/>
    <s v="05:15"/>
    <s v="05:15"/>
    <s v="00:00"/>
    <s v="Boeing 777-200/200ER Passenger"/>
    <n v="772"/>
    <n v="271"/>
    <s v="PER"/>
    <n v="8130"/>
    <n v="30"/>
    <n v="201903"/>
    <x v="3"/>
    <s v="05"/>
    <s v="15"/>
    <n v="5.25"/>
    <n v="440"/>
    <n v="1.6236162361623616"/>
    <n v="13200"/>
  </r>
  <r>
    <x v="1"/>
    <s v="Singapore Airlines"/>
    <s v="05:15"/>
    <s v="05:15"/>
    <s v="00:00"/>
    <s v="Boeing 787"/>
    <n v="787"/>
    <n v="337"/>
    <s v="PER"/>
    <n v="10447"/>
    <n v="31"/>
    <n v="201901"/>
    <x v="10"/>
    <s v="05"/>
    <s v="15"/>
    <n v="5.25"/>
    <n v="420"/>
    <n v="1.2462908011869436"/>
    <n v="13020"/>
  </r>
  <r>
    <x v="1"/>
    <s v="Singapore Airlines"/>
    <s v="05:15"/>
    <s v="05:15"/>
    <s v="00:00"/>
    <s v="Boeing 787"/>
    <n v="787"/>
    <n v="337"/>
    <s v="PER"/>
    <n v="9436"/>
    <n v="28"/>
    <n v="201902"/>
    <x v="11"/>
    <s v="05"/>
    <s v="15"/>
    <n v="5.25"/>
    <n v="420"/>
    <n v="1.2462908011869436"/>
    <n v="11760"/>
  </r>
  <r>
    <x v="1"/>
    <s v="Singapore Airlines"/>
    <s v="05:15"/>
    <s v="05:15"/>
    <s v="00:00"/>
    <s v="Boeing 787"/>
    <n v="787"/>
    <n v="337"/>
    <s v="PER"/>
    <n v="10110"/>
    <n v="30"/>
    <n v="201903"/>
    <x v="3"/>
    <s v="05"/>
    <s v="15"/>
    <n v="5.25"/>
    <n v="420"/>
    <n v="1.2462908011869436"/>
    <n v="12600"/>
  </r>
  <r>
    <x v="1"/>
    <s v="Singapore Airlines"/>
    <s v="05:15"/>
    <s v="05:15"/>
    <s v="00:00"/>
    <s v="Boeing 787"/>
    <n v="787"/>
    <n v="337"/>
    <s v="PER"/>
    <n v="3370"/>
    <n v="10"/>
    <n v="201910"/>
    <x v="1"/>
    <s v="05"/>
    <s v="15"/>
    <n v="5.25"/>
    <n v="420"/>
    <n v="1.2462908011869436"/>
    <n v="4200"/>
  </r>
  <r>
    <x v="1"/>
    <s v="Singapore Airlines"/>
    <s v="05:15"/>
    <s v="05:15"/>
    <s v="00:00"/>
    <s v="Boeing 787"/>
    <n v="787"/>
    <n v="337"/>
    <s v="PER"/>
    <n v="20220"/>
    <n v="60"/>
    <n v="201911"/>
    <x v="8"/>
    <s v="05"/>
    <s v="15"/>
    <n v="5.25"/>
    <n v="420"/>
    <n v="1.2462908011869436"/>
    <n v="25200"/>
  </r>
  <r>
    <x v="1"/>
    <s v="Singapore Airlines"/>
    <s v="05:15"/>
    <s v="05:15"/>
    <s v="00:00"/>
    <s v="Boeing 787"/>
    <n v="787"/>
    <n v="337"/>
    <s v="PER"/>
    <n v="20894"/>
    <n v="62"/>
    <n v="201912"/>
    <x v="9"/>
    <s v="05"/>
    <s v="15"/>
    <n v="5.25"/>
    <n v="420"/>
    <n v="1.2462908011869436"/>
    <n v="26040"/>
  </r>
  <r>
    <x v="2"/>
    <s v="Scoot"/>
    <s v="05:00"/>
    <s v="05:00"/>
    <s v="00:00"/>
    <s v="Boeing 787-8"/>
    <n v="788"/>
    <n v="329"/>
    <s v="PER"/>
    <n v="329"/>
    <n v="1"/>
    <n v="201910"/>
    <x v="1"/>
    <s v="05"/>
    <s v="00"/>
    <n v="5"/>
    <n v="381"/>
    <n v="1.1580547112462005"/>
    <n v="380.99999999999994"/>
  </r>
  <r>
    <x v="2"/>
    <s v="Scoot"/>
    <s v="05:00"/>
    <s v="05:00"/>
    <s v="00:00"/>
    <s v="Boeing 787-8"/>
    <n v="788"/>
    <n v="329"/>
    <s v="PER"/>
    <n v="2632"/>
    <n v="8"/>
    <n v="201911"/>
    <x v="8"/>
    <s v="05"/>
    <s v="00"/>
    <n v="5"/>
    <n v="381"/>
    <n v="1.1580547112462005"/>
    <n v="3047.9999999999995"/>
  </r>
  <r>
    <x v="2"/>
    <s v="Scoot"/>
    <s v="05:00"/>
    <s v="05:00"/>
    <s v="00:00"/>
    <s v="Boeing 787-8"/>
    <n v="788"/>
    <n v="329"/>
    <s v="PER"/>
    <n v="2961"/>
    <n v="9"/>
    <n v="201912"/>
    <x v="9"/>
    <s v="05"/>
    <s v="00"/>
    <n v="5"/>
    <n v="381"/>
    <n v="1.1580547112462005"/>
    <n v="3428.9999999999995"/>
  </r>
  <r>
    <x v="2"/>
    <s v="Scoot"/>
    <s v="05:00"/>
    <s v="05:00"/>
    <s v="00:00"/>
    <s v="Boeing 787-9"/>
    <n v="789"/>
    <n v="375"/>
    <s v="PER"/>
    <n v="750"/>
    <n v="2"/>
    <n v="201911"/>
    <x v="8"/>
    <s v="05"/>
    <s v="00"/>
    <n v="5"/>
    <n v="420"/>
    <n v="1.1200000000000001"/>
    <n v="840.00000000000011"/>
  </r>
  <r>
    <x v="2"/>
    <s v="Scoot"/>
    <s v="05:00"/>
    <s v="05:00"/>
    <s v="00:00"/>
    <s v="Boeing 787-9"/>
    <n v="789"/>
    <n v="375"/>
    <s v="PER"/>
    <n v="3375"/>
    <n v="9"/>
    <n v="201912"/>
    <x v="9"/>
    <s v="05"/>
    <s v="00"/>
    <n v="5"/>
    <n v="420"/>
    <n v="1.1200000000000001"/>
    <n v="3780.0000000000005"/>
  </r>
  <r>
    <x v="2"/>
    <s v="Scoot"/>
    <s v="05:05"/>
    <s v="05:05"/>
    <s v="00:00"/>
    <s v="Boeing 787-8"/>
    <n v="788"/>
    <n v="329"/>
    <s v="PER"/>
    <n v="4277"/>
    <n v="13"/>
    <n v="201901"/>
    <x v="10"/>
    <s v="05"/>
    <s v="05"/>
    <n v="5.083333333333333"/>
    <n v="381"/>
    <n v="1.1580547112462005"/>
    <n v="4953"/>
  </r>
  <r>
    <x v="2"/>
    <s v="Scoot"/>
    <s v="05:05"/>
    <s v="05:05"/>
    <s v="00:00"/>
    <s v="Boeing 787-8"/>
    <n v="788"/>
    <n v="329"/>
    <s v="PER"/>
    <n v="3290"/>
    <n v="10"/>
    <n v="201902"/>
    <x v="11"/>
    <s v="05"/>
    <s v="05"/>
    <n v="5.083333333333333"/>
    <n v="381"/>
    <n v="1.1580547112462005"/>
    <n v="3809.9999999999995"/>
  </r>
  <r>
    <x v="2"/>
    <s v="Scoot"/>
    <s v="05:05"/>
    <s v="05:05"/>
    <s v="00:00"/>
    <s v="Boeing 787-8"/>
    <n v="788"/>
    <n v="329"/>
    <s v="PER"/>
    <n v="2632"/>
    <n v="8"/>
    <n v="201903"/>
    <x v="3"/>
    <s v="05"/>
    <s v="05"/>
    <n v="5.083333333333333"/>
    <n v="381"/>
    <n v="1.1580547112462005"/>
    <n v="3047.9999999999995"/>
  </r>
  <r>
    <x v="2"/>
    <s v="Scoot"/>
    <s v="05:05"/>
    <s v="05:05"/>
    <s v="00:00"/>
    <s v="Boeing 787-8"/>
    <n v="788"/>
    <n v="329"/>
    <s v="PER"/>
    <n v="329"/>
    <n v="1"/>
    <n v="201910"/>
    <x v="1"/>
    <s v="05"/>
    <s v="05"/>
    <n v="5.083333333333333"/>
    <n v="381"/>
    <n v="1.1580547112462005"/>
    <n v="380.99999999999994"/>
  </r>
  <r>
    <x v="2"/>
    <s v="Scoot"/>
    <s v="05:05"/>
    <s v="05:05"/>
    <s v="00:00"/>
    <s v="Boeing 787-8"/>
    <n v="788"/>
    <n v="329"/>
    <s v="PER"/>
    <n v="987"/>
    <n v="3"/>
    <n v="201911"/>
    <x v="8"/>
    <s v="05"/>
    <s v="05"/>
    <n v="5.083333333333333"/>
    <n v="381"/>
    <n v="1.1580547112462005"/>
    <n v="1143"/>
  </r>
  <r>
    <x v="2"/>
    <s v="Scoot"/>
    <s v="05:05"/>
    <s v="05:05"/>
    <s v="00:00"/>
    <s v="Boeing 787-8"/>
    <n v="788"/>
    <n v="329"/>
    <s v="PER"/>
    <n v="1316"/>
    <n v="4"/>
    <n v="201912"/>
    <x v="9"/>
    <s v="05"/>
    <s v="05"/>
    <n v="5.083333333333333"/>
    <n v="381"/>
    <n v="1.1580547112462005"/>
    <n v="1523.9999999999998"/>
  </r>
  <r>
    <x v="2"/>
    <s v="Scoot"/>
    <s v="05:05"/>
    <s v="05:05"/>
    <s v="00:00"/>
    <s v="Boeing 787-8"/>
    <n v="788"/>
    <n v="335"/>
    <s v="PER"/>
    <n v="2010"/>
    <n v="6"/>
    <n v="201901"/>
    <x v="10"/>
    <s v="05"/>
    <s v="05"/>
    <n v="5.083333333333333"/>
    <n v="381"/>
    <n v="1.137313432835821"/>
    <n v="2286"/>
  </r>
  <r>
    <x v="2"/>
    <s v="Scoot"/>
    <s v="05:05"/>
    <s v="05:05"/>
    <s v="00:00"/>
    <s v="Boeing 787-8"/>
    <n v="788"/>
    <n v="335"/>
    <s v="PER"/>
    <n v="2345"/>
    <n v="7"/>
    <n v="201902"/>
    <x v="11"/>
    <s v="05"/>
    <s v="05"/>
    <n v="5.083333333333333"/>
    <n v="381"/>
    <n v="1.137313432835821"/>
    <n v="2667"/>
  </r>
  <r>
    <x v="2"/>
    <s v="Scoot"/>
    <s v="05:05"/>
    <s v="05:05"/>
    <s v="00:00"/>
    <s v="Boeing 787-8"/>
    <n v="788"/>
    <n v="335"/>
    <s v="PER"/>
    <n v="2680"/>
    <n v="8"/>
    <n v="201903"/>
    <x v="3"/>
    <s v="05"/>
    <s v="05"/>
    <n v="5.083333333333333"/>
    <n v="381"/>
    <n v="1.137313432835821"/>
    <n v="3048.0000000000005"/>
  </r>
  <r>
    <x v="2"/>
    <s v="Scoot"/>
    <s v="05:05"/>
    <s v="05:05"/>
    <s v="00:00"/>
    <s v="Boeing 787-8"/>
    <n v="788"/>
    <n v="335"/>
    <s v="PER"/>
    <n v="335"/>
    <n v="1"/>
    <n v="201910"/>
    <x v="1"/>
    <s v="05"/>
    <s v="05"/>
    <n v="5.083333333333333"/>
    <n v="381"/>
    <n v="1.137313432835821"/>
    <n v="381.00000000000006"/>
  </r>
  <r>
    <x v="2"/>
    <s v="Scoot"/>
    <s v="05:05"/>
    <s v="05:05"/>
    <s v="00:00"/>
    <s v="Boeing 787-8"/>
    <n v="788"/>
    <n v="335"/>
    <s v="PER"/>
    <n v="1340"/>
    <n v="4"/>
    <n v="201911"/>
    <x v="8"/>
    <s v="05"/>
    <s v="05"/>
    <n v="5.083333333333333"/>
    <n v="381"/>
    <n v="1.137313432835821"/>
    <n v="1524.0000000000002"/>
  </r>
  <r>
    <x v="2"/>
    <s v="Scoot"/>
    <s v="05:05"/>
    <s v="05:05"/>
    <s v="00:00"/>
    <s v="Boeing 787-8"/>
    <n v="788"/>
    <n v="335"/>
    <s v="PER"/>
    <n v="1675"/>
    <n v="5"/>
    <n v="201912"/>
    <x v="9"/>
    <s v="05"/>
    <s v="05"/>
    <n v="5.083333333333333"/>
    <n v="381"/>
    <n v="1.137313432835821"/>
    <n v="1905.0000000000002"/>
  </r>
  <r>
    <x v="2"/>
    <s v="Scoot"/>
    <s v="05:05"/>
    <s v="05:05"/>
    <s v="00:00"/>
    <s v="Boeing 787-9"/>
    <n v="789"/>
    <n v="375"/>
    <s v="PER"/>
    <n v="1500"/>
    <n v="4"/>
    <n v="201901"/>
    <x v="10"/>
    <s v="05"/>
    <s v="05"/>
    <n v="5.083333333333333"/>
    <n v="420"/>
    <n v="1.1200000000000001"/>
    <n v="1680.0000000000002"/>
  </r>
  <r>
    <x v="2"/>
    <s v="Scoot"/>
    <s v="05:05"/>
    <s v="05:05"/>
    <s v="00:00"/>
    <s v="Boeing 787-9"/>
    <n v="789"/>
    <n v="375"/>
    <s v="PER"/>
    <n v="1125"/>
    <n v="3"/>
    <n v="201902"/>
    <x v="11"/>
    <s v="05"/>
    <s v="05"/>
    <n v="5.083333333333333"/>
    <n v="420"/>
    <n v="1.1200000000000001"/>
    <n v="1260.0000000000002"/>
  </r>
  <r>
    <x v="2"/>
    <s v="Scoot"/>
    <s v="05:05"/>
    <s v="05:05"/>
    <s v="00:00"/>
    <s v="Boeing 787-9"/>
    <n v="789"/>
    <n v="375"/>
    <s v="PER"/>
    <n v="1875"/>
    <n v="5"/>
    <n v="201903"/>
    <x v="3"/>
    <s v="05"/>
    <s v="05"/>
    <n v="5.083333333333333"/>
    <n v="420"/>
    <n v="1.1200000000000001"/>
    <n v="2100"/>
  </r>
  <r>
    <x v="2"/>
    <s v="Scoot"/>
    <s v="05:05"/>
    <s v="05:05"/>
    <s v="00:00"/>
    <s v="Boeing 787-9"/>
    <n v="789"/>
    <n v="375"/>
    <s v="PER"/>
    <n v="375"/>
    <n v="1"/>
    <n v="201910"/>
    <x v="1"/>
    <s v="05"/>
    <s v="05"/>
    <n v="5.083333333333333"/>
    <n v="420"/>
    <n v="1.1200000000000001"/>
    <n v="420.00000000000006"/>
  </r>
  <r>
    <x v="2"/>
    <s v="Scoot"/>
    <s v="05:05"/>
    <s v="05:05"/>
    <s v="00:00"/>
    <s v="Boeing 787-9"/>
    <n v="789"/>
    <n v="375"/>
    <s v="PER"/>
    <n v="3375"/>
    <n v="9"/>
    <n v="201911"/>
    <x v="8"/>
    <s v="05"/>
    <s v="05"/>
    <n v="5.083333333333333"/>
    <n v="420"/>
    <n v="1.1200000000000001"/>
    <n v="3780.0000000000005"/>
  </r>
  <r>
    <x v="2"/>
    <s v="Scoot"/>
    <s v="05:05"/>
    <s v="05:05"/>
    <s v="00:00"/>
    <s v="Boeing 787-9"/>
    <n v="789"/>
    <n v="375"/>
    <s v="PER"/>
    <n v="4875"/>
    <n v="13"/>
    <n v="201912"/>
    <x v="9"/>
    <s v="05"/>
    <s v="05"/>
    <n v="5.083333333333333"/>
    <n v="420"/>
    <n v="1.1200000000000001"/>
    <n v="5460.0000000000009"/>
  </r>
  <r>
    <x v="2"/>
    <s v="Scoot"/>
    <s v="05:10"/>
    <s v="05:10"/>
    <s v="00:00"/>
    <s v="Airbus A320"/>
    <n v="320"/>
    <n v="180"/>
    <s v="PER"/>
    <n v="180"/>
    <n v="1"/>
    <n v="201904"/>
    <x v="4"/>
    <s v="05"/>
    <s v="10"/>
    <n v="5.166666666666667"/>
    <n v="180"/>
    <n v="1"/>
    <n v="180"/>
  </r>
  <r>
    <x v="2"/>
    <s v="Scoot"/>
    <s v="05:10"/>
    <s v="05:10"/>
    <s v="00:00"/>
    <s v="Airbus A320"/>
    <n v="320"/>
    <n v="180"/>
    <s v="PER"/>
    <n v="540"/>
    <n v="3"/>
    <n v="201905"/>
    <x v="0"/>
    <s v="05"/>
    <s v="10"/>
    <n v="5.166666666666667"/>
    <n v="180"/>
    <n v="1"/>
    <n v="540"/>
  </r>
  <r>
    <x v="2"/>
    <s v="Scoot"/>
    <s v="05:10"/>
    <s v="05:10"/>
    <s v="00:00"/>
    <s v="Airbus A320"/>
    <n v="320"/>
    <n v="180"/>
    <s v="PER"/>
    <n v="540"/>
    <n v="3"/>
    <n v="201906"/>
    <x v="5"/>
    <s v="05"/>
    <s v="10"/>
    <n v="5.166666666666667"/>
    <n v="180"/>
    <n v="1"/>
    <n v="540"/>
  </r>
  <r>
    <x v="2"/>
    <s v="Scoot"/>
    <s v="05:10"/>
    <s v="05:10"/>
    <s v="00:00"/>
    <s v="Airbus A320"/>
    <n v="320"/>
    <n v="180"/>
    <s v="PER"/>
    <n v="900"/>
    <n v="5"/>
    <n v="201907"/>
    <x v="6"/>
    <s v="05"/>
    <s v="10"/>
    <n v="5.166666666666667"/>
    <n v="180"/>
    <n v="1"/>
    <n v="900"/>
  </r>
  <r>
    <x v="2"/>
    <s v="Scoot"/>
    <s v="05:10"/>
    <s v="05:10"/>
    <s v="00:00"/>
    <s v="Airbus A320"/>
    <n v="320"/>
    <n v="180"/>
    <s v="PER"/>
    <n v="720"/>
    <n v="4"/>
    <n v="201908"/>
    <x v="2"/>
    <s v="05"/>
    <s v="10"/>
    <n v="5.166666666666667"/>
    <n v="180"/>
    <n v="1"/>
    <n v="720"/>
  </r>
  <r>
    <x v="2"/>
    <s v="Scoot"/>
    <s v="05:10"/>
    <s v="05:10"/>
    <s v="00:00"/>
    <s v="Airbus A320"/>
    <n v="320"/>
    <n v="180"/>
    <s v="PER"/>
    <n v="720"/>
    <n v="4"/>
    <n v="201909"/>
    <x v="7"/>
    <s v="05"/>
    <s v="10"/>
    <n v="5.166666666666667"/>
    <n v="180"/>
    <n v="1"/>
    <n v="720"/>
  </r>
  <r>
    <x v="2"/>
    <s v="Scoot"/>
    <s v="05:10"/>
    <s v="05:10"/>
    <s v="00:00"/>
    <s v="Airbus A320"/>
    <n v="320"/>
    <n v="180"/>
    <s v="PER"/>
    <n v="900"/>
    <n v="5"/>
    <n v="201910"/>
    <x v="1"/>
    <s v="05"/>
    <s v="10"/>
    <n v="5.166666666666667"/>
    <n v="180"/>
    <n v="1"/>
    <n v="900"/>
  </r>
  <r>
    <x v="2"/>
    <s v="Scoot"/>
    <s v="05:10"/>
    <s v="05:10"/>
    <s v="00:00"/>
    <s v="Airbus A320"/>
    <n v="320"/>
    <n v="180"/>
    <s v="PER"/>
    <n v="1260"/>
    <n v="7"/>
    <n v="201911"/>
    <x v="8"/>
    <s v="05"/>
    <s v="10"/>
    <n v="5.166666666666667"/>
    <n v="180"/>
    <n v="1"/>
    <n v="1260"/>
  </r>
  <r>
    <x v="2"/>
    <s v="Scoot"/>
    <s v="05:10"/>
    <s v="05:10"/>
    <s v="00:00"/>
    <s v="Airbus A320"/>
    <n v="320"/>
    <n v="180"/>
    <s v="PER"/>
    <n v="1620"/>
    <n v="9"/>
    <n v="201912"/>
    <x v="9"/>
    <s v="05"/>
    <s v="10"/>
    <n v="5.166666666666667"/>
    <n v="180"/>
    <n v="1"/>
    <n v="1620"/>
  </r>
  <r>
    <x v="2"/>
    <s v="Scoot"/>
    <s v="05:10"/>
    <s v="05:10"/>
    <s v="00:00"/>
    <s v="Boeing 787-8"/>
    <n v="788"/>
    <n v="329"/>
    <s v="PER"/>
    <n v="1974"/>
    <n v="6"/>
    <n v="201901"/>
    <x v="10"/>
    <s v="05"/>
    <s v="10"/>
    <n v="5.166666666666667"/>
    <n v="381"/>
    <n v="1.1580547112462005"/>
    <n v="2286"/>
  </r>
  <r>
    <x v="2"/>
    <s v="Scoot"/>
    <s v="05:10"/>
    <s v="05:10"/>
    <s v="00:00"/>
    <s v="Boeing 787-8"/>
    <n v="788"/>
    <n v="329"/>
    <s v="PER"/>
    <n v="3948"/>
    <n v="12"/>
    <n v="201902"/>
    <x v="11"/>
    <s v="05"/>
    <s v="10"/>
    <n v="5.166666666666667"/>
    <n v="381"/>
    <n v="1.1580547112462005"/>
    <n v="4572"/>
  </r>
  <r>
    <x v="2"/>
    <s v="Scoot"/>
    <s v="05:10"/>
    <s v="05:10"/>
    <s v="00:00"/>
    <s v="Boeing 787-8"/>
    <n v="788"/>
    <n v="329"/>
    <s v="PER"/>
    <n v="1974"/>
    <n v="6"/>
    <n v="201903"/>
    <x v="3"/>
    <s v="05"/>
    <s v="10"/>
    <n v="5.166666666666667"/>
    <n v="381"/>
    <n v="1.1580547112462005"/>
    <n v="2286"/>
  </r>
  <r>
    <x v="2"/>
    <s v="Scoot"/>
    <s v="05:10"/>
    <s v="05:10"/>
    <s v="00:00"/>
    <s v="Boeing 787-8"/>
    <n v="788"/>
    <n v="329"/>
    <s v="PER"/>
    <n v="1974"/>
    <n v="6"/>
    <n v="201904"/>
    <x v="4"/>
    <s v="05"/>
    <s v="10"/>
    <n v="5.166666666666667"/>
    <n v="381"/>
    <n v="1.1580547112462005"/>
    <n v="2286"/>
  </r>
  <r>
    <x v="2"/>
    <s v="Scoot"/>
    <s v="05:10"/>
    <s v="05:10"/>
    <s v="00:00"/>
    <s v="Boeing 787-8"/>
    <n v="788"/>
    <n v="329"/>
    <s v="PER"/>
    <n v="987"/>
    <n v="3"/>
    <n v="201905"/>
    <x v="0"/>
    <s v="05"/>
    <s v="10"/>
    <n v="5.166666666666667"/>
    <n v="381"/>
    <n v="1.1580547112462005"/>
    <n v="1143"/>
  </r>
  <r>
    <x v="2"/>
    <s v="Scoot"/>
    <s v="05:10"/>
    <s v="05:10"/>
    <s v="00:00"/>
    <s v="Boeing 787-8"/>
    <n v="788"/>
    <n v="329"/>
    <s v="PER"/>
    <n v="329"/>
    <n v="1"/>
    <n v="201907"/>
    <x v="6"/>
    <s v="05"/>
    <s v="10"/>
    <n v="5.166666666666667"/>
    <n v="381"/>
    <n v="1.1580547112462005"/>
    <n v="380.99999999999994"/>
  </r>
  <r>
    <x v="2"/>
    <s v="Scoot"/>
    <s v="05:10"/>
    <s v="05:10"/>
    <s v="00:00"/>
    <s v="Boeing 787-8"/>
    <n v="788"/>
    <n v="329"/>
    <s v="PER"/>
    <n v="987"/>
    <n v="3"/>
    <n v="201908"/>
    <x v="2"/>
    <s v="05"/>
    <s v="10"/>
    <n v="5.166666666666667"/>
    <n v="381"/>
    <n v="1.1580547112462005"/>
    <n v="1143"/>
  </r>
  <r>
    <x v="2"/>
    <s v="Scoot"/>
    <s v="05:10"/>
    <s v="05:10"/>
    <s v="00:00"/>
    <s v="Boeing 787-8"/>
    <n v="788"/>
    <n v="329"/>
    <s v="PER"/>
    <n v="329"/>
    <n v="1"/>
    <n v="201909"/>
    <x v="7"/>
    <s v="05"/>
    <s v="10"/>
    <n v="5.166666666666667"/>
    <n v="381"/>
    <n v="1.1580547112462005"/>
    <n v="380.99999999999994"/>
  </r>
  <r>
    <x v="2"/>
    <s v="Scoot"/>
    <s v="05:10"/>
    <s v="05:10"/>
    <s v="00:00"/>
    <s v="Boeing 787-8"/>
    <n v="788"/>
    <n v="335"/>
    <s v="PER"/>
    <n v="1005"/>
    <n v="3"/>
    <n v="201901"/>
    <x v="10"/>
    <s v="05"/>
    <s v="10"/>
    <n v="5.166666666666667"/>
    <n v="381"/>
    <n v="1.137313432835821"/>
    <n v="1143"/>
  </r>
  <r>
    <x v="2"/>
    <s v="Scoot"/>
    <s v="05:10"/>
    <s v="05:10"/>
    <s v="00:00"/>
    <s v="Boeing 787-8"/>
    <n v="788"/>
    <n v="335"/>
    <s v="PER"/>
    <n v="2010"/>
    <n v="6"/>
    <n v="201903"/>
    <x v="3"/>
    <s v="05"/>
    <s v="10"/>
    <n v="5.166666666666667"/>
    <n v="381"/>
    <n v="1.137313432835821"/>
    <n v="2286"/>
  </r>
  <r>
    <x v="2"/>
    <s v="Scoot"/>
    <s v="05:10"/>
    <s v="05:10"/>
    <s v="00:00"/>
    <s v="Boeing 787-8"/>
    <n v="788"/>
    <n v="335"/>
    <s v="PER"/>
    <n v="3685"/>
    <n v="11"/>
    <n v="201904"/>
    <x v="4"/>
    <s v="05"/>
    <s v="10"/>
    <n v="5.166666666666667"/>
    <n v="381"/>
    <n v="1.137313432835821"/>
    <n v="4191"/>
  </r>
  <r>
    <x v="2"/>
    <s v="Scoot"/>
    <s v="05:10"/>
    <s v="05:10"/>
    <s v="00:00"/>
    <s v="Boeing 787-8"/>
    <n v="788"/>
    <n v="335"/>
    <s v="PER"/>
    <n v="1675"/>
    <n v="5"/>
    <n v="201905"/>
    <x v="0"/>
    <s v="05"/>
    <s v="10"/>
    <n v="5.166666666666667"/>
    <n v="381"/>
    <n v="1.137313432835821"/>
    <n v="1905.0000000000002"/>
  </r>
  <r>
    <x v="2"/>
    <s v="Scoot"/>
    <s v="05:10"/>
    <s v="05:10"/>
    <s v="00:00"/>
    <s v="Boeing 787-8"/>
    <n v="788"/>
    <n v="335"/>
    <s v="PER"/>
    <n v="1675"/>
    <n v="5"/>
    <n v="201907"/>
    <x v="6"/>
    <s v="05"/>
    <s v="10"/>
    <n v="5.166666666666667"/>
    <n v="381"/>
    <n v="1.137313432835821"/>
    <n v="1905.0000000000002"/>
  </r>
  <r>
    <x v="2"/>
    <s v="Scoot"/>
    <s v="05:10"/>
    <s v="05:10"/>
    <s v="00:00"/>
    <s v="Boeing 787-8"/>
    <n v="788"/>
    <n v="335"/>
    <s v="PER"/>
    <n v="1340"/>
    <n v="4"/>
    <n v="201908"/>
    <x v="2"/>
    <s v="05"/>
    <s v="10"/>
    <n v="5.166666666666667"/>
    <n v="381"/>
    <n v="1.137313432835821"/>
    <n v="1524.0000000000002"/>
  </r>
  <r>
    <x v="2"/>
    <s v="Scoot"/>
    <s v="05:10"/>
    <s v="05:10"/>
    <s v="00:00"/>
    <s v="Boeing 787-8"/>
    <n v="788"/>
    <n v="335"/>
    <s v="PER"/>
    <n v="335"/>
    <n v="1"/>
    <n v="201909"/>
    <x v="7"/>
    <s v="05"/>
    <s v="10"/>
    <n v="5.166666666666667"/>
    <n v="381"/>
    <n v="1.137313432835821"/>
    <n v="381.00000000000006"/>
  </r>
  <r>
    <x v="2"/>
    <s v="Scoot"/>
    <s v="05:10"/>
    <s v="05:10"/>
    <s v="00:00"/>
    <s v="Boeing 787-8"/>
    <n v="788"/>
    <n v="335"/>
    <s v="PER"/>
    <n v="670"/>
    <n v="2"/>
    <n v="201910"/>
    <x v="1"/>
    <s v="05"/>
    <s v="10"/>
    <n v="5.166666666666667"/>
    <n v="381"/>
    <n v="1.137313432835821"/>
    <n v="762.00000000000011"/>
  </r>
  <r>
    <x v="2"/>
    <s v="Scoot"/>
    <s v="05:10"/>
    <s v="05:10"/>
    <s v="00:00"/>
    <s v="Boeing 787-9"/>
    <n v="789"/>
    <n v="375"/>
    <s v="PER"/>
    <n v="3000"/>
    <n v="8"/>
    <n v="201901"/>
    <x v="10"/>
    <s v="05"/>
    <s v="10"/>
    <n v="5.166666666666667"/>
    <n v="420"/>
    <n v="1.1200000000000001"/>
    <n v="3360.0000000000005"/>
  </r>
  <r>
    <x v="2"/>
    <s v="Scoot"/>
    <s v="05:10"/>
    <s v="05:10"/>
    <s v="00:00"/>
    <s v="Boeing 787-9"/>
    <n v="789"/>
    <n v="375"/>
    <s v="PER"/>
    <n v="1500"/>
    <n v="4"/>
    <n v="201902"/>
    <x v="11"/>
    <s v="05"/>
    <s v="10"/>
    <n v="5.166666666666667"/>
    <n v="420"/>
    <n v="1.1200000000000001"/>
    <n v="1680.0000000000002"/>
  </r>
  <r>
    <x v="2"/>
    <s v="Scoot"/>
    <s v="05:10"/>
    <s v="05:10"/>
    <s v="00:00"/>
    <s v="Boeing 787-9"/>
    <n v="789"/>
    <n v="375"/>
    <s v="PER"/>
    <n v="1500"/>
    <n v="4"/>
    <n v="201903"/>
    <x v="3"/>
    <s v="05"/>
    <s v="10"/>
    <n v="5.166666666666667"/>
    <n v="420"/>
    <n v="1.1200000000000001"/>
    <n v="1680.0000000000002"/>
  </r>
  <r>
    <x v="2"/>
    <s v="Scoot"/>
    <s v="05:10"/>
    <s v="05:10"/>
    <s v="00:00"/>
    <s v="Boeing 787-9"/>
    <n v="789"/>
    <n v="375"/>
    <s v="PER"/>
    <n v="2625"/>
    <n v="7"/>
    <n v="201905"/>
    <x v="0"/>
    <s v="05"/>
    <s v="10"/>
    <n v="5.166666666666667"/>
    <n v="420"/>
    <n v="1.1200000000000001"/>
    <n v="2940.0000000000005"/>
  </r>
  <r>
    <x v="2"/>
    <s v="Scoot"/>
    <s v="05:10"/>
    <s v="05:10"/>
    <s v="00:00"/>
    <s v="Boeing 787-9"/>
    <n v="789"/>
    <n v="375"/>
    <s v="PER"/>
    <n v="375"/>
    <n v="1"/>
    <n v="201906"/>
    <x v="5"/>
    <s v="05"/>
    <s v="10"/>
    <n v="5.166666666666667"/>
    <n v="420"/>
    <n v="1.1200000000000001"/>
    <n v="420.00000000000006"/>
  </r>
  <r>
    <x v="2"/>
    <s v="Scoot"/>
    <s v="05:10"/>
    <s v="05:10"/>
    <s v="00:00"/>
    <s v="Boeing 787-9"/>
    <n v="789"/>
    <n v="375"/>
    <s v="PER"/>
    <n v="4500"/>
    <n v="12"/>
    <n v="201907"/>
    <x v="6"/>
    <s v="05"/>
    <s v="10"/>
    <n v="5.166666666666667"/>
    <n v="420"/>
    <n v="1.1200000000000001"/>
    <n v="5040.0000000000009"/>
  </r>
  <r>
    <x v="2"/>
    <s v="Scoot"/>
    <s v="05:10"/>
    <s v="05:10"/>
    <s v="00:00"/>
    <s v="Boeing 787-9"/>
    <n v="789"/>
    <n v="375"/>
    <s v="PER"/>
    <n v="3000"/>
    <n v="8"/>
    <n v="201908"/>
    <x v="2"/>
    <s v="05"/>
    <s v="10"/>
    <n v="5.166666666666667"/>
    <n v="420"/>
    <n v="1.1200000000000001"/>
    <n v="3360.0000000000005"/>
  </r>
  <r>
    <x v="2"/>
    <s v="Scoot"/>
    <s v="05:10"/>
    <s v="05:10"/>
    <s v="00:00"/>
    <s v="Boeing 787-9"/>
    <n v="789"/>
    <n v="375"/>
    <s v="PER"/>
    <n v="5625"/>
    <n v="15"/>
    <n v="201909"/>
    <x v="7"/>
    <s v="05"/>
    <s v="10"/>
    <n v="5.166666666666667"/>
    <n v="420"/>
    <n v="1.1200000000000001"/>
    <n v="6300.0000000000009"/>
  </r>
  <r>
    <x v="2"/>
    <s v="Scoot"/>
    <s v="05:10"/>
    <s v="05:10"/>
    <s v="00:00"/>
    <s v="Boeing 787-9"/>
    <n v="789"/>
    <n v="375"/>
    <s v="PER"/>
    <n v="5250"/>
    <n v="14"/>
    <n v="201910"/>
    <x v="1"/>
    <s v="05"/>
    <s v="10"/>
    <n v="5.166666666666667"/>
    <n v="420"/>
    <n v="1.1200000000000001"/>
    <n v="5880.0000000000009"/>
  </r>
  <r>
    <x v="2"/>
    <s v="Scoot"/>
    <s v="05:10"/>
    <s v="05:10"/>
    <s v="00:00"/>
    <s v="Boeing 787-9"/>
    <n v="789"/>
    <n v="375"/>
    <s v="PER"/>
    <n v="1500"/>
    <n v="4"/>
    <n v="201911"/>
    <x v="8"/>
    <s v="05"/>
    <s v="10"/>
    <n v="5.166666666666667"/>
    <n v="420"/>
    <n v="1.1200000000000001"/>
    <n v="1680.0000000000002"/>
  </r>
  <r>
    <x v="2"/>
    <s v="Scoot"/>
    <s v="05:10"/>
    <s v="05:10"/>
    <s v="00:00"/>
    <s v="Boeing 787-9"/>
    <n v="789"/>
    <n v="375"/>
    <s v="PER"/>
    <n v="1500"/>
    <n v="4"/>
    <n v="201912"/>
    <x v="9"/>
    <s v="05"/>
    <s v="10"/>
    <n v="5.166666666666667"/>
    <n v="420"/>
    <n v="1.1200000000000001"/>
    <n v="1680.0000000000002"/>
  </r>
  <r>
    <x v="2"/>
    <s v="Scoot"/>
    <s v="05:20"/>
    <s v="05:20"/>
    <s v="00:00"/>
    <s v="Airbus A320"/>
    <n v="320"/>
    <n v="180"/>
    <s v="PER"/>
    <n v="720"/>
    <n v="4"/>
    <n v="201904"/>
    <x v="4"/>
    <s v="05"/>
    <s v="20"/>
    <n v="5.333333333333333"/>
    <n v="180"/>
    <n v="1"/>
    <n v="720"/>
  </r>
  <r>
    <x v="2"/>
    <s v="Scoot"/>
    <s v="05:20"/>
    <s v="05:20"/>
    <s v="00:00"/>
    <s v="Airbus A320"/>
    <n v="320"/>
    <n v="180"/>
    <s v="PER"/>
    <n v="360"/>
    <n v="2"/>
    <n v="201905"/>
    <x v="0"/>
    <s v="05"/>
    <s v="20"/>
    <n v="5.333333333333333"/>
    <n v="180"/>
    <n v="1"/>
    <n v="360"/>
  </r>
  <r>
    <x v="2"/>
    <s v="Scoot"/>
    <s v="05:20"/>
    <s v="05:20"/>
    <s v="00:00"/>
    <s v="Airbus A320"/>
    <n v="320"/>
    <n v="180"/>
    <s v="PER"/>
    <n v="900"/>
    <n v="5"/>
    <n v="201906"/>
    <x v="5"/>
    <s v="05"/>
    <s v="20"/>
    <n v="5.333333333333333"/>
    <n v="180"/>
    <n v="1"/>
    <n v="900"/>
  </r>
  <r>
    <x v="2"/>
    <s v="Scoot"/>
    <s v="05:20"/>
    <s v="05:20"/>
    <s v="00:00"/>
    <s v="Airbus A320"/>
    <n v="320"/>
    <n v="180"/>
    <s v="PER"/>
    <n v="720"/>
    <n v="4"/>
    <n v="201907"/>
    <x v="6"/>
    <s v="05"/>
    <s v="20"/>
    <n v="5.333333333333333"/>
    <n v="180"/>
    <n v="1"/>
    <n v="720"/>
  </r>
  <r>
    <x v="2"/>
    <s v="Scoot"/>
    <s v="05:20"/>
    <s v="05:20"/>
    <s v="00:00"/>
    <s v="Airbus A320"/>
    <n v="320"/>
    <n v="180"/>
    <s v="PER"/>
    <n v="900"/>
    <n v="5"/>
    <n v="201908"/>
    <x v="2"/>
    <s v="05"/>
    <s v="20"/>
    <n v="5.333333333333333"/>
    <n v="180"/>
    <n v="1"/>
    <n v="900"/>
  </r>
  <r>
    <x v="2"/>
    <s v="Scoot"/>
    <s v="05:20"/>
    <s v="05:20"/>
    <s v="00:00"/>
    <s v="Airbus A320"/>
    <n v="320"/>
    <n v="180"/>
    <s v="PER"/>
    <n v="540"/>
    <n v="3"/>
    <n v="201909"/>
    <x v="7"/>
    <s v="05"/>
    <s v="20"/>
    <n v="5.333333333333333"/>
    <n v="180"/>
    <n v="1"/>
    <n v="540"/>
  </r>
  <r>
    <x v="2"/>
    <s v="Scoot"/>
    <s v="05:20"/>
    <s v="05:20"/>
    <s v="00:00"/>
    <s v="Airbus A320"/>
    <n v="320"/>
    <n v="180"/>
    <s v="PER"/>
    <n v="1440"/>
    <n v="8"/>
    <n v="201910"/>
    <x v="1"/>
    <s v="05"/>
    <s v="20"/>
    <n v="5.333333333333333"/>
    <n v="180"/>
    <n v="1"/>
    <n v="1440"/>
  </r>
  <r>
    <x v="2"/>
    <s v="Scoot"/>
    <s v="05:20"/>
    <s v="05:20"/>
    <s v="00:00"/>
    <s v="Boeing 787-8"/>
    <n v="788"/>
    <n v="329"/>
    <s v="PER"/>
    <n v="987"/>
    <n v="3"/>
    <n v="201906"/>
    <x v="5"/>
    <s v="05"/>
    <s v="20"/>
    <n v="5.333333333333333"/>
    <n v="381"/>
    <n v="1.1580547112462005"/>
    <n v="1143"/>
  </r>
  <r>
    <x v="2"/>
    <s v="Scoot"/>
    <s v="05:20"/>
    <s v="05:20"/>
    <s v="00:00"/>
    <s v="Boeing 787-8"/>
    <n v="788"/>
    <n v="329"/>
    <s v="PER"/>
    <n v="658"/>
    <n v="2"/>
    <n v="201910"/>
    <x v="1"/>
    <s v="05"/>
    <s v="20"/>
    <n v="5.333333333333333"/>
    <n v="381"/>
    <n v="1.1580547112462005"/>
    <n v="761.99999999999989"/>
  </r>
  <r>
    <x v="2"/>
    <s v="Scoot"/>
    <s v="05:20"/>
    <s v="05:20"/>
    <s v="00:00"/>
    <s v="Boeing 787-8"/>
    <n v="788"/>
    <n v="335"/>
    <s v="PER"/>
    <n v="335"/>
    <n v="1"/>
    <n v="201903"/>
    <x v="3"/>
    <s v="05"/>
    <s v="20"/>
    <n v="5.333333333333333"/>
    <n v="381"/>
    <n v="1.137313432835821"/>
    <n v="381.00000000000006"/>
  </r>
  <r>
    <x v="2"/>
    <s v="Scoot"/>
    <s v="05:20"/>
    <s v="05:20"/>
    <s v="00:00"/>
    <s v="Boeing 787-8"/>
    <n v="788"/>
    <n v="335"/>
    <s v="PER"/>
    <n v="1005"/>
    <n v="3"/>
    <n v="201904"/>
    <x v="4"/>
    <s v="05"/>
    <s v="20"/>
    <n v="5.333333333333333"/>
    <n v="381"/>
    <n v="1.137313432835821"/>
    <n v="1143"/>
  </r>
  <r>
    <x v="2"/>
    <s v="Scoot"/>
    <s v="05:20"/>
    <s v="05:20"/>
    <s v="00:00"/>
    <s v="Boeing 787-8"/>
    <n v="788"/>
    <n v="335"/>
    <s v="PER"/>
    <n v="1005"/>
    <n v="3"/>
    <n v="201905"/>
    <x v="0"/>
    <s v="05"/>
    <s v="20"/>
    <n v="5.333333333333333"/>
    <n v="381"/>
    <n v="1.137313432835821"/>
    <n v="1143"/>
  </r>
  <r>
    <x v="2"/>
    <s v="Scoot"/>
    <s v="05:20"/>
    <s v="05:20"/>
    <s v="00:00"/>
    <s v="Boeing 787-8"/>
    <n v="788"/>
    <n v="335"/>
    <s v="PER"/>
    <n v="1340"/>
    <n v="4"/>
    <n v="201906"/>
    <x v="5"/>
    <s v="05"/>
    <s v="20"/>
    <n v="5.333333333333333"/>
    <n v="381"/>
    <n v="1.137313432835821"/>
    <n v="1524.0000000000002"/>
  </r>
  <r>
    <x v="2"/>
    <s v="Scoot"/>
    <s v="05:20"/>
    <s v="05:20"/>
    <s v="00:00"/>
    <s v="Boeing 787-8"/>
    <n v="788"/>
    <n v="335"/>
    <s v="PER"/>
    <n v="335"/>
    <n v="1"/>
    <n v="201910"/>
    <x v="1"/>
    <s v="05"/>
    <s v="20"/>
    <n v="5.333333333333333"/>
    <n v="381"/>
    <n v="1.137313432835821"/>
    <n v="381.00000000000006"/>
  </r>
  <r>
    <x v="2"/>
    <s v="Scoot"/>
    <s v="05:20"/>
    <s v="05:20"/>
    <s v="00:00"/>
    <s v="Boeing 787-9"/>
    <n v="789"/>
    <n v="375"/>
    <s v="PER"/>
    <n v="375"/>
    <n v="1"/>
    <n v="201910"/>
    <x v="1"/>
    <s v="05"/>
    <s v="20"/>
    <n v="5.333333333333333"/>
    <n v="420"/>
    <n v="1.1200000000000001"/>
    <n v="420.00000000000006"/>
  </r>
  <r>
    <x v="2"/>
    <s v="Scoot"/>
    <s v="05:30"/>
    <s v="05:30"/>
    <s v="00:00"/>
    <s v="Boeing 787-8"/>
    <n v="788"/>
    <n v="329"/>
    <s v="PER"/>
    <n v="329"/>
    <n v="1"/>
    <n v="201906"/>
    <x v="5"/>
    <s v="05"/>
    <s v="30"/>
    <n v="5.5"/>
    <n v="381"/>
    <n v="1.1580547112462005"/>
    <n v="380.9999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FE282F-5C93-4B9F-BE46-07ECF0AE1885}" name="PivotTable26" cacheId="14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3:E39" firstHeaderRow="0" firstDataRow="1" firstDataCol="2"/>
  <pivotFields count="19"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0"/>
        <item x="11"/>
        <item x="3"/>
        <item x="4"/>
        <item x="0"/>
        <item x="5"/>
        <item x="6"/>
        <item x="2"/>
        <item x="7"/>
        <item x="1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2"/>
    <field x="0"/>
  </rowFields>
  <rowItems count="36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  <i>
      <x v="5"/>
      <x/>
    </i>
    <i r="1">
      <x v="1"/>
    </i>
    <i r="1">
      <x v="2"/>
    </i>
    <i>
      <x v="6"/>
      <x/>
    </i>
    <i r="1">
      <x v="1"/>
    </i>
    <i r="1">
      <x v="2"/>
    </i>
    <i>
      <x v="7"/>
      <x/>
    </i>
    <i r="1">
      <x v="1"/>
    </i>
    <i r="1">
      <x v="2"/>
    </i>
    <i>
      <x v="8"/>
      <x/>
    </i>
    <i r="1">
      <x v="1"/>
    </i>
    <i r="1">
      <x v="2"/>
    </i>
    <i>
      <x v="9"/>
      <x/>
    </i>
    <i r="1">
      <x v="1"/>
    </i>
    <i r="1">
      <x v="2"/>
    </i>
    <i>
      <x v="10"/>
      <x/>
    </i>
    <i r="1">
      <x v="1"/>
    </i>
    <i r="1">
      <x v="2"/>
    </i>
    <i>
      <x v="11"/>
      <x/>
    </i>
    <i r="1">
      <x v="1"/>
    </i>
    <i r="1"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eats (Total)" fld="9" baseField="0" baseItem="0"/>
    <dataField name="Average of B" fld="15" subtotal="average" baseField="12" baseItem="0"/>
    <dataField name="Sum of E_total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47C2B8-296B-4EA0-9A2E-71FF42B1AE6D}" name="Table1" displayName="Table1" ref="A1:S145" totalsRowShown="0" headerRowDxfId="9">
  <autoFilter ref="A1:S145" xr:uid="{43EB8D39-E5D9-42FB-96AA-AB982AA4344E}"/>
  <tableColumns count="19">
    <tableColumn id="1" xr3:uid="{267C6739-EDF1-44C5-8A8C-A7AED66E8925}" name="Carrier Code" dataDxfId="21"/>
    <tableColumn id="2" xr3:uid="{1A62CA23-6554-4CDC-9D8F-DE45FE2D7700}" name="Carrier Name" dataDxfId="20"/>
    <tableColumn id="3" xr3:uid="{F9953F42-5E66-4850-8589-9637FBF068C6}" name="Elapsed Time" dataDxfId="19"/>
    <tableColumn id="4" xr3:uid="{DC9AE0DA-822C-4FD1-9DC6-4BDAC54DA23E}" name="Flying Time" dataDxfId="18"/>
    <tableColumn id="5" xr3:uid="{4FACAE2A-2BEE-4EA4-AEB7-957FC27F4B18}" name="Ground Time" dataDxfId="17"/>
    <tableColumn id="6" xr3:uid="{301D091F-589A-4FD9-893C-688F9789A263}" name="Specific Aircraft Name" dataDxfId="16"/>
    <tableColumn id="7" xr3:uid="{B27D7DB7-9AFE-456F-A0D6-D0EF786FCAF9}" name="Specific Aircraft Code" dataDxfId="15"/>
    <tableColumn id="8" xr3:uid="{8FAE1C2A-C404-4272-B701-5D3CFC26B0FD}" name="Seats" dataDxfId="14"/>
    <tableColumn id="9" xr3:uid="{76813680-CAF0-4B65-85C4-2D1FC80149DE}" name="Arr Airport Code" dataDxfId="13"/>
    <tableColumn id="10" xr3:uid="{17106740-B253-41C4-B5F8-8511987FDA47}" name="Seats (Total)" dataDxfId="12"/>
    <tableColumn id="11" xr3:uid="{76822F16-AB80-4660-B12F-C50DFC0AF458}" name="Frequency" dataDxfId="11"/>
    <tableColumn id="12" xr3:uid="{C3A91CA3-992A-45A1-9944-DEAB051102B5}" name="Time series" dataDxfId="10"/>
    <tableColumn id="13" xr3:uid="{4627A859-26EC-4B5D-9979-91E0EADE1F16}" name="Months" dataDxfId="8">
      <calculatedColumnFormula>RIGHT(Table1[[#This Row],[Time series]],2)</calculatedColumnFormula>
    </tableColumn>
    <tableColumn id="14" xr3:uid="{E484E76A-214B-4B6F-978D-937451E53C6D}" name="Hours" dataDxfId="7">
      <calculatedColumnFormula>LEFT(Table1[[#This Row],[Elapsed Time]],2)</calculatedColumnFormula>
    </tableColumn>
    <tableColumn id="15" xr3:uid="{2600ECC6-E99D-47B5-B94F-BADC7204400B}" name="Minutes" dataDxfId="6">
      <calculatedColumnFormula>RIGHT(Table1[[#This Row],[Elapsed Time]],2)</calculatedColumnFormula>
    </tableColumn>
    <tableColumn id="16" xr3:uid="{8263DCEC-14BB-495E-8BC6-78BD8B52057A}" name="B" dataDxfId="5">
      <calculatedColumnFormula>Table1[[#This Row],[Hours]]+Table1[[#This Row],[Minutes]]/60</calculatedColumnFormula>
    </tableColumn>
    <tableColumn id="17" xr3:uid="{A14F8261-D7CA-448B-AE3B-64E1E06AC176}" name="# of e-seats" dataDxfId="2">
      <calculatedColumnFormula>VLOOKUP(Table1[[#This Row],[Specific Aircraft Code]],e_3[],4,0)</calculatedColumnFormula>
    </tableColumn>
    <tableColumn id="18" xr3:uid="{86809EB6-96F7-4DB6-BE9B-8C08035A89CD}" name="e" dataDxfId="1">
      <calculatedColumnFormula>Table1[[#This Row],['# of e-seats]]/Table1[[#This Row],[Seats]]</calculatedColumnFormula>
    </tableColumn>
    <tableColumn id="19" xr3:uid="{60555D4A-FF6D-4323-8A20-80783C61393C}" name="E_total" dataDxfId="0">
      <calculatedColumnFormula>Table1[[#This Row],[e]]*Table1[[#This Row],[Seats (Total)]]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F8D2BF-397E-4326-9782-181C049652F6}" name="e_3" displayName="e_3" ref="A1:D42" totalsRowShown="0" headerRowDxfId="4">
  <autoFilter ref="A1:D42" xr:uid="{1FF1DE0B-33EE-4BFC-8BFB-EC26F9F12F71}"/>
  <sortState xmlns:xlrd2="http://schemas.microsoft.com/office/spreadsheetml/2017/richdata2" ref="A2:D34">
    <sortCondition ref="A1:A34"/>
  </sortState>
  <tableColumns count="4">
    <tableColumn id="3" xr3:uid="{350E2CF5-1A73-47D6-B0BF-2092E44947E8}" name="Specific Aircraft Name" dataDxfId="3"/>
    <tableColumn id="5" xr3:uid="{BE426FE7-A24D-42C9-844D-33F730C0D25C}" name="Equipment name"/>
    <tableColumn id="1" xr3:uid="{65F31A1B-22BC-407D-9EF7-72EF6868B6E8}" name="Equipment Code"/>
    <tableColumn id="2" xr3:uid="{9C19FD34-878B-42C3-BC43-261CF641122F}" name="# of e-sea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workbookViewId="0">
      <selection activeCell="E30" sqref="A26:L17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2">
      <c r="A17" t="s">
        <v>15</v>
      </c>
    </row>
    <row r="18" spans="1:12">
      <c r="A18" t="s">
        <v>16</v>
      </c>
    </row>
    <row r="19" spans="1:12">
      <c r="A19" t="s">
        <v>17</v>
      </c>
    </row>
    <row r="20" spans="1:12">
      <c r="A20" t="s">
        <v>18</v>
      </c>
    </row>
    <row r="21" spans="1:12">
      <c r="A21" t="s">
        <v>19</v>
      </c>
    </row>
    <row r="23" spans="1:12">
      <c r="A23" s="1" t="s">
        <v>20</v>
      </c>
    </row>
    <row r="24" spans="1:12">
      <c r="A24" s="1" t="s">
        <v>21</v>
      </c>
    </row>
    <row r="26" spans="1:12">
      <c r="A26" s="1" t="s">
        <v>22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30</v>
      </c>
      <c r="J26" s="1" t="s">
        <v>31</v>
      </c>
      <c r="K26" s="1" t="s">
        <v>32</v>
      </c>
      <c r="L26" s="1" t="s">
        <v>33</v>
      </c>
    </row>
    <row r="27" spans="1:12">
      <c r="A27" s="1" t="s">
        <v>34</v>
      </c>
      <c r="B27" s="1" t="s">
        <v>35</v>
      </c>
      <c r="C27" s="1" t="s">
        <v>36</v>
      </c>
      <c r="D27" s="1" t="s">
        <v>36</v>
      </c>
      <c r="E27" s="1" t="s">
        <v>37</v>
      </c>
      <c r="F27" s="1" t="s">
        <v>38</v>
      </c>
      <c r="G27" s="1" t="s">
        <v>39</v>
      </c>
      <c r="H27" s="1">
        <v>235</v>
      </c>
      <c r="I27" s="1" t="s">
        <v>40</v>
      </c>
      <c r="J27" s="2">
        <v>705</v>
      </c>
      <c r="K27" s="2">
        <v>3</v>
      </c>
      <c r="L27" s="1" t="s">
        <v>41</v>
      </c>
    </row>
    <row r="28" spans="1:12">
      <c r="A28" s="1" t="s">
        <v>34</v>
      </c>
      <c r="B28" s="1" t="s">
        <v>35</v>
      </c>
      <c r="C28" s="1" t="s">
        <v>36</v>
      </c>
      <c r="D28" s="1" t="s">
        <v>36</v>
      </c>
      <c r="E28" s="1" t="s">
        <v>37</v>
      </c>
      <c r="F28" s="1" t="s">
        <v>38</v>
      </c>
      <c r="G28" s="1" t="s">
        <v>39</v>
      </c>
      <c r="H28" s="1">
        <v>251</v>
      </c>
      <c r="I28" s="1" t="s">
        <v>40</v>
      </c>
      <c r="J28" s="2">
        <v>251</v>
      </c>
      <c r="K28" s="2">
        <v>1</v>
      </c>
      <c r="L28" s="1" t="s">
        <v>42</v>
      </c>
    </row>
    <row r="29" spans="1:12">
      <c r="A29" s="1" t="s">
        <v>34</v>
      </c>
      <c r="B29" s="1" t="s">
        <v>35</v>
      </c>
      <c r="C29" s="1" t="s">
        <v>36</v>
      </c>
      <c r="D29" s="1" t="s">
        <v>36</v>
      </c>
      <c r="E29" s="1" t="s">
        <v>37</v>
      </c>
      <c r="F29" s="1" t="s">
        <v>38</v>
      </c>
      <c r="G29" s="1" t="s">
        <v>39</v>
      </c>
      <c r="H29" s="1">
        <v>266</v>
      </c>
      <c r="I29" s="1" t="s">
        <v>40</v>
      </c>
      <c r="J29" s="2">
        <v>266</v>
      </c>
      <c r="K29" s="2">
        <v>1</v>
      </c>
      <c r="L29" s="1" t="s">
        <v>41</v>
      </c>
    </row>
    <row r="30" spans="1:12">
      <c r="A30" s="1" t="s">
        <v>34</v>
      </c>
      <c r="B30" s="1" t="s">
        <v>35</v>
      </c>
      <c r="C30" s="1" t="s">
        <v>36</v>
      </c>
      <c r="D30" s="1" t="s">
        <v>36</v>
      </c>
      <c r="E30" s="1" t="s">
        <v>37</v>
      </c>
      <c r="F30" s="1" t="s">
        <v>38</v>
      </c>
      <c r="G30" s="1" t="s">
        <v>39</v>
      </c>
      <c r="H30" s="1">
        <v>266</v>
      </c>
      <c r="I30" s="1" t="s">
        <v>40</v>
      </c>
      <c r="J30" s="2">
        <v>798</v>
      </c>
      <c r="K30" s="2">
        <v>3</v>
      </c>
      <c r="L30" s="1" t="s">
        <v>43</v>
      </c>
    </row>
    <row r="31" spans="1:12">
      <c r="A31" s="1" t="s">
        <v>34</v>
      </c>
      <c r="B31" s="1" t="s">
        <v>35</v>
      </c>
      <c r="C31" s="1" t="s">
        <v>36</v>
      </c>
      <c r="D31" s="1" t="s">
        <v>36</v>
      </c>
      <c r="E31" s="1" t="s">
        <v>37</v>
      </c>
      <c r="F31" s="1" t="s">
        <v>38</v>
      </c>
      <c r="G31" s="1" t="s">
        <v>39</v>
      </c>
      <c r="H31" s="1">
        <v>271</v>
      </c>
      <c r="I31" s="1" t="s">
        <v>40</v>
      </c>
      <c r="J31" s="2">
        <v>271</v>
      </c>
      <c r="K31" s="2">
        <v>1</v>
      </c>
      <c r="L31" s="1" t="s">
        <v>44</v>
      </c>
    </row>
    <row r="32" spans="1:12">
      <c r="A32" s="1" t="s">
        <v>34</v>
      </c>
      <c r="B32" s="1" t="s">
        <v>35</v>
      </c>
      <c r="C32" s="1" t="s">
        <v>36</v>
      </c>
      <c r="D32" s="1" t="s">
        <v>36</v>
      </c>
      <c r="E32" s="1" t="s">
        <v>37</v>
      </c>
      <c r="F32" s="1" t="s">
        <v>38</v>
      </c>
      <c r="G32" s="1" t="s">
        <v>39</v>
      </c>
      <c r="H32" s="1">
        <v>271</v>
      </c>
      <c r="I32" s="1" t="s">
        <v>40</v>
      </c>
      <c r="J32" s="2">
        <v>8130</v>
      </c>
      <c r="K32" s="2">
        <v>30</v>
      </c>
      <c r="L32" s="1" t="s">
        <v>45</v>
      </c>
    </row>
    <row r="33" spans="1:12">
      <c r="A33" s="1" t="s">
        <v>34</v>
      </c>
      <c r="B33" s="1" t="s">
        <v>35</v>
      </c>
      <c r="C33" s="1" t="s">
        <v>36</v>
      </c>
      <c r="D33" s="1" t="s">
        <v>36</v>
      </c>
      <c r="E33" s="1" t="s">
        <v>37</v>
      </c>
      <c r="F33" s="1" t="s">
        <v>38</v>
      </c>
      <c r="G33" s="1" t="s">
        <v>39</v>
      </c>
      <c r="H33" s="1">
        <v>271</v>
      </c>
      <c r="I33" s="1" t="s">
        <v>40</v>
      </c>
      <c r="J33" s="2">
        <v>7317</v>
      </c>
      <c r="K33" s="2">
        <v>27</v>
      </c>
      <c r="L33" s="1" t="s">
        <v>41</v>
      </c>
    </row>
    <row r="34" spans="1:12">
      <c r="A34" s="1" t="s">
        <v>34</v>
      </c>
      <c r="B34" s="1" t="s">
        <v>35</v>
      </c>
      <c r="C34" s="1" t="s">
        <v>36</v>
      </c>
      <c r="D34" s="1" t="s">
        <v>36</v>
      </c>
      <c r="E34" s="1" t="s">
        <v>37</v>
      </c>
      <c r="F34" s="1" t="s">
        <v>38</v>
      </c>
      <c r="G34" s="1" t="s">
        <v>39</v>
      </c>
      <c r="H34" s="1">
        <v>271</v>
      </c>
      <c r="I34" s="1" t="s">
        <v>40</v>
      </c>
      <c r="J34" s="2">
        <v>8130</v>
      </c>
      <c r="K34" s="2">
        <v>30</v>
      </c>
      <c r="L34" s="1" t="s">
        <v>46</v>
      </c>
    </row>
    <row r="35" spans="1:12">
      <c r="A35" s="1" t="s">
        <v>34</v>
      </c>
      <c r="B35" s="1" t="s">
        <v>35</v>
      </c>
      <c r="C35" s="1" t="s">
        <v>36</v>
      </c>
      <c r="D35" s="1" t="s">
        <v>36</v>
      </c>
      <c r="E35" s="1" t="s">
        <v>37</v>
      </c>
      <c r="F35" s="1" t="s">
        <v>38</v>
      </c>
      <c r="G35" s="1" t="s">
        <v>39</v>
      </c>
      <c r="H35" s="1">
        <v>271</v>
      </c>
      <c r="I35" s="1" t="s">
        <v>40</v>
      </c>
      <c r="J35" s="2">
        <v>8401</v>
      </c>
      <c r="K35" s="2">
        <v>31</v>
      </c>
      <c r="L35" s="1" t="s">
        <v>47</v>
      </c>
    </row>
    <row r="36" spans="1:12">
      <c r="A36" s="1" t="s">
        <v>34</v>
      </c>
      <c r="B36" s="1" t="s">
        <v>35</v>
      </c>
      <c r="C36" s="1" t="s">
        <v>36</v>
      </c>
      <c r="D36" s="1" t="s">
        <v>36</v>
      </c>
      <c r="E36" s="1" t="s">
        <v>37</v>
      </c>
      <c r="F36" s="1" t="s">
        <v>38</v>
      </c>
      <c r="G36" s="1" t="s">
        <v>39</v>
      </c>
      <c r="H36" s="1">
        <v>271</v>
      </c>
      <c r="I36" s="1" t="s">
        <v>40</v>
      </c>
      <c r="J36" s="2">
        <v>7317</v>
      </c>
      <c r="K36" s="2">
        <v>27</v>
      </c>
      <c r="L36" s="1" t="s">
        <v>43</v>
      </c>
    </row>
    <row r="37" spans="1:12">
      <c r="A37" s="1" t="s">
        <v>34</v>
      </c>
      <c r="B37" s="1" t="s">
        <v>35</v>
      </c>
      <c r="C37" s="1" t="s">
        <v>36</v>
      </c>
      <c r="D37" s="1" t="s">
        <v>36</v>
      </c>
      <c r="E37" s="1" t="s">
        <v>37</v>
      </c>
      <c r="F37" s="1" t="s">
        <v>38</v>
      </c>
      <c r="G37" s="1" t="s">
        <v>39</v>
      </c>
      <c r="H37" s="1">
        <v>271</v>
      </c>
      <c r="I37" s="1" t="s">
        <v>40</v>
      </c>
      <c r="J37" s="2">
        <v>8130</v>
      </c>
      <c r="K37" s="2">
        <v>30</v>
      </c>
      <c r="L37" s="1" t="s">
        <v>48</v>
      </c>
    </row>
    <row r="38" spans="1:12">
      <c r="A38" s="1" t="s">
        <v>34</v>
      </c>
      <c r="B38" s="1" t="s">
        <v>35</v>
      </c>
      <c r="C38" s="1" t="s">
        <v>36</v>
      </c>
      <c r="D38" s="1" t="s">
        <v>36</v>
      </c>
      <c r="E38" s="1" t="s">
        <v>37</v>
      </c>
      <c r="F38" s="1" t="s">
        <v>38</v>
      </c>
      <c r="G38" s="1" t="s">
        <v>39</v>
      </c>
      <c r="H38" s="1">
        <v>271</v>
      </c>
      <c r="I38" s="1" t="s">
        <v>40</v>
      </c>
      <c r="J38" s="2">
        <v>6504</v>
      </c>
      <c r="K38" s="2">
        <v>24</v>
      </c>
      <c r="L38" s="1" t="s">
        <v>42</v>
      </c>
    </row>
    <row r="39" spans="1:12">
      <c r="A39" s="1" t="s">
        <v>34</v>
      </c>
      <c r="B39" s="1" t="s">
        <v>35</v>
      </c>
      <c r="C39" s="1" t="s">
        <v>36</v>
      </c>
      <c r="D39" s="1" t="s">
        <v>36</v>
      </c>
      <c r="E39" s="1" t="s">
        <v>37</v>
      </c>
      <c r="F39" s="1" t="s">
        <v>49</v>
      </c>
      <c r="G39" s="1" t="s">
        <v>50</v>
      </c>
      <c r="H39" s="1">
        <v>297</v>
      </c>
      <c r="I39" s="1" t="s">
        <v>40</v>
      </c>
      <c r="J39" s="2">
        <v>297</v>
      </c>
      <c r="K39" s="2">
        <v>1</v>
      </c>
      <c r="L39" s="1" t="s">
        <v>43</v>
      </c>
    </row>
    <row r="40" spans="1:12">
      <c r="A40" s="1" t="s">
        <v>34</v>
      </c>
      <c r="B40" s="1" t="s">
        <v>35</v>
      </c>
      <c r="C40" s="1" t="s">
        <v>36</v>
      </c>
      <c r="D40" s="1" t="s">
        <v>36</v>
      </c>
      <c r="E40" s="1" t="s">
        <v>37</v>
      </c>
      <c r="F40" s="1" t="s">
        <v>49</v>
      </c>
      <c r="G40" s="1" t="s">
        <v>50</v>
      </c>
      <c r="H40" s="1">
        <v>297</v>
      </c>
      <c r="I40" s="1" t="s">
        <v>40</v>
      </c>
      <c r="J40" s="2">
        <v>297</v>
      </c>
      <c r="K40" s="2">
        <v>1</v>
      </c>
      <c r="L40" s="1" t="s">
        <v>42</v>
      </c>
    </row>
    <row r="41" spans="1:12">
      <c r="A41" s="1" t="s">
        <v>34</v>
      </c>
      <c r="B41" s="1" t="s">
        <v>35</v>
      </c>
      <c r="C41" s="1" t="s">
        <v>51</v>
      </c>
      <c r="D41" s="1" t="s">
        <v>51</v>
      </c>
      <c r="E41" s="1" t="s">
        <v>37</v>
      </c>
      <c r="F41" s="1" t="s">
        <v>38</v>
      </c>
      <c r="G41" s="1" t="s">
        <v>39</v>
      </c>
      <c r="H41" s="1">
        <v>251</v>
      </c>
      <c r="I41" s="1" t="s">
        <v>40</v>
      </c>
      <c r="J41" s="2">
        <v>251</v>
      </c>
      <c r="K41" s="2">
        <v>1</v>
      </c>
      <c r="L41" s="1" t="s">
        <v>52</v>
      </c>
    </row>
    <row r="42" spans="1:12">
      <c r="A42" s="1" t="s">
        <v>34</v>
      </c>
      <c r="B42" s="1" t="s">
        <v>35</v>
      </c>
      <c r="C42" s="1" t="s">
        <v>51</v>
      </c>
      <c r="D42" s="1" t="s">
        <v>51</v>
      </c>
      <c r="E42" s="1" t="s">
        <v>37</v>
      </c>
      <c r="F42" s="1" t="s">
        <v>38</v>
      </c>
      <c r="G42" s="1" t="s">
        <v>39</v>
      </c>
      <c r="H42" s="1">
        <v>251</v>
      </c>
      <c r="I42" s="1" t="s">
        <v>40</v>
      </c>
      <c r="J42" s="2">
        <v>753</v>
      </c>
      <c r="K42" s="2">
        <v>3</v>
      </c>
      <c r="L42" s="1" t="s">
        <v>53</v>
      </c>
    </row>
    <row r="43" spans="1:12">
      <c r="A43" s="1" t="s">
        <v>34</v>
      </c>
      <c r="B43" s="1" t="s">
        <v>35</v>
      </c>
      <c r="C43" s="1" t="s">
        <v>51</v>
      </c>
      <c r="D43" s="1" t="s">
        <v>51</v>
      </c>
      <c r="E43" s="1" t="s">
        <v>37</v>
      </c>
      <c r="F43" s="1" t="s">
        <v>38</v>
      </c>
      <c r="G43" s="1" t="s">
        <v>39</v>
      </c>
      <c r="H43" s="1">
        <v>271</v>
      </c>
      <c r="I43" s="1" t="s">
        <v>40</v>
      </c>
      <c r="J43" s="2">
        <v>1355</v>
      </c>
      <c r="K43" s="2">
        <v>5</v>
      </c>
      <c r="L43" s="1" t="s">
        <v>42</v>
      </c>
    </row>
    <row r="44" spans="1:12">
      <c r="A44" s="1" t="s">
        <v>34</v>
      </c>
      <c r="B44" s="1" t="s">
        <v>35</v>
      </c>
      <c r="C44" s="1" t="s">
        <v>51</v>
      </c>
      <c r="D44" s="1" t="s">
        <v>51</v>
      </c>
      <c r="E44" s="1" t="s">
        <v>37</v>
      </c>
      <c r="F44" s="1" t="s">
        <v>38</v>
      </c>
      <c r="G44" s="1" t="s">
        <v>39</v>
      </c>
      <c r="H44" s="1">
        <v>271</v>
      </c>
      <c r="I44" s="1" t="s">
        <v>40</v>
      </c>
      <c r="J44" s="2">
        <v>7859</v>
      </c>
      <c r="K44" s="2">
        <v>29</v>
      </c>
      <c r="L44" s="1" t="s">
        <v>52</v>
      </c>
    </row>
    <row r="45" spans="1:12">
      <c r="A45" s="1" t="s">
        <v>34</v>
      </c>
      <c r="B45" s="1" t="s">
        <v>35</v>
      </c>
      <c r="C45" s="1" t="s">
        <v>51</v>
      </c>
      <c r="D45" s="1" t="s">
        <v>51</v>
      </c>
      <c r="E45" s="1" t="s">
        <v>37</v>
      </c>
      <c r="F45" s="1" t="s">
        <v>38</v>
      </c>
      <c r="G45" s="1" t="s">
        <v>39</v>
      </c>
      <c r="H45" s="1">
        <v>271</v>
      </c>
      <c r="I45" s="1" t="s">
        <v>40</v>
      </c>
      <c r="J45" s="2">
        <v>7046</v>
      </c>
      <c r="K45" s="2">
        <v>26</v>
      </c>
      <c r="L45" s="1" t="s">
        <v>53</v>
      </c>
    </row>
    <row r="46" spans="1:12">
      <c r="A46" s="1" t="s">
        <v>34</v>
      </c>
      <c r="B46" s="1" t="s">
        <v>35</v>
      </c>
      <c r="C46" s="1" t="s">
        <v>51</v>
      </c>
      <c r="D46" s="1" t="s">
        <v>51</v>
      </c>
      <c r="E46" s="1" t="s">
        <v>37</v>
      </c>
      <c r="F46" s="1" t="s">
        <v>49</v>
      </c>
      <c r="G46" s="1" t="s">
        <v>50</v>
      </c>
      <c r="H46" s="1">
        <v>297</v>
      </c>
      <c r="I46" s="1" t="s">
        <v>40</v>
      </c>
      <c r="J46" s="2">
        <v>594</v>
      </c>
      <c r="K46" s="2">
        <v>2</v>
      </c>
      <c r="L46" s="1" t="s">
        <v>53</v>
      </c>
    </row>
    <row r="47" spans="1:12">
      <c r="A47" s="1" t="s">
        <v>34</v>
      </c>
      <c r="B47" s="1" t="s">
        <v>35</v>
      </c>
      <c r="C47" s="1" t="s">
        <v>54</v>
      </c>
      <c r="D47" s="1" t="s">
        <v>54</v>
      </c>
      <c r="E47" s="1" t="s">
        <v>37</v>
      </c>
      <c r="F47" s="1" t="s">
        <v>38</v>
      </c>
      <c r="G47" s="1" t="s">
        <v>39</v>
      </c>
      <c r="H47" s="1">
        <v>251</v>
      </c>
      <c r="I47" s="1" t="s">
        <v>40</v>
      </c>
      <c r="J47" s="2">
        <v>502</v>
      </c>
      <c r="K47" s="2">
        <v>2</v>
      </c>
      <c r="L47" s="1" t="s">
        <v>55</v>
      </c>
    </row>
    <row r="48" spans="1:12">
      <c r="A48" s="1" t="s">
        <v>34</v>
      </c>
      <c r="B48" s="1" t="s">
        <v>35</v>
      </c>
      <c r="C48" s="1" t="s">
        <v>54</v>
      </c>
      <c r="D48" s="1" t="s">
        <v>54</v>
      </c>
      <c r="E48" s="1" t="s">
        <v>37</v>
      </c>
      <c r="F48" s="1" t="s">
        <v>38</v>
      </c>
      <c r="G48" s="1" t="s">
        <v>39</v>
      </c>
      <c r="H48" s="1">
        <v>266</v>
      </c>
      <c r="I48" s="1" t="s">
        <v>40</v>
      </c>
      <c r="J48" s="2">
        <v>532</v>
      </c>
      <c r="K48" s="2">
        <v>2</v>
      </c>
      <c r="L48" s="1" t="s">
        <v>55</v>
      </c>
    </row>
    <row r="49" spans="1:12">
      <c r="A49" s="1" t="s">
        <v>34</v>
      </c>
      <c r="B49" s="1" t="s">
        <v>35</v>
      </c>
      <c r="C49" s="1" t="s">
        <v>54</v>
      </c>
      <c r="D49" s="1" t="s">
        <v>54</v>
      </c>
      <c r="E49" s="1" t="s">
        <v>37</v>
      </c>
      <c r="F49" s="1" t="s">
        <v>38</v>
      </c>
      <c r="G49" s="1" t="s">
        <v>39</v>
      </c>
      <c r="H49" s="1">
        <v>271</v>
      </c>
      <c r="I49" s="1" t="s">
        <v>40</v>
      </c>
      <c r="J49" s="2">
        <v>6775</v>
      </c>
      <c r="K49" s="2">
        <v>25</v>
      </c>
      <c r="L49" s="1" t="s">
        <v>55</v>
      </c>
    </row>
    <row r="50" spans="1:12">
      <c r="A50" s="1" t="s">
        <v>34</v>
      </c>
      <c r="B50" s="1" t="s">
        <v>35</v>
      </c>
      <c r="C50" s="1" t="s">
        <v>54</v>
      </c>
      <c r="D50" s="1" t="s">
        <v>54</v>
      </c>
      <c r="E50" s="1" t="s">
        <v>37</v>
      </c>
      <c r="F50" s="1" t="s">
        <v>38</v>
      </c>
      <c r="G50" s="1" t="s">
        <v>39</v>
      </c>
      <c r="H50" s="1">
        <v>271</v>
      </c>
      <c r="I50" s="1" t="s">
        <v>40</v>
      </c>
      <c r="J50" s="2">
        <v>7588</v>
      </c>
      <c r="K50" s="2">
        <v>28</v>
      </c>
      <c r="L50" s="1" t="s">
        <v>56</v>
      </c>
    </row>
    <row r="51" spans="1:12">
      <c r="A51" s="1" t="s">
        <v>34</v>
      </c>
      <c r="B51" s="1" t="s">
        <v>35</v>
      </c>
      <c r="C51" s="1" t="s">
        <v>54</v>
      </c>
      <c r="D51" s="1" t="s">
        <v>54</v>
      </c>
      <c r="E51" s="1" t="s">
        <v>37</v>
      </c>
      <c r="F51" s="1" t="s">
        <v>38</v>
      </c>
      <c r="G51" s="1" t="s">
        <v>39</v>
      </c>
      <c r="H51" s="1">
        <v>271</v>
      </c>
      <c r="I51" s="1" t="s">
        <v>40</v>
      </c>
      <c r="J51" s="2">
        <v>7859</v>
      </c>
      <c r="K51" s="2">
        <v>29</v>
      </c>
      <c r="L51" s="1" t="s">
        <v>44</v>
      </c>
    </row>
    <row r="52" spans="1:12">
      <c r="A52" s="1" t="s">
        <v>34</v>
      </c>
      <c r="B52" s="1" t="s">
        <v>35</v>
      </c>
      <c r="C52" s="1" t="s">
        <v>54</v>
      </c>
      <c r="D52" s="1" t="s">
        <v>54</v>
      </c>
      <c r="E52" s="1" t="s">
        <v>37</v>
      </c>
      <c r="F52" s="1" t="s">
        <v>49</v>
      </c>
      <c r="G52" s="1" t="s">
        <v>50</v>
      </c>
      <c r="H52" s="1">
        <v>297</v>
      </c>
      <c r="I52" s="1" t="s">
        <v>40</v>
      </c>
      <c r="J52" s="2">
        <v>594</v>
      </c>
      <c r="K52" s="2">
        <v>2</v>
      </c>
      <c r="L52" s="1" t="s">
        <v>55</v>
      </c>
    </row>
    <row r="53" spans="1:12">
      <c r="A53" s="1" t="s">
        <v>34</v>
      </c>
      <c r="B53" s="1" t="s">
        <v>35</v>
      </c>
      <c r="C53" s="1" t="s">
        <v>54</v>
      </c>
      <c r="D53" s="1" t="s">
        <v>54</v>
      </c>
      <c r="E53" s="1" t="s">
        <v>37</v>
      </c>
      <c r="F53" s="1" t="s">
        <v>49</v>
      </c>
      <c r="G53" s="1" t="s">
        <v>50</v>
      </c>
      <c r="H53" s="1">
        <v>297</v>
      </c>
      <c r="I53" s="1" t="s">
        <v>40</v>
      </c>
      <c r="J53" s="2">
        <v>297</v>
      </c>
      <c r="K53" s="2">
        <v>1</v>
      </c>
      <c r="L53" s="1" t="s">
        <v>44</v>
      </c>
    </row>
    <row r="54" spans="1:12">
      <c r="A54" s="1" t="s">
        <v>34</v>
      </c>
      <c r="B54" s="1" t="s">
        <v>35</v>
      </c>
      <c r="C54" s="1" t="s">
        <v>54</v>
      </c>
      <c r="D54" s="1" t="s">
        <v>54</v>
      </c>
      <c r="E54" s="1" t="s">
        <v>37</v>
      </c>
      <c r="F54" s="1" t="s">
        <v>57</v>
      </c>
      <c r="G54" s="1" t="s">
        <v>58</v>
      </c>
      <c r="H54" s="1">
        <v>174</v>
      </c>
      <c r="I54" s="1" t="s">
        <v>40</v>
      </c>
      <c r="J54" s="2">
        <v>1914</v>
      </c>
      <c r="K54" s="2">
        <v>11</v>
      </c>
      <c r="L54" s="1" t="s">
        <v>55</v>
      </c>
    </row>
    <row r="55" spans="1:12">
      <c r="A55" s="1" t="s">
        <v>34</v>
      </c>
      <c r="B55" s="1" t="s">
        <v>35</v>
      </c>
      <c r="C55" s="1" t="s">
        <v>54</v>
      </c>
      <c r="D55" s="1" t="s">
        <v>54</v>
      </c>
      <c r="E55" s="1" t="s">
        <v>37</v>
      </c>
      <c r="F55" s="1" t="s">
        <v>57</v>
      </c>
      <c r="G55" s="1" t="s">
        <v>58</v>
      </c>
      <c r="H55" s="1">
        <v>174</v>
      </c>
      <c r="I55" s="1" t="s">
        <v>40</v>
      </c>
      <c r="J55" s="2">
        <v>2610</v>
      </c>
      <c r="K55" s="2">
        <v>15</v>
      </c>
      <c r="L55" s="1" t="s">
        <v>53</v>
      </c>
    </row>
    <row r="56" spans="1:12">
      <c r="A56" s="1" t="s">
        <v>59</v>
      </c>
      <c r="B56" s="1" t="s">
        <v>60</v>
      </c>
      <c r="C56" s="1" t="s">
        <v>36</v>
      </c>
      <c r="D56" s="1" t="s">
        <v>36</v>
      </c>
      <c r="E56" s="1" t="s">
        <v>37</v>
      </c>
      <c r="F56" s="1" t="s">
        <v>49</v>
      </c>
      <c r="G56" s="1" t="s">
        <v>50</v>
      </c>
      <c r="H56" s="1">
        <v>285</v>
      </c>
      <c r="I56" s="1" t="s">
        <v>40</v>
      </c>
      <c r="J56" s="2">
        <v>570</v>
      </c>
      <c r="K56" s="2">
        <v>2</v>
      </c>
      <c r="L56" s="1" t="s">
        <v>44</v>
      </c>
    </row>
    <row r="57" spans="1:12">
      <c r="A57" s="1" t="s">
        <v>59</v>
      </c>
      <c r="B57" s="1" t="s">
        <v>60</v>
      </c>
      <c r="C57" s="1" t="s">
        <v>36</v>
      </c>
      <c r="D57" s="1" t="s">
        <v>36</v>
      </c>
      <c r="E57" s="1" t="s">
        <v>37</v>
      </c>
      <c r="F57" s="1" t="s">
        <v>49</v>
      </c>
      <c r="G57" s="1" t="s">
        <v>50</v>
      </c>
      <c r="H57" s="1">
        <v>285</v>
      </c>
      <c r="I57" s="1" t="s">
        <v>40</v>
      </c>
      <c r="J57" s="2">
        <v>17100</v>
      </c>
      <c r="K57" s="2">
        <v>60</v>
      </c>
      <c r="L57" s="1" t="s">
        <v>45</v>
      </c>
    </row>
    <row r="58" spans="1:12">
      <c r="A58" s="1" t="s">
        <v>59</v>
      </c>
      <c r="B58" s="1" t="s">
        <v>60</v>
      </c>
      <c r="C58" s="1" t="s">
        <v>36</v>
      </c>
      <c r="D58" s="1" t="s">
        <v>36</v>
      </c>
      <c r="E58" s="1" t="s">
        <v>37</v>
      </c>
      <c r="F58" s="1" t="s">
        <v>49</v>
      </c>
      <c r="G58" s="1" t="s">
        <v>50</v>
      </c>
      <c r="H58" s="1">
        <v>285</v>
      </c>
      <c r="I58" s="1" t="s">
        <v>40</v>
      </c>
      <c r="J58" s="2">
        <v>10260</v>
      </c>
      <c r="K58" s="2">
        <v>36</v>
      </c>
      <c r="L58" s="1" t="s">
        <v>41</v>
      </c>
    </row>
    <row r="59" spans="1:12">
      <c r="A59" s="1" t="s">
        <v>59</v>
      </c>
      <c r="B59" s="1" t="s">
        <v>60</v>
      </c>
      <c r="C59" s="1" t="s">
        <v>36</v>
      </c>
      <c r="D59" s="1" t="s">
        <v>36</v>
      </c>
      <c r="E59" s="1" t="s">
        <v>37</v>
      </c>
      <c r="F59" s="1" t="s">
        <v>49</v>
      </c>
      <c r="G59" s="1" t="s">
        <v>50</v>
      </c>
      <c r="H59" s="1">
        <v>285</v>
      </c>
      <c r="I59" s="1" t="s">
        <v>40</v>
      </c>
      <c r="J59" s="2">
        <v>17100</v>
      </c>
      <c r="K59" s="2">
        <v>60</v>
      </c>
      <c r="L59" s="1" t="s">
        <v>46</v>
      </c>
    </row>
    <row r="60" spans="1:12">
      <c r="A60" s="1" t="s">
        <v>59</v>
      </c>
      <c r="B60" s="1" t="s">
        <v>60</v>
      </c>
      <c r="C60" s="1" t="s">
        <v>36</v>
      </c>
      <c r="D60" s="1" t="s">
        <v>36</v>
      </c>
      <c r="E60" s="1" t="s">
        <v>37</v>
      </c>
      <c r="F60" s="1" t="s">
        <v>49</v>
      </c>
      <c r="G60" s="1" t="s">
        <v>50</v>
      </c>
      <c r="H60" s="1">
        <v>285</v>
      </c>
      <c r="I60" s="1" t="s">
        <v>40</v>
      </c>
      <c r="J60" s="2">
        <v>8835</v>
      </c>
      <c r="K60" s="2">
        <v>31</v>
      </c>
      <c r="L60" s="1" t="s">
        <v>47</v>
      </c>
    </row>
    <row r="61" spans="1:12">
      <c r="A61" s="1" t="s">
        <v>59</v>
      </c>
      <c r="B61" s="1" t="s">
        <v>60</v>
      </c>
      <c r="C61" s="1" t="s">
        <v>36</v>
      </c>
      <c r="D61" s="1" t="s">
        <v>36</v>
      </c>
      <c r="E61" s="1" t="s">
        <v>37</v>
      </c>
      <c r="F61" s="1" t="s">
        <v>49</v>
      </c>
      <c r="G61" s="1" t="s">
        <v>50</v>
      </c>
      <c r="H61" s="1">
        <v>285</v>
      </c>
      <c r="I61" s="1" t="s">
        <v>40</v>
      </c>
      <c r="J61" s="2">
        <v>8835</v>
      </c>
      <c r="K61" s="2">
        <v>31</v>
      </c>
      <c r="L61" s="1" t="s">
        <v>43</v>
      </c>
    </row>
    <row r="62" spans="1:12">
      <c r="A62" s="1" t="s">
        <v>59</v>
      </c>
      <c r="B62" s="1" t="s">
        <v>60</v>
      </c>
      <c r="C62" s="1" t="s">
        <v>36</v>
      </c>
      <c r="D62" s="1" t="s">
        <v>36</v>
      </c>
      <c r="E62" s="1" t="s">
        <v>37</v>
      </c>
      <c r="F62" s="1" t="s">
        <v>49</v>
      </c>
      <c r="G62" s="1" t="s">
        <v>50</v>
      </c>
      <c r="H62" s="1">
        <v>285</v>
      </c>
      <c r="I62" s="1" t="s">
        <v>40</v>
      </c>
      <c r="J62" s="2">
        <v>8550</v>
      </c>
      <c r="K62" s="2">
        <v>30</v>
      </c>
      <c r="L62" s="1" t="s">
        <v>48</v>
      </c>
    </row>
    <row r="63" spans="1:12">
      <c r="A63" s="1" t="s">
        <v>59</v>
      </c>
      <c r="B63" s="1" t="s">
        <v>60</v>
      </c>
      <c r="C63" s="1" t="s">
        <v>36</v>
      </c>
      <c r="D63" s="1" t="s">
        <v>36</v>
      </c>
      <c r="E63" s="1" t="s">
        <v>37</v>
      </c>
      <c r="F63" s="1" t="s">
        <v>61</v>
      </c>
      <c r="G63" s="1" t="s">
        <v>62</v>
      </c>
      <c r="H63" s="1">
        <v>303</v>
      </c>
      <c r="I63" s="1" t="s">
        <v>40</v>
      </c>
      <c r="J63" s="2">
        <v>8484</v>
      </c>
      <c r="K63" s="2">
        <v>28</v>
      </c>
      <c r="L63" s="1" t="s">
        <v>46</v>
      </c>
    </row>
    <row r="64" spans="1:12">
      <c r="A64" s="1" t="s">
        <v>59</v>
      </c>
      <c r="B64" s="1" t="s">
        <v>60</v>
      </c>
      <c r="C64" s="1" t="s">
        <v>36</v>
      </c>
      <c r="D64" s="1" t="s">
        <v>36</v>
      </c>
      <c r="E64" s="1" t="s">
        <v>37</v>
      </c>
      <c r="F64" s="1" t="s">
        <v>61</v>
      </c>
      <c r="G64" s="1" t="s">
        <v>62</v>
      </c>
      <c r="H64" s="1">
        <v>303</v>
      </c>
      <c r="I64" s="1" t="s">
        <v>40</v>
      </c>
      <c r="J64" s="2">
        <v>18786</v>
      </c>
      <c r="K64" s="2">
        <v>62</v>
      </c>
      <c r="L64" s="1" t="s">
        <v>47</v>
      </c>
    </row>
    <row r="65" spans="1:12">
      <c r="A65" s="1" t="s">
        <v>59</v>
      </c>
      <c r="B65" s="1" t="s">
        <v>60</v>
      </c>
      <c r="C65" s="1" t="s">
        <v>36</v>
      </c>
      <c r="D65" s="1" t="s">
        <v>36</v>
      </c>
      <c r="E65" s="1" t="s">
        <v>37</v>
      </c>
      <c r="F65" s="1" t="s">
        <v>61</v>
      </c>
      <c r="G65" s="1" t="s">
        <v>62</v>
      </c>
      <c r="H65" s="1">
        <v>303</v>
      </c>
      <c r="I65" s="1" t="s">
        <v>40</v>
      </c>
      <c r="J65" s="2">
        <v>18786</v>
      </c>
      <c r="K65" s="2">
        <v>62</v>
      </c>
      <c r="L65" s="1" t="s">
        <v>43</v>
      </c>
    </row>
    <row r="66" spans="1:12">
      <c r="A66" s="1" t="s">
        <v>59</v>
      </c>
      <c r="B66" s="1" t="s">
        <v>60</v>
      </c>
      <c r="C66" s="1" t="s">
        <v>36</v>
      </c>
      <c r="D66" s="1" t="s">
        <v>36</v>
      </c>
      <c r="E66" s="1" t="s">
        <v>37</v>
      </c>
      <c r="F66" s="1" t="s">
        <v>61</v>
      </c>
      <c r="G66" s="1" t="s">
        <v>62</v>
      </c>
      <c r="H66" s="1">
        <v>303</v>
      </c>
      <c r="I66" s="1" t="s">
        <v>40</v>
      </c>
      <c r="J66" s="2">
        <v>18180</v>
      </c>
      <c r="K66" s="2">
        <v>60</v>
      </c>
      <c r="L66" s="1" t="s">
        <v>48</v>
      </c>
    </row>
    <row r="67" spans="1:12">
      <c r="A67" s="1" t="s">
        <v>59</v>
      </c>
      <c r="B67" s="1" t="s">
        <v>60</v>
      </c>
      <c r="C67" s="1" t="s">
        <v>36</v>
      </c>
      <c r="D67" s="1" t="s">
        <v>36</v>
      </c>
      <c r="E67" s="1" t="s">
        <v>37</v>
      </c>
      <c r="F67" s="1" t="s">
        <v>61</v>
      </c>
      <c r="G67" s="1" t="s">
        <v>62</v>
      </c>
      <c r="H67" s="1">
        <v>303</v>
      </c>
      <c r="I67" s="1" t="s">
        <v>40</v>
      </c>
      <c r="J67" s="2">
        <v>15756</v>
      </c>
      <c r="K67" s="2">
        <v>52</v>
      </c>
      <c r="L67" s="1" t="s">
        <v>42</v>
      </c>
    </row>
    <row r="68" spans="1:12">
      <c r="A68" s="1" t="s">
        <v>59</v>
      </c>
      <c r="B68" s="1" t="s">
        <v>60</v>
      </c>
      <c r="C68" s="1" t="s">
        <v>36</v>
      </c>
      <c r="D68" s="1" t="s">
        <v>36</v>
      </c>
      <c r="E68" s="1" t="s">
        <v>37</v>
      </c>
      <c r="F68" s="1" t="s">
        <v>63</v>
      </c>
      <c r="G68" s="1" t="s">
        <v>64</v>
      </c>
      <c r="H68" s="1">
        <v>266</v>
      </c>
      <c r="I68" s="1" t="s">
        <v>40</v>
      </c>
      <c r="J68" s="2">
        <v>6650</v>
      </c>
      <c r="K68" s="2">
        <v>25</v>
      </c>
      <c r="L68" s="1" t="s">
        <v>41</v>
      </c>
    </row>
    <row r="69" spans="1:12">
      <c r="A69" s="1" t="s">
        <v>59</v>
      </c>
      <c r="B69" s="1" t="s">
        <v>60</v>
      </c>
      <c r="C69" s="1" t="s">
        <v>36</v>
      </c>
      <c r="D69" s="1" t="s">
        <v>36</v>
      </c>
      <c r="E69" s="1" t="s">
        <v>37</v>
      </c>
      <c r="F69" s="1" t="s">
        <v>63</v>
      </c>
      <c r="G69" s="1" t="s">
        <v>64</v>
      </c>
      <c r="H69" s="1">
        <v>266</v>
      </c>
      <c r="I69" s="1" t="s">
        <v>40</v>
      </c>
      <c r="J69" s="2">
        <v>532</v>
      </c>
      <c r="K69" s="2">
        <v>2</v>
      </c>
      <c r="L69" s="1" t="s">
        <v>46</v>
      </c>
    </row>
    <row r="70" spans="1:12">
      <c r="A70" s="1" t="s">
        <v>59</v>
      </c>
      <c r="B70" s="1" t="s">
        <v>60</v>
      </c>
      <c r="C70" s="1" t="s">
        <v>36</v>
      </c>
      <c r="D70" s="1" t="s">
        <v>36</v>
      </c>
      <c r="E70" s="1" t="s">
        <v>37</v>
      </c>
      <c r="F70" s="1" t="s">
        <v>63</v>
      </c>
      <c r="G70" s="1" t="s">
        <v>64</v>
      </c>
      <c r="H70" s="1">
        <v>271</v>
      </c>
      <c r="I70" s="1" t="s">
        <v>40</v>
      </c>
      <c r="J70" s="2">
        <v>271</v>
      </c>
      <c r="K70" s="2">
        <v>1</v>
      </c>
      <c r="L70" s="1" t="s">
        <v>44</v>
      </c>
    </row>
    <row r="71" spans="1:12">
      <c r="A71" s="1" t="s">
        <v>59</v>
      </c>
      <c r="B71" s="1" t="s">
        <v>60</v>
      </c>
      <c r="C71" s="1" t="s">
        <v>36</v>
      </c>
      <c r="D71" s="1" t="s">
        <v>36</v>
      </c>
      <c r="E71" s="1" t="s">
        <v>37</v>
      </c>
      <c r="F71" s="1" t="s">
        <v>63</v>
      </c>
      <c r="G71" s="1" t="s">
        <v>64</v>
      </c>
      <c r="H71" s="1">
        <v>271</v>
      </c>
      <c r="I71" s="1" t="s">
        <v>40</v>
      </c>
      <c r="J71" s="2">
        <v>8130</v>
      </c>
      <c r="K71" s="2">
        <v>30</v>
      </c>
      <c r="L71" s="1" t="s">
        <v>45</v>
      </c>
    </row>
    <row r="72" spans="1:12">
      <c r="A72" s="1" t="s">
        <v>59</v>
      </c>
      <c r="B72" s="1" t="s">
        <v>60</v>
      </c>
      <c r="C72" s="1" t="s">
        <v>36</v>
      </c>
      <c r="D72" s="1" t="s">
        <v>36</v>
      </c>
      <c r="E72" s="1" t="s">
        <v>37</v>
      </c>
      <c r="F72" s="1" t="s">
        <v>63</v>
      </c>
      <c r="G72" s="1" t="s">
        <v>64</v>
      </c>
      <c r="H72" s="1">
        <v>271</v>
      </c>
      <c r="I72" s="1" t="s">
        <v>40</v>
      </c>
      <c r="J72" s="2">
        <v>8672</v>
      </c>
      <c r="K72" s="2">
        <v>32</v>
      </c>
      <c r="L72" s="1" t="s">
        <v>41</v>
      </c>
    </row>
    <row r="73" spans="1:12">
      <c r="A73" s="1" t="s">
        <v>59</v>
      </c>
      <c r="B73" s="1" t="s">
        <v>60</v>
      </c>
      <c r="C73" s="1" t="s">
        <v>36</v>
      </c>
      <c r="D73" s="1" t="s">
        <v>36</v>
      </c>
      <c r="E73" s="1" t="s">
        <v>37</v>
      </c>
      <c r="F73" s="1" t="s">
        <v>65</v>
      </c>
      <c r="G73" s="1" t="s">
        <v>66</v>
      </c>
      <c r="H73" s="1">
        <v>337</v>
      </c>
      <c r="I73" s="1" t="s">
        <v>40</v>
      </c>
      <c r="J73" s="2">
        <v>337</v>
      </c>
      <c r="K73" s="2">
        <v>1</v>
      </c>
      <c r="L73" s="1" t="s">
        <v>44</v>
      </c>
    </row>
    <row r="74" spans="1:12">
      <c r="A74" s="1" t="s">
        <v>59</v>
      </c>
      <c r="B74" s="1" t="s">
        <v>60</v>
      </c>
      <c r="C74" s="1" t="s">
        <v>36</v>
      </c>
      <c r="D74" s="1" t="s">
        <v>36</v>
      </c>
      <c r="E74" s="1" t="s">
        <v>37</v>
      </c>
      <c r="F74" s="1" t="s">
        <v>65</v>
      </c>
      <c r="G74" s="1" t="s">
        <v>66</v>
      </c>
      <c r="H74" s="1">
        <v>337</v>
      </c>
      <c r="I74" s="1" t="s">
        <v>40</v>
      </c>
      <c r="J74" s="2">
        <v>10110</v>
      </c>
      <c r="K74" s="2">
        <v>30</v>
      </c>
      <c r="L74" s="1" t="s">
        <v>45</v>
      </c>
    </row>
    <row r="75" spans="1:12">
      <c r="A75" s="1" t="s">
        <v>59</v>
      </c>
      <c r="B75" s="1" t="s">
        <v>60</v>
      </c>
      <c r="C75" s="1" t="s">
        <v>36</v>
      </c>
      <c r="D75" s="1" t="s">
        <v>36</v>
      </c>
      <c r="E75" s="1" t="s">
        <v>37</v>
      </c>
      <c r="F75" s="1" t="s">
        <v>65</v>
      </c>
      <c r="G75" s="1" t="s">
        <v>66</v>
      </c>
      <c r="H75" s="1">
        <v>337</v>
      </c>
      <c r="I75" s="1" t="s">
        <v>40</v>
      </c>
      <c r="J75" s="2">
        <v>10447</v>
      </c>
      <c r="K75" s="2">
        <v>31</v>
      </c>
      <c r="L75" s="1" t="s">
        <v>41</v>
      </c>
    </row>
    <row r="76" spans="1:12">
      <c r="A76" s="1" t="s">
        <v>59</v>
      </c>
      <c r="B76" s="1" t="s">
        <v>60</v>
      </c>
      <c r="C76" s="1" t="s">
        <v>36</v>
      </c>
      <c r="D76" s="1" t="s">
        <v>36</v>
      </c>
      <c r="E76" s="1" t="s">
        <v>37</v>
      </c>
      <c r="F76" s="1" t="s">
        <v>65</v>
      </c>
      <c r="G76" s="1" t="s">
        <v>66</v>
      </c>
      <c r="H76" s="1">
        <v>337</v>
      </c>
      <c r="I76" s="1" t="s">
        <v>40</v>
      </c>
      <c r="J76" s="2">
        <v>10110</v>
      </c>
      <c r="K76" s="2">
        <v>30</v>
      </c>
      <c r="L76" s="1" t="s">
        <v>46</v>
      </c>
    </row>
    <row r="77" spans="1:12">
      <c r="A77" s="1" t="s">
        <v>59</v>
      </c>
      <c r="B77" s="1" t="s">
        <v>60</v>
      </c>
      <c r="C77" s="1" t="s">
        <v>36</v>
      </c>
      <c r="D77" s="1" t="s">
        <v>36</v>
      </c>
      <c r="E77" s="1" t="s">
        <v>37</v>
      </c>
      <c r="F77" s="1" t="s">
        <v>65</v>
      </c>
      <c r="G77" s="1" t="s">
        <v>66</v>
      </c>
      <c r="H77" s="1">
        <v>337</v>
      </c>
      <c r="I77" s="1" t="s">
        <v>40</v>
      </c>
      <c r="J77" s="2">
        <v>10447</v>
      </c>
      <c r="K77" s="2">
        <v>31</v>
      </c>
      <c r="L77" s="1" t="s">
        <v>47</v>
      </c>
    </row>
    <row r="78" spans="1:12">
      <c r="A78" s="1" t="s">
        <v>59</v>
      </c>
      <c r="B78" s="1" t="s">
        <v>60</v>
      </c>
      <c r="C78" s="1" t="s">
        <v>36</v>
      </c>
      <c r="D78" s="1" t="s">
        <v>36</v>
      </c>
      <c r="E78" s="1" t="s">
        <v>37</v>
      </c>
      <c r="F78" s="1" t="s">
        <v>65</v>
      </c>
      <c r="G78" s="1" t="s">
        <v>66</v>
      </c>
      <c r="H78" s="1">
        <v>337</v>
      </c>
      <c r="I78" s="1" t="s">
        <v>40</v>
      </c>
      <c r="J78" s="2">
        <v>10447</v>
      </c>
      <c r="K78" s="2">
        <v>31</v>
      </c>
      <c r="L78" s="1" t="s">
        <v>43</v>
      </c>
    </row>
    <row r="79" spans="1:12">
      <c r="A79" s="1" t="s">
        <v>59</v>
      </c>
      <c r="B79" s="1" t="s">
        <v>60</v>
      </c>
      <c r="C79" s="1" t="s">
        <v>36</v>
      </c>
      <c r="D79" s="1" t="s">
        <v>36</v>
      </c>
      <c r="E79" s="1" t="s">
        <v>37</v>
      </c>
      <c r="F79" s="1" t="s">
        <v>65</v>
      </c>
      <c r="G79" s="1" t="s">
        <v>66</v>
      </c>
      <c r="H79" s="1">
        <v>337</v>
      </c>
      <c r="I79" s="1" t="s">
        <v>40</v>
      </c>
      <c r="J79" s="2">
        <v>10110</v>
      </c>
      <c r="K79" s="2">
        <v>30</v>
      </c>
      <c r="L79" s="1" t="s">
        <v>48</v>
      </c>
    </row>
    <row r="80" spans="1:12">
      <c r="A80" s="1" t="s">
        <v>59</v>
      </c>
      <c r="B80" s="1" t="s">
        <v>60</v>
      </c>
      <c r="C80" s="1" t="s">
        <v>36</v>
      </c>
      <c r="D80" s="1" t="s">
        <v>36</v>
      </c>
      <c r="E80" s="1" t="s">
        <v>37</v>
      </c>
      <c r="F80" s="1" t="s">
        <v>65</v>
      </c>
      <c r="G80" s="1" t="s">
        <v>66</v>
      </c>
      <c r="H80" s="1">
        <v>337</v>
      </c>
      <c r="I80" s="1" t="s">
        <v>40</v>
      </c>
      <c r="J80" s="2">
        <v>17524</v>
      </c>
      <c r="K80" s="2">
        <v>52</v>
      </c>
      <c r="L80" s="1" t="s">
        <v>42</v>
      </c>
    </row>
    <row r="81" spans="1:12">
      <c r="A81" s="1" t="s">
        <v>59</v>
      </c>
      <c r="B81" s="1" t="s">
        <v>60</v>
      </c>
      <c r="C81" s="1" t="s">
        <v>51</v>
      </c>
      <c r="D81" s="1" t="s">
        <v>51</v>
      </c>
      <c r="E81" s="1" t="s">
        <v>37</v>
      </c>
      <c r="F81" s="1" t="s">
        <v>49</v>
      </c>
      <c r="G81" s="1" t="s">
        <v>50</v>
      </c>
      <c r="H81" s="1">
        <v>285</v>
      </c>
      <c r="I81" s="1" t="s">
        <v>40</v>
      </c>
      <c r="J81" s="2">
        <v>17670</v>
      </c>
      <c r="K81" s="2">
        <v>62</v>
      </c>
      <c r="L81" s="1" t="s">
        <v>55</v>
      </c>
    </row>
    <row r="82" spans="1:12">
      <c r="A82" s="1" t="s">
        <v>59</v>
      </c>
      <c r="B82" s="1" t="s">
        <v>60</v>
      </c>
      <c r="C82" s="1" t="s">
        <v>51</v>
      </c>
      <c r="D82" s="1" t="s">
        <v>51</v>
      </c>
      <c r="E82" s="1" t="s">
        <v>37</v>
      </c>
      <c r="F82" s="1" t="s">
        <v>49</v>
      </c>
      <c r="G82" s="1" t="s">
        <v>50</v>
      </c>
      <c r="H82" s="1">
        <v>285</v>
      </c>
      <c r="I82" s="1" t="s">
        <v>40</v>
      </c>
      <c r="J82" s="2">
        <v>15960</v>
      </c>
      <c r="K82" s="2">
        <v>56</v>
      </c>
      <c r="L82" s="1" t="s">
        <v>56</v>
      </c>
    </row>
    <row r="83" spans="1:12">
      <c r="A83" s="1" t="s">
        <v>59</v>
      </c>
      <c r="B83" s="1" t="s">
        <v>60</v>
      </c>
      <c r="C83" s="1" t="s">
        <v>51</v>
      </c>
      <c r="D83" s="1" t="s">
        <v>51</v>
      </c>
      <c r="E83" s="1" t="s">
        <v>37</v>
      </c>
      <c r="F83" s="1" t="s">
        <v>49</v>
      </c>
      <c r="G83" s="1" t="s">
        <v>50</v>
      </c>
      <c r="H83" s="1">
        <v>285</v>
      </c>
      <c r="I83" s="1" t="s">
        <v>40</v>
      </c>
      <c r="J83" s="2">
        <v>17100</v>
      </c>
      <c r="K83" s="2">
        <v>60</v>
      </c>
      <c r="L83" s="1" t="s">
        <v>44</v>
      </c>
    </row>
    <row r="84" spans="1:12">
      <c r="A84" s="1" t="s">
        <v>59</v>
      </c>
      <c r="B84" s="1" t="s">
        <v>60</v>
      </c>
      <c r="C84" s="1" t="s">
        <v>51</v>
      </c>
      <c r="D84" s="1" t="s">
        <v>51</v>
      </c>
      <c r="E84" s="1" t="s">
        <v>37</v>
      </c>
      <c r="F84" s="1" t="s">
        <v>61</v>
      </c>
      <c r="G84" s="1" t="s">
        <v>62</v>
      </c>
      <c r="H84" s="1">
        <v>303</v>
      </c>
      <c r="I84" s="1" t="s">
        <v>40</v>
      </c>
      <c r="J84" s="2">
        <v>3030</v>
      </c>
      <c r="K84" s="2">
        <v>10</v>
      </c>
      <c r="L84" s="1" t="s">
        <v>42</v>
      </c>
    </row>
    <row r="85" spans="1:12">
      <c r="A85" s="1" t="s">
        <v>59</v>
      </c>
      <c r="B85" s="1" t="s">
        <v>60</v>
      </c>
      <c r="C85" s="1" t="s">
        <v>51</v>
      </c>
      <c r="D85" s="1" t="s">
        <v>51</v>
      </c>
      <c r="E85" s="1" t="s">
        <v>37</v>
      </c>
      <c r="F85" s="1" t="s">
        <v>61</v>
      </c>
      <c r="G85" s="1" t="s">
        <v>62</v>
      </c>
      <c r="H85" s="1">
        <v>303</v>
      </c>
      <c r="I85" s="1" t="s">
        <v>40</v>
      </c>
      <c r="J85" s="2">
        <v>18180</v>
      </c>
      <c r="K85" s="2">
        <v>60</v>
      </c>
      <c r="L85" s="1" t="s">
        <v>52</v>
      </c>
    </row>
    <row r="86" spans="1:12">
      <c r="A86" s="1" t="s">
        <v>59</v>
      </c>
      <c r="B86" s="1" t="s">
        <v>60</v>
      </c>
      <c r="C86" s="1" t="s">
        <v>51</v>
      </c>
      <c r="D86" s="1" t="s">
        <v>51</v>
      </c>
      <c r="E86" s="1" t="s">
        <v>37</v>
      </c>
      <c r="F86" s="1" t="s">
        <v>61</v>
      </c>
      <c r="G86" s="1" t="s">
        <v>62</v>
      </c>
      <c r="H86" s="1">
        <v>303</v>
      </c>
      <c r="I86" s="1" t="s">
        <v>40</v>
      </c>
      <c r="J86" s="2">
        <v>18786</v>
      </c>
      <c r="K86" s="2">
        <v>62</v>
      </c>
      <c r="L86" s="1" t="s">
        <v>53</v>
      </c>
    </row>
    <row r="87" spans="1:12">
      <c r="A87" s="1" t="s">
        <v>59</v>
      </c>
      <c r="B87" s="1" t="s">
        <v>60</v>
      </c>
      <c r="C87" s="1" t="s">
        <v>51</v>
      </c>
      <c r="D87" s="1" t="s">
        <v>51</v>
      </c>
      <c r="E87" s="1" t="s">
        <v>37</v>
      </c>
      <c r="F87" s="1" t="s">
        <v>63</v>
      </c>
      <c r="G87" s="1" t="s">
        <v>64</v>
      </c>
      <c r="H87" s="1">
        <v>271</v>
      </c>
      <c r="I87" s="1" t="s">
        <v>40</v>
      </c>
      <c r="J87" s="2">
        <v>8401</v>
      </c>
      <c r="K87" s="2">
        <v>31</v>
      </c>
      <c r="L87" s="1" t="s">
        <v>55</v>
      </c>
    </row>
    <row r="88" spans="1:12">
      <c r="A88" s="1" t="s">
        <v>59</v>
      </c>
      <c r="B88" s="1" t="s">
        <v>60</v>
      </c>
      <c r="C88" s="1" t="s">
        <v>51</v>
      </c>
      <c r="D88" s="1" t="s">
        <v>51</v>
      </c>
      <c r="E88" s="1" t="s">
        <v>37</v>
      </c>
      <c r="F88" s="1" t="s">
        <v>63</v>
      </c>
      <c r="G88" s="1" t="s">
        <v>64</v>
      </c>
      <c r="H88" s="1">
        <v>271</v>
      </c>
      <c r="I88" s="1" t="s">
        <v>40</v>
      </c>
      <c r="J88" s="2">
        <v>7588</v>
      </c>
      <c r="K88" s="2">
        <v>28</v>
      </c>
      <c r="L88" s="1" t="s">
        <v>56</v>
      </c>
    </row>
    <row r="89" spans="1:12">
      <c r="A89" s="1" t="s">
        <v>59</v>
      </c>
      <c r="B89" s="1" t="s">
        <v>60</v>
      </c>
      <c r="C89" s="1" t="s">
        <v>51</v>
      </c>
      <c r="D89" s="1" t="s">
        <v>51</v>
      </c>
      <c r="E89" s="1" t="s">
        <v>37</v>
      </c>
      <c r="F89" s="1" t="s">
        <v>63</v>
      </c>
      <c r="G89" s="1" t="s">
        <v>64</v>
      </c>
      <c r="H89" s="1">
        <v>271</v>
      </c>
      <c r="I89" s="1" t="s">
        <v>40</v>
      </c>
      <c r="J89" s="2">
        <v>8130</v>
      </c>
      <c r="K89" s="2">
        <v>30</v>
      </c>
      <c r="L89" s="1" t="s">
        <v>44</v>
      </c>
    </row>
    <row r="90" spans="1:12">
      <c r="A90" s="1" t="s">
        <v>59</v>
      </c>
      <c r="B90" s="1" t="s">
        <v>60</v>
      </c>
      <c r="C90" s="1" t="s">
        <v>51</v>
      </c>
      <c r="D90" s="1" t="s">
        <v>51</v>
      </c>
      <c r="E90" s="1" t="s">
        <v>37</v>
      </c>
      <c r="F90" s="1" t="s">
        <v>65</v>
      </c>
      <c r="G90" s="1" t="s">
        <v>66</v>
      </c>
      <c r="H90" s="1">
        <v>337</v>
      </c>
      <c r="I90" s="1" t="s">
        <v>40</v>
      </c>
      <c r="J90" s="2">
        <v>10447</v>
      </c>
      <c r="K90" s="2">
        <v>31</v>
      </c>
      <c r="L90" s="1" t="s">
        <v>55</v>
      </c>
    </row>
    <row r="91" spans="1:12">
      <c r="A91" s="1" t="s">
        <v>59</v>
      </c>
      <c r="B91" s="1" t="s">
        <v>60</v>
      </c>
      <c r="C91" s="1" t="s">
        <v>51</v>
      </c>
      <c r="D91" s="1" t="s">
        <v>51</v>
      </c>
      <c r="E91" s="1" t="s">
        <v>37</v>
      </c>
      <c r="F91" s="1" t="s">
        <v>65</v>
      </c>
      <c r="G91" s="1" t="s">
        <v>66</v>
      </c>
      <c r="H91" s="1">
        <v>337</v>
      </c>
      <c r="I91" s="1" t="s">
        <v>40</v>
      </c>
      <c r="J91" s="2">
        <v>9436</v>
      </c>
      <c r="K91" s="2">
        <v>28</v>
      </c>
      <c r="L91" s="1" t="s">
        <v>56</v>
      </c>
    </row>
    <row r="92" spans="1:12">
      <c r="A92" s="1" t="s">
        <v>59</v>
      </c>
      <c r="B92" s="1" t="s">
        <v>60</v>
      </c>
      <c r="C92" s="1" t="s">
        <v>51</v>
      </c>
      <c r="D92" s="1" t="s">
        <v>51</v>
      </c>
      <c r="E92" s="1" t="s">
        <v>37</v>
      </c>
      <c r="F92" s="1" t="s">
        <v>65</v>
      </c>
      <c r="G92" s="1" t="s">
        <v>66</v>
      </c>
      <c r="H92" s="1">
        <v>337</v>
      </c>
      <c r="I92" s="1" t="s">
        <v>40</v>
      </c>
      <c r="J92" s="2">
        <v>10110</v>
      </c>
      <c r="K92" s="2">
        <v>30</v>
      </c>
      <c r="L92" s="1" t="s">
        <v>44</v>
      </c>
    </row>
    <row r="93" spans="1:12">
      <c r="A93" s="1" t="s">
        <v>59</v>
      </c>
      <c r="B93" s="1" t="s">
        <v>60</v>
      </c>
      <c r="C93" s="1" t="s">
        <v>51</v>
      </c>
      <c r="D93" s="1" t="s">
        <v>51</v>
      </c>
      <c r="E93" s="1" t="s">
        <v>37</v>
      </c>
      <c r="F93" s="1" t="s">
        <v>65</v>
      </c>
      <c r="G93" s="1" t="s">
        <v>66</v>
      </c>
      <c r="H93" s="1">
        <v>337</v>
      </c>
      <c r="I93" s="1" t="s">
        <v>40</v>
      </c>
      <c r="J93" s="2">
        <v>3370</v>
      </c>
      <c r="K93" s="2">
        <v>10</v>
      </c>
      <c r="L93" s="1" t="s">
        <v>42</v>
      </c>
    </row>
    <row r="94" spans="1:12">
      <c r="A94" s="1" t="s">
        <v>59</v>
      </c>
      <c r="B94" s="1" t="s">
        <v>60</v>
      </c>
      <c r="C94" s="1" t="s">
        <v>51</v>
      </c>
      <c r="D94" s="1" t="s">
        <v>51</v>
      </c>
      <c r="E94" s="1" t="s">
        <v>37</v>
      </c>
      <c r="F94" s="1" t="s">
        <v>65</v>
      </c>
      <c r="G94" s="1" t="s">
        <v>66</v>
      </c>
      <c r="H94" s="1">
        <v>337</v>
      </c>
      <c r="I94" s="1" t="s">
        <v>40</v>
      </c>
      <c r="J94" s="2">
        <v>20220</v>
      </c>
      <c r="K94" s="2">
        <v>60</v>
      </c>
      <c r="L94" s="1" t="s">
        <v>52</v>
      </c>
    </row>
    <row r="95" spans="1:12">
      <c r="A95" s="1" t="s">
        <v>59</v>
      </c>
      <c r="B95" s="1" t="s">
        <v>60</v>
      </c>
      <c r="C95" s="1" t="s">
        <v>51</v>
      </c>
      <c r="D95" s="1" t="s">
        <v>51</v>
      </c>
      <c r="E95" s="1" t="s">
        <v>37</v>
      </c>
      <c r="F95" s="1" t="s">
        <v>65</v>
      </c>
      <c r="G95" s="1" t="s">
        <v>66</v>
      </c>
      <c r="H95" s="1">
        <v>337</v>
      </c>
      <c r="I95" s="1" t="s">
        <v>40</v>
      </c>
      <c r="J95" s="2">
        <v>20894</v>
      </c>
      <c r="K95" s="2">
        <v>62</v>
      </c>
      <c r="L95" s="1" t="s">
        <v>53</v>
      </c>
    </row>
    <row r="96" spans="1:12">
      <c r="A96" s="1" t="s">
        <v>67</v>
      </c>
      <c r="B96" s="1" t="s">
        <v>68</v>
      </c>
      <c r="C96" s="1" t="s">
        <v>69</v>
      </c>
      <c r="D96" s="1" t="s">
        <v>69</v>
      </c>
      <c r="E96" s="1" t="s">
        <v>37</v>
      </c>
      <c r="F96" s="1" t="s">
        <v>70</v>
      </c>
      <c r="G96" s="1" t="s">
        <v>71</v>
      </c>
      <c r="H96" s="1">
        <v>329</v>
      </c>
      <c r="I96" s="1" t="s">
        <v>40</v>
      </c>
      <c r="J96" s="2">
        <v>329</v>
      </c>
      <c r="K96" s="2">
        <v>1</v>
      </c>
      <c r="L96" s="1" t="s">
        <v>42</v>
      </c>
    </row>
    <row r="97" spans="1:12">
      <c r="A97" s="1" t="s">
        <v>67</v>
      </c>
      <c r="B97" s="1" t="s">
        <v>68</v>
      </c>
      <c r="C97" s="1" t="s">
        <v>69</v>
      </c>
      <c r="D97" s="1" t="s">
        <v>69</v>
      </c>
      <c r="E97" s="1" t="s">
        <v>37</v>
      </c>
      <c r="F97" s="1" t="s">
        <v>70</v>
      </c>
      <c r="G97" s="1" t="s">
        <v>71</v>
      </c>
      <c r="H97" s="1">
        <v>329</v>
      </c>
      <c r="I97" s="1" t="s">
        <v>40</v>
      </c>
      <c r="J97" s="2">
        <v>2632</v>
      </c>
      <c r="K97" s="2">
        <v>8</v>
      </c>
      <c r="L97" s="1" t="s">
        <v>52</v>
      </c>
    </row>
    <row r="98" spans="1:12">
      <c r="A98" s="1" t="s">
        <v>67</v>
      </c>
      <c r="B98" s="1" t="s">
        <v>68</v>
      </c>
      <c r="C98" s="1" t="s">
        <v>69</v>
      </c>
      <c r="D98" s="1" t="s">
        <v>69</v>
      </c>
      <c r="E98" s="1" t="s">
        <v>37</v>
      </c>
      <c r="F98" s="1" t="s">
        <v>70</v>
      </c>
      <c r="G98" s="1" t="s">
        <v>71</v>
      </c>
      <c r="H98" s="1">
        <v>329</v>
      </c>
      <c r="I98" s="1" t="s">
        <v>40</v>
      </c>
      <c r="J98" s="2">
        <v>2961</v>
      </c>
      <c r="K98" s="2">
        <v>9</v>
      </c>
      <c r="L98" s="1" t="s">
        <v>53</v>
      </c>
    </row>
    <row r="99" spans="1:12">
      <c r="A99" s="1" t="s">
        <v>67</v>
      </c>
      <c r="B99" s="1" t="s">
        <v>68</v>
      </c>
      <c r="C99" s="1" t="s">
        <v>69</v>
      </c>
      <c r="D99" s="1" t="s">
        <v>69</v>
      </c>
      <c r="E99" s="1" t="s">
        <v>37</v>
      </c>
      <c r="F99" s="1" t="s">
        <v>72</v>
      </c>
      <c r="G99" s="1" t="s">
        <v>73</v>
      </c>
      <c r="H99" s="1">
        <v>375</v>
      </c>
      <c r="I99" s="1" t="s">
        <v>40</v>
      </c>
      <c r="J99" s="2">
        <v>750</v>
      </c>
      <c r="K99" s="2">
        <v>2</v>
      </c>
      <c r="L99" s="1" t="s">
        <v>52</v>
      </c>
    </row>
    <row r="100" spans="1:12">
      <c r="A100" s="1" t="s">
        <v>67</v>
      </c>
      <c r="B100" s="1" t="s">
        <v>68</v>
      </c>
      <c r="C100" s="1" t="s">
        <v>69</v>
      </c>
      <c r="D100" s="1" t="s">
        <v>69</v>
      </c>
      <c r="E100" s="1" t="s">
        <v>37</v>
      </c>
      <c r="F100" s="1" t="s">
        <v>72</v>
      </c>
      <c r="G100" s="1" t="s">
        <v>73</v>
      </c>
      <c r="H100" s="1">
        <v>375</v>
      </c>
      <c r="I100" s="1" t="s">
        <v>40</v>
      </c>
      <c r="J100" s="2">
        <v>3375</v>
      </c>
      <c r="K100" s="2">
        <v>9</v>
      </c>
      <c r="L100" s="1" t="s">
        <v>53</v>
      </c>
    </row>
    <row r="101" spans="1:12">
      <c r="A101" s="1" t="s">
        <v>67</v>
      </c>
      <c r="B101" s="1" t="s">
        <v>68</v>
      </c>
      <c r="C101" s="1" t="s">
        <v>74</v>
      </c>
      <c r="D101" s="1" t="s">
        <v>74</v>
      </c>
      <c r="E101" s="1" t="s">
        <v>37</v>
      </c>
      <c r="F101" s="1" t="s">
        <v>70</v>
      </c>
      <c r="G101" s="1" t="s">
        <v>71</v>
      </c>
      <c r="H101" s="1">
        <v>329</v>
      </c>
      <c r="I101" s="1" t="s">
        <v>40</v>
      </c>
      <c r="J101" s="2">
        <v>4277</v>
      </c>
      <c r="K101" s="2">
        <v>13</v>
      </c>
      <c r="L101" s="1" t="s">
        <v>55</v>
      </c>
    </row>
    <row r="102" spans="1:12">
      <c r="A102" s="1" t="s">
        <v>67</v>
      </c>
      <c r="B102" s="1" t="s">
        <v>68</v>
      </c>
      <c r="C102" s="1" t="s">
        <v>74</v>
      </c>
      <c r="D102" s="1" t="s">
        <v>74</v>
      </c>
      <c r="E102" s="1" t="s">
        <v>37</v>
      </c>
      <c r="F102" s="1" t="s">
        <v>70</v>
      </c>
      <c r="G102" s="1" t="s">
        <v>71</v>
      </c>
      <c r="H102" s="1">
        <v>329</v>
      </c>
      <c r="I102" s="1" t="s">
        <v>40</v>
      </c>
      <c r="J102" s="2">
        <v>3290</v>
      </c>
      <c r="K102" s="2">
        <v>10</v>
      </c>
      <c r="L102" s="1" t="s">
        <v>56</v>
      </c>
    </row>
    <row r="103" spans="1:12">
      <c r="A103" s="1" t="s">
        <v>67</v>
      </c>
      <c r="B103" s="1" t="s">
        <v>68</v>
      </c>
      <c r="C103" s="1" t="s">
        <v>74</v>
      </c>
      <c r="D103" s="1" t="s">
        <v>74</v>
      </c>
      <c r="E103" s="1" t="s">
        <v>37</v>
      </c>
      <c r="F103" s="1" t="s">
        <v>70</v>
      </c>
      <c r="G103" s="1" t="s">
        <v>71</v>
      </c>
      <c r="H103" s="1">
        <v>329</v>
      </c>
      <c r="I103" s="1" t="s">
        <v>40</v>
      </c>
      <c r="J103" s="2">
        <v>2632</v>
      </c>
      <c r="K103" s="2">
        <v>8</v>
      </c>
      <c r="L103" s="1" t="s">
        <v>44</v>
      </c>
    </row>
    <row r="104" spans="1:12">
      <c r="A104" s="1" t="s">
        <v>67</v>
      </c>
      <c r="B104" s="1" t="s">
        <v>68</v>
      </c>
      <c r="C104" s="1" t="s">
        <v>74</v>
      </c>
      <c r="D104" s="1" t="s">
        <v>74</v>
      </c>
      <c r="E104" s="1" t="s">
        <v>37</v>
      </c>
      <c r="F104" s="1" t="s">
        <v>70</v>
      </c>
      <c r="G104" s="1" t="s">
        <v>71</v>
      </c>
      <c r="H104" s="1">
        <v>329</v>
      </c>
      <c r="I104" s="1" t="s">
        <v>40</v>
      </c>
      <c r="J104" s="2">
        <v>329</v>
      </c>
      <c r="K104" s="2">
        <v>1</v>
      </c>
      <c r="L104" s="1" t="s">
        <v>42</v>
      </c>
    </row>
    <row r="105" spans="1:12">
      <c r="A105" s="1" t="s">
        <v>67</v>
      </c>
      <c r="B105" s="1" t="s">
        <v>68</v>
      </c>
      <c r="C105" s="1" t="s">
        <v>74</v>
      </c>
      <c r="D105" s="1" t="s">
        <v>74</v>
      </c>
      <c r="E105" s="1" t="s">
        <v>37</v>
      </c>
      <c r="F105" s="1" t="s">
        <v>70</v>
      </c>
      <c r="G105" s="1" t="s">
        <v>71</v>
      </c>
      <c r="H105" s="1">
        <v>329</v>
      </c>
      <c r="I105" s="1" t="s">
        <v>40</v>
      </c>
      <c r="J105" s="2">
        <v>987</v>
      </c>
      <c r="K105" s="2">
        <v>3</v>
      </c>
      <c r="L105" s="1" t="s">
        <v>52</v>
      </c>
    </row>
    <row r="106" spans="1:12">
      <c r="A106" s="1" t="s">
        <v>67</v>
      </c>
      <c r="B106" s="1" t="s">
        <v>68</v>
      </c>
      <c r="C106" s="1" t="s">
        <v>74</v>
      </c>
      <c r="D106" s="1" t="s">
        <v>74</v>
      </c>
      <c r="E106" s="1" t="s">
        <v>37</v>
      </c>
      <c r="F106" s="1" t="s">
        <v>70</v>
      </c>
      <c r="G106" s="1" t="s">
        <v>71</v>
      </c>
      <c r="H106" s="1">
        <v>329</v>
      </c>
      <c r="I106" s="1" t="s">
        <v>40</v>
      </c>
      <c r="J106" s="2">
        <v>1316</v>
      </c>
      <c r="K106" s="2">
        <v>4</v>
      </c>
      <c r="L106" s="1" t="s">
        <v>53</v>
      </c>
    </row>
    <row r="107" spans="1:12">
      <c r="A107" s="1" t="s">
        <v>67</v>
      </c>
      <c r="B107" s="1" t="s">
        <v>68</v>
      </c>
      <c r="C107" s="1" t="s">
        <v>74</v>
      </c>
      <c r="D107" s="1" t="s">
        <v>74</v>
      </c>
      <c r="E107" s="1" t="s">
        <v>37</v>
      </c>
      <c r="F107" s="1" t="s">
        <v>70</v>
      </c>
      <c r="G107" s="1" t="s">
        <v>71</v>
      </c>
      <c r="H107" s="1">
        <v>335</v>
      </c>
      <c r="I107" s="1" t="s">
        <v>40</v>
      </c>
      <c r="J107" s="2">
        <v>2010</v>
      </c>
      <c r="K107" s="2">
        <v>6</v>
      </c>
      <c r="L107" s="1" t="s">
        <v>55</v>
      </c>
    </row>
    <row r="108" spans="1:12">
      <c r="A108" s="1" t="s">
        <v>67</v>
      </c>
      <c r="B108" s="1" t="s">
        <v>68</v>
      </c>
      <c r="C108" s="1" t="s">
        <v>74</v>
      </c>
      <c r="D108" s="1" t="s">
        <v>74</v>
      </c>
      <c r="E108" s="1" t="s">
        <v>37</v>
      </c>
      <c r="F108" s="1" t="s">
        <v>70</v>
      </c>
      <c r="G108" s="1" t="s">
        <v>71</v>
      </c>
      <c r="H108" s="1">
        <v>335</v>
      </c>
      <c r="I108" s="1" t="s">
        <v>40</v>
      </c>
      <c r="J108" s="2">
        <v>2345</v>
      </c>
      <c r="K108" s="2">
        <v>7</v>
      </c>
      <c r="L108" s="1" t="s">
        <v>56</v>
      </c>
    </row>
    <row r="109" spans="1:12">
      <c r="A109" s="1" t="s">
        <v>67</v>
      </c>
      <c r="B109" s="1" t="s">
        <v>68</v>
      </c>
      <c r="C109" s="1" t="s">
        <v>74</v>
      </c>
      <c r="D109" s="1" t="s">
        <v>74</v>
      </c>
      <c r="E109" s="1" t="s">
        <v>37</v>
      </c>
      <c r="F109" s="1" t="s">
        <v>70</v>
      </c>
      <c r="G109" s="1" t="s">
        <v>71</v>
      </c>
      <c r="H109" s="1">
        <v>335</v>
      </c>
      <c r="I109" s="1" t="s">
        <v>40</v>
      </c>
      <c r="J109" s="2">
        <v>2680</v>
      </c>
      <c r="K109" s="2">
        <v>8</v>
      </c>
      <c r="L109" s="1" t="s">
        <v>44</v>
      </c>
    </row>
    <row r="110" spans="1:12">
      <c r="A110" s="1" t="s">
        <v>67</v>
      </c>
      <c r="B110" s="1" t="s">
        <v>68</v>
      </c>
      <c r="C110" s="1" t="s">
        <v>74</v>
      </c>
      <c r="D110" s="1" t="s">
        <v>74</v>
      </c>
      <c r="E110" s="1" t="s">
        <v>37</v>
      </c>
      <c r="F110" s="1" t="s">
        <v>70</v>
      </c>
      <c r="G110" s="1" t="s">
        <v>71</v>
      </c>
      <c r="H110" s="1">
        <v>335</v>
      </c>
      <c r="I110" s="1" t="s">
        <v>40</v>
      </c>
      <c r="J110" s="2">
        <v>335</v>
      </c>
      <c r="K110" s="2">
        <v>1</v>
      </c>
      <c r="L110" s="1" t="s">
        <v>42</v>
      </c>
    </row>
    <row r="111" spans="1:12">
      <c r="A111" s="1" t="s">
        <v>67</v>
      </c>
      <c r="B111" s="1" t="s">
        <v>68</v>
      </c>
      <c r="C111" s="1" t="s">
        <v>74</v>
      </c>
      <c r="D111" s="1" t="s">
        <v>74</v>
      </c>
      <c r="E111" s="1" t="s">
        <v>37</v>
      </c>
      <c r="F111" s="1" t="s">
        <v>70</v>
      </c>
      <c r="G111" s="1" t="s">
        <v>71</v>
      </c>
      <c r="H111" s="1">
        <v>335</v>
      </c>
      <c r="I111" s="1" t="s">
        <v>40</v>
      </c>
      <c r="J111" s="2">
        <v>1340</v>
      </c>
      <c r="K111" s="2">
        <v>4</v>
      </c>
      <c r="L111" s="1" t="s">
        <v>52</v>
      </c>
    </row>
    <row r="112" spans="1:12">
      <c r="A112" s="1" t="s">
        <v>67</v>
      </c>
      <c r="B112" s="1" t="s">
        <v>68</v>
      </c>
      <c r="C112" s="1" t="s">
        <v>74</v>
      </c>
      <c r="D112" s="1" t="s">
        <v>74</v>
      </c>
      <c r="E112" s="1" t="s">
        <v>37</v>
      </c>
      <c r="F112" s="1" t="s">
        <v>70</v>
      </c>
      <c r="G112" s="1" t="s">
        <v>71</v>
      </c>
      <c r="H112" s="1">
        <v>335</v>
      </c>
      <c r="I112" s="1" t="s">
        <v>40</v>
      </c>
      <c r="J112" s="2">
        <v>1675</v>
      </c>
      <c r="K112" s="2">
        <v>5</v>
      </c>
      <c r="L112" s="1" t="s">
        <v>53</v>
      </c>
    </row>
    <row r="113" spans="1:12">
      <c r="A113" s="1" t="s">
        <v>67</v>
      </c>
      <c r="B113" s="1" t="s">
        <v>68</v>
      </c>
      <c r="C113" s="1" t="s">
        <v>74</v>
      </c>
      <c r="D113" s="1" t="s">
        <v>74</v>
      </c>
      <c r="E113" s="1" t="s">
        <v>37</v>
      </c>
      <c r="F113" s="1" t="s">
        <v>72</v>
      </c>
      <c r="G113" s="1" t="s">
        <v>73</v>
      </c>
      <c r="H113" s="1">
        <v>375</v>
      </c>
      <c r="I113" s="1" t="s">
        <v>40</v>
      </c>
      <c r="J113" s="2">
        <v>1500</v>
      </c>
      <c r="K113" s="2">
        <v>4</v>
      </c>
      <c r="L113" s="1" t="s">
        <v>55</v>
      </c>
    </row>
    <row r="114" spans="1:12">
      <c r="A114" s="1" t="s">
        <v>67</v>
      </c>
      <c r="B114" s="1" t="s">
        <v>68</v>
      </c>
      <c r="C114" s="1" t="s">
        <v>74</v>
      </c>
      <c r="D114" s="1" t="s">
        <v>74</v>
      </c>
      <c r="E114" s="1" t="s">
        <v>37</v>
      </c>
      <c r="F114" s="1" t="s">
        <v>72</v>
      </c>
      <c r="G114" s="1" t="s">
        <v>73</v>
      </c>
      <c r="H114" s="1">
        <v>375</v>
      </c>
      <c r="I114" s="1" t="s">
        <v>40</v>
      </c>
      <c r="J114" s="2">
        <v>1125</v>
      </c>
      <c r="K114" s="2">
        <v>3</v>
      </c>
      <c r="L114" s="1" t="s">
        <v>56</v>
      </c>
    </row>
    <row r="115" spans="1:12">
      <c r="A115" s="1" t="s">
        <v>67</v>
      </c>
      <c r="B115" s="1" t="s">
        <v>68</v>
      </c>
      <c r="C115" s="1" t="s">
        <v>74</v>
      </c>
      <c r="D115" s="1" t="s">
        <v>74</v>
      </c>
      <c r="E115" s="1" t="s">
        <v>37</v>
      </c>
      <c r="F115" s="1" t="s">
        <v>72</v>
      </c>
      <c r="G115" s="1" t="s">
        <v>73</v>
      </c>
      <c r="H115" s="1">
        <v>375</v>
      </c>
      <c r="I115" s="1" t="s">
        <v>40</v>
      </c>
      <c r="J115" s="2">
        <v>1875</v>
      </c>
      <c r="K115" s="2">
        <v>5</v>
      </c>
      <c r="L115" s="1" t="s">
        <v>44</v>
      </c>
    </row>
    <row r="116" spans="1:12">
      <c r="A116" s="1" t="s">
        <v>67</v>
      </c>
      <c r="B116" s="1" t="s">
        <v>68</v>
      </c>
      <c r="C116" s="1" t="s">
        <v>74</v>
      </c>
      <c r="D116" s="1" t="s">
        <v>74</v>
      </c>
      <c r="E116" s="1" t="s">
        <v>37</v>
      </c>
      <c r="F116" s="1" t="s">
        <v>72</v>
      </c>
      <c r="G116" s="1" t="s">
        <v>73</v>
      </c>
      <c r="H116" s="1">
        <v>375</v>
      </c>
      <c r="I116" s="1" t="s">
        <v>40</v>
      </c>
      <c r="J116" s="2">
        <v>375</v>
      </c>
      <c r="K116" s="2">
        <v>1</v>
      </c>
      <c r="L116" s="1" t="s">
        <v>42</v>
      </c>
    </row>
    <row r="117" spans="1:12">
      <c r="A117" s="1" t="s">
        <v>67</v>
      </c>
      <c r="B117" s="1" t="s">
        <v>68</v>
      </c>
      <c r="C117" s="1" t="s">
        <v>74</v>
      </c>
      <c r="D117" s="1" t="s">
        <v>74</v>
      </c>
      <c r="E117" s="1" t="s">
        <v>37</v>
      </c>
      <c r="F117" s="1" t="s">
        <v>72</v>
      </c>
      <c r="G117" s="1" t="s">
        <v>73</v>
      </c>
      <c r="H117" s="1">
        <v>375</v>
      </c>
      <c r="I117" s="1" t="s">
        <v>40</v>
      </c>
      <c r="J117" s="2">
        <v>3375</v>
      </c>
      <c r="K117" s="2">
        <v>9</v>
      </c>
      <c r="L117" s="1" t="s">
        <v>52</v>
      </c>
    </row>
    <row r="118" spans="1:12">
      <c r="A118" s="1" t="s">
        <v>67</v>
      </c>
      <c r="B118" s="1" t="s">
        <v>68</v>
      </c>
      <c r="C118" s="1" t="s">
        <v>74</v>
      </c>
      <c r="D118" s="1" t="s">
        <v>74</v>
      </c>
      <c r="E118" s="1" t="s">
        <v>37</v>
      </c>
      <c r="F118" s="1" t="s">
        <v>72</v>
      </c>
      <c r="G118" s="1" t="s">
        <v>73</v>
      </c>
      <c r="H118" s="1">
        <v>375</v>
      </c>
      <c r="I118" s="1" t="s">
        <v>40</v>
      </c>
      <c r="J118" s="2">
        <v>4875</v>
      </c>
      <c r="K118" s="2">
        <v>13</v>
      </c>
      <c r="L118" s="1" t="s">
        <v>53</v>
      </c>
    </row>
    <row r="119" spans="1:12">
      <c r="A119" s="1" t="s">
        <v>67</v>
      </c>
      <c r="B119" s="1" t="s">
        <v>68</v>
      </c>
      <c r="C119" s="1" t="s">
        <v>36</v>
      </c>
      <c r="D119" s="1" t="s">
        <v>36</v>
      </c>
      <c r="E119" s="1" t="s">
        <v>37</v>
      </c>
      <c r="F119" s="1" t="s">
        <v>75</v>
      </c>
      <c r="G119" s="1" t="s">
        <v>76</v>
      </c>
      <c r="H119" s="1">
        <v>180</v>
      </c>
      <c r="I119" s="1" t="s">
        <v>40</v>
      </c>
      <c r="J119" s="2">
        <v>180</v>
      </c>
      <c r="K119" s="2">
        <v>1</v>
      </c>
      <c r="L119" s="1" t="s">
        <v>45</v>
      </c>
    </row>
    <row r="120" spans="1:12">
      <c r="A120" s="1" t="s">
        <v>67</v>
      </c>
      <c r="B120" s="1" t="s">
        <v>68</v>
      </c>
      <c r="C120" s="1" t="s">
        <v>36</v>
      </c>
      <c r="D120" s="1" t="s">
        <v>36</v>
      </c>
      <c r="E120" s="1" t="s">
        <v>37</v>
      </c>
      <c r="F120" s="1" t="s">
        <v>75</v>
      </c>
      <c r="G120" s="1" t="s">
        <v>76</v>
      </c>
      <c r="H120" s="1">
        <v>180</v>
      </c>
      <c r="I120" s="1" t="s">
        <v>40</v>
      </c>
      <c r="J120" s="2">
        <v>540</v>
      </c>
      <c r="K120" s="2">
        <v>3</v>
      </c>
      <c r="L120" s="1" t="s">
        <v>41</v>
      </c>
    </row>
    <row r="121" spans="1:12">
      <c r="A121" s="1" t="s">
        <v>67</v>
      </c>
      <c r="B121" s="1" t="s">
        <v>68</v>
      </c>
      <c r="C121" s="1" t="s">
        <v>36</v>
      </c>
      <c r="D121" s="1" t="s">
        <v>36</v>
      </c>
      <c r="E121" s="1" t="s">
        <v>37</v>
      </c>
      <c r="F121" s="1" t="s">
        <v>75</v>
      </c>
      <c r="G121" s="1" t="s">
        <v>76</v>
      </c>
      <c r="H121" s="1">
        <v>180</v>
      </c>
      <c r="I121" s="1" t="s">
        <v>40</v>
      </c>
      <c r="J121" s="2">
        <v>540</v>
      </c>
      <c r="K121" s="2">
        <v>3</v>
      </c>
      <c r="L121" s="1" t="s">
        <v>46</v>
      </c>
    </row>
    <row r="122" spans="1:12">
      <c r="A122" s="1" t="s">
        <v>67</v>
      </c>
      <c r="B122" s="1" t="s">
        <v>68</v>
      </c>
      <c r="C122" s="1" t="s">
        <v>36</v>
      </c>
      <c r="D122" s="1" t="s">
        <v>36</v>
      </c>
      <c r="E122" s="1" t="s">
        <v>37</v>
      </c>
      <c r="F122" s="1" t="s">
        <v>75</v>
      </c>
      <c r="G122" s="1" t="s">
        <v>76</v>
      </c>
      <c r="H122" s="1">
        <v>180</v>
      </c>
      <c r="I122" s="1" t="s">
        <v>40</v>
      </c>
      <c r="J122" s="2">
        <v>900</v>
      </c>
      <c r="K122" s="2">
        <v>5</v>
      </c>
      <c r="L122" s="1" t="s">
        <v>47</v>
      </c>
    </row>
    <row r="123" spans="1:12">
      <c r="A123" s="1" t="s">
        <v>67</v>
      </c>
      <c r="B123" s="1" t="s">
        <v>68</v>
      </c>
      <c r="C123" s="1" t="s">
        <v>36</v>
      </c>
      <c r="D123" s="1" t="s">
        <v>36</v>
      </c>
      <c r="E123" s="1" t="s">
        <v>37</v>
      </c>
      <c r="F123" s="1" t="s">
        <v>75</v>
      </c>
      <c r="G123" s="1" t="s">
        <v>76</v>
      </c>
      <c r="H123" s="1">
        <v>180</v>
      </c>
      <c r="I123" s="1" t="s">
        <v>40</v>
      </c>
      <c r="J123" s="2">
        <v>720</v>
      </c>
      <c r="K123" s="2">
        <v>4</v>
      </c>
      <c r="L123" s="1" t="s">
        <v>43</v>
      </c>
    </row>
    <row r="124" spans="1:12">
      <c r="A124" s="1" t="s">
        <v>67</v>
      </c>
      <c r="B124" s="1" t="s">
        <v>68</v>
      </c>
      <c r="C124" s="1" t="s">
        <v>36</v>
      </c>
      <c r="D124" s="1" t="s">
        <v>36</v>
      </c>
      <c r="E124" s="1" t="s">
        <v>37</v>
      </c>
      <c r="F124" s="1" t="s">
        <v>75</v>
      </c>
      <c r="G124" s="1" t="s">
        <v>76</v>
      </c>
      <c r="H124" s="1">
        <v>180</v>
      </c>
      <c r="I124" s="1" t="s">
        <v>40</v>
      </c>
      <c r="J124" s="2">
        <v>720</v>
      </c>
      <c r="K124" s="2">
        <v>4</v>
      </c>
      <c r="L124" s="1" t="s">
        <v>48</v>
      </c>
    </row>
    <row r="125" spans="1:12">
      <c r="A125" s="1" t="s">
        <v>67</v>
      </c>
      <c r="B125" s="1" t="s">
        <v>68</v>
      </c>
      <c r="C125" s="1" t="s">
        <v>36</v>
      </c>
      <c r="D125" s="1" t="s">
        <v>36</v>
      </c>
      <c r="E125" s="1" t="s">
        <v>37</v>
      </c>
      <c r="F125" s="1" t="s">
        <v>75</v>
      </c>
      <c r="G125" s="1" t="s">
        <v>76</v>
      </c>
      <c r="H125" s="1">
        <v>180</v>
      </c>
      <c r="I125" s="1" t="s">
        <v>40</v>
      </c>
      <c r="J125" s="2">
        <v>900</v>
      </c>
      <c r="K125" s="2">
        <v>5</v>
      </c>
      <c r="L125" s="1" t="s">
        <v>42</v>
      </c>
    </row>
    <row r="126" spans="1:12">
      <c r="A126" s="1" t="s">
        <v>67</v>
      </c>
      <c r="B126" s="1" t="s">
        <v>68</v>
      </c>
      <c r="C126" s="1" t="s">
        <v>36</v>
      </c>
      <c r="D126" s="1" t="s">
        <v>36</v>
      </c>
      <c r="E126" s="1" t="s">
        <v>37</v>
      </c>
      <c r="F126" s="1" t="s">
        <v>75</v>
      </c>
      <c r="G126" s="1" t="s">
        <v>76</v>
      </c>
      <c r="H126" s="1">
        <v>180</v>
      </c>
      <c r="I126" s="1" t="s">
        <v>40</v>
      </c>
      <c r="J126" s="2">
        <v>1260</v>
      </c>
      <c r="K126" s="2">
        <v>7</v>
      </c>
      <c r="L126" s="1" t="s">
        <v>52</v>
      </c>
    </row>
    <row r="127" spans="1:12">
      <c r="A127" s="1" t="s">
        <v>67</v>
      </c>
      <c r="B127" s="1" t="s">
        <v>68</v>
      </c>
      <c r="C127" s="1" t="s">
        <v>36</v>
      </c>
      <c r="D127" s="1" t="s">
        <v>36</v>
      </c>
      <c r="E127" s="1" t="s">
        <v>37</v>
      </c>
      <c r="F127" s="1" t="s">
        <v>75</v>
      </c>
      <c r="G127" s="1" t="s">
        <v>76</v>
      </c>
      <c r="H127" s="1">
        <v>180</v>
      </c>
      <c r="I127" s="1" t="s">
        <v>40</v>
      </c>
      <c r="J127" s="2">
        <v>1620</v>
      </c>
      <c r="K127" s="2">
        <v>9</v>
      </c>
      <c r="L127" s="1" t="s">
        <v>53</v>
      </c>
    </row>
    <row r="128" spans="1:12">
      <c r="A128" s="1" t="s">
        <v>67</v>
      </c>
      <c r="B128" s="1" t="s">
        <v>68</v>
      </c>
      <c r="C128" s="1" t="s">
        <v>36</v>
      </c>
      <c r="D128" s="1" t="s">
        <v>36</v>
      </c>
      <c r="E128" s="1" t="s">
        <v>37</v>
      </c>
      <c r="F128" s="1" t="s">
        <v>70</v>
      </c>
      <c r="G128" s="1" t="s">
        <v>71</v>
      </c>
      <c r="H128" s="1">
        <v>329</v>
      </c>
      <c r="I128" s="1" t="s">
        <v>40</v>
      </c>
      <c r="J128" s="2">
        <v>1974</v>
      </c>
      <c r="K128" s="2">
        <v>6</v>
      </c>
      <c r="L128" s="1" t="s">
        <v>55</v>
      </c>
    </row>
    <row r="129" spans="1:12">
      <c r="A129" s="1" t="s">
        <v>67</v>
      </c>
      <c r="B129" s="1" t="s">
        <v>68</v>
      </c>
      <c r="C129" s="1" t="s">
        <v>36</v>
      </c>
      <c r="D129" s="1" t="s">
        <v>36</v>
      </c>
      <c r="E129" s="1" t="s">
        <v>37</v>
      </c>
      <c r="F129" s="1" t="s">
        <v>70</v>
      </c>
      <c r="G129" s="1" t="s">
        <v>71</v>
      </c>
      <c r="H129" s="1">
        <v>329</v>
      </c>
      <c r="I129" s="1" t="s">
        <v>40</v>
      </c>
      <c r="J129" s="2">
        <v>3948</v>
      </c>
      <c r="K129" s="2">
        <v>12</v>
      </c>
      <c r="L129" s="1" t="s">
        <v>56</v>
      </c>
    </row>
    <row r="130" spans="1:12">
      <c r="A130" s="1" t="s">
        <v>67</v>
      </c>
      <c r="B130" s="1" t="s">
        <v>68</v>
      </c>
      <c r="C130" s="1" t="s">
        <v>36</v>
      </c>
      <c r="D130" s="1" t="s">
        <v>36</v>
      </c>
      <c r="E130" s="1" t="s">
        <v>37</v>
      </c>
      <c r="F130" s="1" t="s">
        <v>70</v>
      </c>
      <c r="G130" s="1" t="s">
        <v>71</v>
      </c>
      <c r="H130" s="1">
        <v>329</v>
      </c>
      <c r="I130" s="1" t="s">
        <v>40</v>
      </c>
      <c r="J130" s="2">
        <v>1974</v>
      </c>
      <c r="K130" s="2">
        <v>6</v>
      </c>
      <c r="L130" s="1" t="s">
        <v>44</v>
      </c>
    </row>
    <row r="131" spans="1:12">
      <c r="A131" s="1" t="s">
        <v>67</v>
      </c>
      <c r="B131" s="1" t="s">
        <v>68</v>
      </c>
      <c r="C131" s="1" t="s">
        <v>36</v>
      </c>
      <c r="D131" s="1" t="s">
        <v>36</v>
      </c>
      <c r="E131" s="1" t="s">
        <v>37</v>
      </c>
      <c r="F131" s="1" t="s">
        <v>70</v>
      </c>
      <c r="G131" s="1" t="s">
        <v>71</v>
      </c>
      <c r="H131" s="1">
        <v>329</v>
      </c>
      <c r="I131" s="1" t="s">
        <v>40</v>
      </c>
      <c r="J131" s="2">
        <v>1974</v>
      </c>
      <c r="K131" s="2">
        <v>6</v>
      </c>
      <c r="L131" s="1" t="s">
        <v>45</v>
      </c>
    </row>
    <row r="132" spans="1:12">
      <c r="A132" s="1" t="s">
        <v>67</v>
      </c>
      <c r="B132" s="1" t="s">
        <v>68</v>
      </c>
      <c r="C132" s="1" t="s">
        <v>36</v>
      </c>
      <c r="D132" s="1" t="s">
        <v>36</v>
      </c>
      <c r="E132" s="1" t="s">
        <v>37</v>
      </c>
      <c r="F132" s="1" t="s">
        <v>70</v>
      </c>
      <c r="G132" s="1" t="s">
        <v>71</v>
      </c>
      <c r="H132" s="1">
        <v>329</v>
      </c>
      <c r="I132" s="1" t="s">
        <v>40</v>
      </c>
      <c r="J132" s="2">
        <v>987</v>
      </c>
      <c r="K132" s="2">
        <v>3</v>
      </c>
      <c r="L132" s="1" t="s">
        <v>41</v>
      </c>
    </row>
    <row r="133" spans="1:12">
      <c r="A133" s="1" t="s">
        <v>67</v>
      </c>
      <c r="B133" s="1" t="s">
        <v>68</v>
      </c>
      <c r="C133" s="1" t="s">
        <v>36</v>
      </c>
      <c r="D133" s="1" t="s">
        <v>36</v>
      </c>
      <c r="E133" s="1" t="s">
        <v>37</v>
      </c>
      <c r="F133" s="1" t="s">
        <v>70</v>
      </c>
      <c r="G133" s="1" t="s">
        <v>71</v>
      </c>
      <c r="H133" s="1">
        <v>329</v>
      </c>
      <c r="I133" s="1" t="s">
        <v>40</v>
      </c>
      <c r="J133" s="2">
        <v>329</v>
      </c>
      <c r="K133" s="2">
        <v>1</v>
      </c>
      <c r="L133" s="1" t="s">
        <v>47</v>
      </c>
    </row>
    <row r="134" spans="1:12">
      <c r="A134" s="1" t="s">
        <v>67</v>
      </c>
      <c r="B134" s="1" t="s">
        <v>68</v>
      </c>
      <c r="C134" s="1" t="s">
        <v>36</v>
      </c>
      <c r="D134" s="1" t="s">
        <v>36</v>
      </c>
      <c r="E134" s="1" t="s">
        <v>37</v>
      </c>
      <c r="F134" s="1" t="s">
        <v>70</v>
      </c>
      <c r="G134" s="1" t="s">
        <v>71</v>
      </c>
      <c r="H134" s="1">
        <v>329</v>
      </c>
      <c r="I134" s="1" t="s">
        <v>40</v>
      </c>
      <c r="J134" s="2">
        <v>987</v>
      </c>
      <c r="K134" s="2">
        <v>3</v>
      </c>
      <c r="L134" s="1" t="s">
        <v>43</v>
      </c>
    </row>
    <row r="135" spans="1:12">
      <c r="A135" s="1" t="s">
        <v>67</v>
      </c>
      <c r="B135" s="1" t="s">
        <v>68</v>
      </c>
      <c r="C135" s="1" t="s">
        <v>36</v>
      </c>
      <c r="D135" s="1" t="s">
        <v>36</v>
      </c>
      <c r="E135" s="1" t="s">
        <v>37</v>
      </c>
      <c r="F135" s="1" t="s">
        <v>70</v>
      </c>
      <c r="G135" s="1" t="s">
        <v>71</v>
      </c>
      <c r="H135" s="1">
        <v>329</v>
      </c>
      <c r="I135" s="1" t="s">
        <v>40</v>
      </c>
      <c r="J135" s="2">
        <v>329</v>
      </c>
      <c r="K135" s="2">
        <v>1</v>
      </c>
      <c r="L135" s="1" t="s">
        <v>48</v>
      </c>
    </row>
    <row r="136" spans="1:12">
      <c r="A136" s="1" t="s">
        <v>67</v>
      </c>
      <c r="B136" s="1" t="s">
        <v>68</v>
      </c>
      <c r="C136" s="1" t="s">
        <v>36</v>
      </c>
      <c r="D136" s="1" t="s">
        <v>36</v>
      </c>
      <c r="E136" s="1" t="s">
        <v>37</v>
      </c>
      <c r="F136" s="1" t="s">
        <v>70</v>
      </c>
      <c r="G136" s="1" t="s">
        <v>71</v>
      </c>
      <c r="H136" s="1">
        <v>335</v>
      </c>
      <c r="I136" s="1" t="s">
        <v>40</v>
      </c>
      <c r="J136" s="2">
        <v>1005</v>
      </c>
      <c r="K136" s="2">
        <v>3</v>
      </c>
      <c r="L136" s="1" t="s">
        <v>55</v>
      </c>
    </row>
    <row r="137" spans="1:12">
      <c r="A137" s="1" t="s">
        <v>67</v>
      </c>
      <c r="B137" s="1" t="s">
        <v>68</v>
      </c>
      <c r="C137" s="1" t="s">
        <v>36</v>
      </c>
      <c r="D137" s="1" t="s">
        <v>36</v>
      </c>
      <c r="E137" s="1" t="s">
        <v>37</v>
      </c>
      <c r="F137" s="1" t="s">
        <v>70</v>
      </c>
      <c r="G137" s="1" t="s">
        <v>71</v>
      </c>
      <c r="H137" s="1">
        <v>335</v>
      </c>
      <c r="I137" s="1" t="s">
        <v>40</v>
      </c>
      <c r="J137" s="2">
        <v>2010</v>
      </c>
      <c r="K137" s="2">
        <v>6</v>
      </c>
      <c r="L137" s="1" t="s">
        <v>44</v>
      </c>
    </row>
    <row r="138" spans="1:12">
      <c r="A138" s="1" t="s">
        <v>67</v>
      </c>
      <c r="B138" s="1" t="s">
        <v>68</v>
      </c>
      <c r="C138" s="1" t="s">
        <v>36</v>
      </c>
      <c r="D138" s="1" t="s">
        <v>36</v>
      </c>
      <c r="E138" s="1" t="s">
        <v>37</v>
      </c>
      <c r="F138" s="1" t="s">
        <v>70</v>
      </c>
      <c r="G138" s="1" t="s">
        <v>71</v>
      </c>
      <c r="H138" s="1">
        <v>335</v>
      </c>
      <c r="I138" s="1" t="s">
        <v>40</v>
      </c>
      <c r="J138" s="2">
        <v>3685</v>
      </c>
      <c r="K138" s="2">
        <v>11</v>
      </c>
      <c r="L138" s="1" t="s">
        <v>45</v>
      </c>
    </row>
    <row r="139" spans="1:12">
      <c r="A139" s="1" t="s">
        <v>67</v>
      </c>
      <c r="B139" s="1" t="s">
        <v>68</v>
      </c>
      <c r="C139" s="1" t="s">
        <v>36</v>
      </c>
      <c r="D139" s="1" t="s">
        <v>36</v>
      </c>
      <c r="E139" s="1" t="s">
        <v>37</v>
      </c>
      <c r="F139" s="1" t="s">
        <v>70</v>
      </c>
      <c r="G139" s="1" t="s">
        <v>71</v>
      </c>
      <c r="H139" s="1">
        <v>335</v>
      </c>
      <c r="I139" s="1" t="s">
        <v>40</v>
      </c>
      <c r="J139" s="2">
        <v>1675</v>
      </c>
      <c r="K139" s="2">
        <v>5</v>
      </c>
      <c r="L139" s="1" t="s">
        <v>41</v>
      </c>
    </row>
    <row r="140" spans="1:12">
      <c r="A140" s="1" t="s">
        <v>67</v>
      </c>
      <c r="B140" s="1" t="s">
        <v>68</v>
      </c>
      <c r="C140" s="1" t="s">
        <v>36</v>
      </c>
      <c r="D140" s="1" t="s">
        <v>36</v>
      </c>
      <c r="E140" s="1" t="s">
        <v>37</v>
      </c>
      <c r="F140" s="1" t="s">
        <v>70</v>
      </c>
      <c r="G140" s="1" t="s">
        <v>71</v>
      </c>
      <c r="H140" s="1">
        <v>335</v>
      </c>
      <c r="I140" s="1" t="s">
        <v>40</v>
      </c>
      <c r="J140" s="2">
        <v>1675</v>
      </c>
      <c r="K140" s="2">
        <v>5</v>
      </c>
      <c r="L140" s="1" t="s">
        <v>47</v>
      </c>
    </row>
    <row r="141" spans="1:12">
      <c r="A141" s="1" t="s">
        <v>67</v>
      </c>
      <c r="B141" s="1" t="s">
        <v>68</v>
      </c>
      <c r="C141" s="1" t="s">
        <v>36</v>
      </c>
      <c r="D141" s="1" t="s">
        <v>36</v>
      </c>
      <c r="E141" s="1" t="s">
        <v>37</v>
      </c>
      <c r="F141" s="1" t="s">
        <v>70</v>
      </c>
      <c r="G141" s="1" t="s">
        <v>71</v>
      </c>
      <c r="H141" s="1">
        <v>335</v>
      </c>
      <c r="I141" s="1" t="s">
        <v>40</v>
      </c>
      <c r="J141" s="2">
        <v>1340</v>
      </c>
      <c r="K141" s="2">
        <v>4</v>
      </c>
      <c r="L141" s="1" t="s">
        <v>43</v>
      </c>
    </row>
    <row r="142" spans="1:12">
      <c r="A142" s="1" t="s">
        <v>67</v>
      </c>
      <c r="B142" s="1" t="s">
        <v>68</v>
      </c>
      <c r="C142" s="1" t="s">
        <v>36</v>
      </c>
      <c r="D142" s="1" t="s">
        <v>36</v>
      </c>
      <c r="E142" s="1" t="s">
        <v>37</v>
      </c>
      <c r="F142" s="1" t="s">
        <v>70</v>
      </c>
      <c r="G142" s="1" t="s">
        <v>71</v>
      </c>
      <c r="H142" s="1">
        <v>335</v>
      </c>
      <c r="I142" s="1" t="s">
        <v>40</v>
      </c>
      <c r="J142" s="2">
        <v>335</v>
      </c>
      <c r="K142" s="2">
        <v>1</v>
      </c>
      <c r="L142" s="1" t="s">
        <v>48</v>
      </c>
    </row>
    <row r="143" spans="1:12">
      <c r="A143" s="1" t="s">
        <v>67</v>
      </c>
      <c r="B143" s="1" t="s">
        <v>68</v>
      </c>
      <c r="C143" s="1" t="s">
        <v>36</v>
      </c>
      <c r="D143" s="1" t="s">
        <v>36</v>
      </c>
      <c r="E143" s="1" t="s">
        <v>37</v>
      </c>
      <c r="F143" s="1" t="s">
        <v>70</v>
      </c>
      <c r="G143" s="1" t="s">
        <v>71</v>
      </c>
      <c r="H143" s="1">
        <v>335</v>
      </c>
      <c r="I143" s="1" t="s">
        <v>40</v>
      </c>
      <c r="J143" s="2">
        <v>670</v>
      </c>
      <c r="K143" s="2">
        <v>2</v>
      </c>
      <c r="L143" s="1" t="s">
        <v>42</v>
      </c>
    </row>
    <row r="144" spans="1:12">
      <c r="A144" s="1" t="s">
        <v>67</v>
      </c>
      <c r="B144" s="1" t="s">
        <v>68</v>
      </c>
      <c r="C144" s="1" t="s">
        <v>36</v>
      </c>
      <c r="D144" s="1" t="s">
        <v>36</v>
      </c>
      <c r="E144" s="1" t="s">
        <v>37</v>
      </c>
      <c r="F144" s="1" t="s">
        <v>72</v>
      </c>
      <c r="G144" s="1" t="s">
        <v>73</v>
      </c>
      <c r="H144" s="1">
        <v>375</v>
      </c>
      <c r="I144" s="1" t="s">
        <v>40</v>
      </c>
      <c r="J144" s="2">
        <v>3000</v>
      </c>
      <c r="K144" s="2">
        <v>8</v>
      </c>
      <c r="L144" s="1" t="s">
        <v>55</v>
      </c>
    </row>
    <row r="145" spans="1:12">
      <c r="A145" s="1" t="s">
        <v>67</v>
      </c>
      <c r="B145" s="1" t="s">
        <v>68</v>
      </c>
      <c r="C145" s="1" t="s">
        <v>36</v>
      </c>
      <c r="D145" s="1" t="s">
        <v>36</v>
      </c>
      <c r="E145" s="1" t="s">
        <v>37</v>
      </c>
      <c r="F145" s="1" t="s">
        <v>72</v>
      </c>
      <c r="G145" s="1" t="s">
        <v>73</v>
      </c>
      <c r="H145" s="1">
        <v>375</v>
      </c>
      <c r="I145" s="1" t="s">
        <v>40</v>
      </c>
      <c r="J145" s="2">
        <v>1500</v>
      </c>
      <c r="K145" s="2">
        <v>4</v>
      </c>
      <c r="L145" s="1" t="s">
        <v>56</v>
      </c>
    </row>
    <row r="146" spans="1:12">
      <c r="A146" s="1" t="s">
        <v>67</v>
      </c>
      <c r="B146" s="1" t="s">
        <v>68</v>
      </c>
      <c r="C146" s="1" t="s">
        <v>36</v>
      </c>
      <c r="D146" s="1" t="s">
        <v>36</v>
      </c>
      <c r="E146" s="1" t="s">
        <v>37</v>
      </c>
      <c r="F146" s="1" t="s">
        <v>72</v>
      </c>
      <c r="G146" s="1" t="s">
        <v>73</v>
      </c>
      <c r="H146" s="1">
        <v>375</v>
      </c>
      <c r="I146" s="1" t="s">
        <v>40</v>
      </c>
      <c r="J146" s="2">
        <v>1500</v>
      </c>
      <c r="K146" s="2">
        <v>4</v>
      </c>
      <c r="L146" s="1" t="s">
        <v>44</v>
      </c>
    </row>
    <row r="147" spans="1:12">
      <c r="A147" s="1" t="s">
        <v>67</v>
      </c>
      <c r="B147" s="1" t="s">
        <v>68</v>
      </c>
      <c r="C147" s="1" t="s">
        <v>36</v>
      </c>
      <c r="D147" s="1" t="s">
        <v>36</v>
      </c>
      <c r="E147" s="1" t="s">
        <v>37</v>
      </c>
      <c r="F147" s="1" t="s">
        <v>72</v>
      </c>
      <c r="G147" s="1" t="s">
        <v>73</v>
      </c>
      <c r="H147" s="1">
        <v>375</v>
      </c>
      <c r="I147" s="1" t="s">
        <v>40</v>
      </c>
      <c r="J147" s="2">
        <v>2625</v>
      </c>
      <c r="K147" s="2">
        <v>7</v>
      </c>
      <c r="L147" s="1" t="s">
        <v>41</v>
      </c>
    </row>
    <row r="148" spans="1:12">
      <c r="A148" s="1" t="s">
        <v>67</v>
      </c>
      <c r="B148" s="1" t="s">
        <v>68</v>
      </c>
      <c r="C148" s="1" t="s">
        <v>36</v>
      </c>
      <c r="D148" s="1" t="s">
        <v>36</v>
      </c>
      <c r="E148" s="1" t="s">
        <v>37</v>
      </c>
      <c r="F148" s="1" t="s">
        <v>72</v>
      </c>
      <c r="G148" s="1" t="s">
        <v>73</v>
      </c>
      <c r="H148" s="1">
        <v>375</v>
      </c>
      <c r="I148" s="1" t="s">
        <v>40</v>
      </c>
      <c r="J148" s="2">
        <v>375</v>
      </c>
      <c r="K148" s="2">
        <v>1</v>
      </c>
      <c r="L148" s="1" t="s">
        <v>46</v>
      </c>
    </row>
    <row r="149" spans="1:12">
      <c r="A149" s="1" t="s">
        <v>67</v>
      </c>
      <c r="B149" s="1" t="s">
        <v>68</v>
      </c>
      <c r="C149" s="1" t="s">
        <v>36</v>
      </c>
      <c r="D149" s="1" t="s">
        <v>36</v>
      </c>
      <c r="E149" s="1" t="s">
        <v>37</v>
      </c>
      <c r="F149" s="1" t="s">
        <v>72</v>
      </c>
      <c r="G149" s="1" t="s">
        <v>73</v>
      </c>
      <c r="H149" s="1">
        <v>375</v>
      </c>
      <c r="I149" s="1" t="s">
        <v>40</v>
      </c>
      <c r="J149" s="2">
        <v>4500</v>
      </c>
      <c r="K149" s="2">
        <v>12</v>
      </c>
      <c r="L149" s="1" t="s">
        <v>47</v>
      </c>
    </row>
    <row r="150" spans="1:12">
      <c r="A150" s="1" t="s">
        <v>67</v>
      </c>
      <c r="B150" s="1" t="s">
        <v>68</v>
      </c>
      <c r="C150" s="1" t="s">
        <v>36</v>
      </c>
      <c r="D150" s="1" t="s">
        <v>36</v>
      </c>
      <c r="E150" s="1" t="s">
        <v>37</v>
      </c>
      <c r="F150" s="1" t="s">
        <v>72</v>
      </c>
      <c r="G150" s="1" t="s">
        <v>73</v>
      </c>
      <c r="H150" s="1">
        <v>375</v>
      </c>
      <c r="I150" s="1" t="s">
        <v>40</v>
      </c>
      <c r="J150" s="2">
        <v>3000</v>
      </c>
      <c r="K150" s="2">
        <v>8</v>
      </c>
      <c r="L150" s="1" t="s">
        <v>43</v>
      </c>
    </row>
    <row r="151" spans="1:12">
      <c r="A151" s="1" t="s">
        <v>67</v>
      </c>
      <c r="B151" s="1" t="s">
        <v>68</v>
      </c>
      <c r="C151" s="1" t="s">
        <v>36</v>
      </c>
      <c r="D151" s="1" t="s">
        <v>36</v>
      </c>
      <c r="E151" s="1" t="s">
        <v>37</v>
      </c>
      <c r="F151" s="1" t="s">
        <v>72</v>
      </c>
      <c r="G151" s="1" t="s">
        <v>73</v>
      </c>
      <c r="H151" s="1">
        <v>375</v>
      </c>
      <c r="I151" s="1" t="s">
        <v>40</v>
      </c>
      <c r="J151" s="2">
        <v>5625</v>
      </c>
      <c r="K151" s="2">
        <v>15</v>
      </c>
      <c r="L151" s="1" t="s">
        <v>48</v>
      </c>
    </row>
    <row r="152" spans="1:12">
      <c r="A152" s="1" t="s">
        <v>67</v>
      </c>
      <c r="B152" s="1" t="s">
        <v>68</v>
      </c>
      <c r="C152" s="1" t="s">
        <v>36</v>
      </c>
      <c r="D152" s="1" t="s">
        <v>36</v>
      </c>
      <c r="E152" s="1" t="s">
        <v>37</v>
      </c>
      <c r="F152" s="1" t="s">
        <v>72</v>
      </c>
      <c r="G152" s="1" t="s">
        <v>73</v>
      </c>
      <c r="H152" s="1">
        <v>375</v>
      </c>
      <c r="I152" s="1" t="s">
        <v>40</v>
      </c>
      <c r="J152" s="2">
        <v>5250</v>
      </c>
      <c r="K152" s="2">
        <v>14</v>
      </c>
      <c r="L152" s="1" t="s">
        <v>42</v>
      </c>
    </row>
    <row r="153" spans="1:12">
      <c r="A153" s="1" t="s">
        <v>67</v>
      </c>
      <c r="B153" s="1" t="s">
        <v>68</v>
      </c>
      <c r="C153" s="1" t="s">
        <v>36</v>
      </c>
      <c r="D153" s="1" t="s">
        <v>36</v>
      </c>
      <c r="E153" s="1" t="s">
        <v>37</v>
      </c>
      <c r="F153" s="1" t="s">
        <v>72</v>
      </c>
      <c r="G153" s="1" t="s">
        <v>73</v>
      </c>
      <c r="H153" s="1">
        <v>375</v>
      </c>
      <c r="I153" s="1" t="s">
        <v>40</v>
      </c>
      <c r="J153" s="2">
        <v>1500</v>
      </c>
      <c r="K153" s="2">
        <v>4</v>
      </c>
      <c r="L153" s="1" t="s">
        <v>52</v>
      </c>
    </row>
    <row r="154" spans="1:12">
      <c r="A154" s="1" t="s">
        <v>67</v>
      </c>
      <c r="B154" s="1" t="s">
        <v>68</v>
      </c>
      <c r="C154" s="1" t="s">
        <v>36</v>
      </c>
      <c r="D154" s="1" t="s">
        <v>36</v>
      </c>
      <c r="E154" s="1" t="s">
        <v>37</v>
      </c>
      <c r="F154" s="1" t="s">
        <v>72</v>
      </c>
      <c r="G154" s="1" t="s">
        <v>73</v>
      </c>
      <c r="H154" s="1">
        <v>375</v>
      </c>
      <c r="I154" s="1" t="s">
        <v>40</v>
      </c>
      <c r="J154" s="2">
        <v>1500</v>
      </c>
      <c r="K154" s="2">
        <v>4</v>
      </c>
      <c r="L154" s="1" t="s">
        <v>53</v>
      </c>
    </row>
    <row r="155" spans="1:12">
      <c r="A155" s="1" t="s">
        <v>67</v>
      </c>
      <c r="B155" s="1" t="s">
        <v>68</v>
      </c>
      <c r="C155" s="1" t="s">
        <v>54</v>
      </c>
      <c r="D155" s="1" t="s">
        <v>54</v>
      </c>
      <c r="E155" s="1" t="s">
        <v>37</v>
      </c>
      <c r="F155" s="1" t="s">
        <v>75</v>
      </c>
      <c r="G155" s="1" t="s">
        <v>76</v>
      </c>
      <c r="H155" s="1">
        <v>180</v>
      </c>
      <c r="I155" s="1" t="s">
        <v>40</v>
      </c>
      <c r="J155" s="2">
        <v>720</v>
      </c>
      <c r="K155" s="2">
        <v>4</v>
      </c>
      <c r="L155" s="1" t="s">
        <v>45</v>
      </c>
    </row>
    <row r="156" spans="1:12">
      <c r="A156" s="1" t="s">
        <v>67</v>
      </c>
      <c r="B156" s="1" t="s">
        <v>68</v>
      </c>
      <c r="C156" s="1" t="s">
        <v>54</v>
      </c>
      <c r="D156" s="1" t="s">
        <v>54</v>
      </c>
      <c r="E156" s="1" t="s">
        <v>37</v>
      </c>
      <c r="F156" s="1" t="s">
        <v>75</v>
      </c>
      <c r="G156" s="1" t="s">
        <v>76</v>
      </c>
      <c r="H156" s="1">
        <v>180</v>
      </c>
      <c r="I156" s="1" t="s">
        <v>40</v>
      </c>
      <c r="J156" s="2">
        <v>360</v>
      </c>
      <c r="K156" s="2">
        <v>2</v>
      </c>
      <c r="L156" s="1" t="s">
        <v>41</v>
      </c>
    </row>
    <row r="157" spans="1:12">
      <c r="A157" s="1" t="s">
        <v>67</v>
      </c>
      <c r="B157" s="1" t="s">
        <v>68</v>
      </c>
      <c r="C157" s="1" t="s">
        <v>54</v>
      </c>
      <c r="D157" s="1" t="s">
        <v>54</v>
      </c>
      <c r="E157" s="1" t="s">
        <v>37</v>
      </c>
      <c r="F157" s="1" t="s">
        <v>75</v>
      </c>
      <c r="G157" s="1" t="s">
        <v>76</v>
      </c>
      <c r="H157" s="1">
        <v>180</v>
      </c>
      <c r="I157" s="1" t="s">
        <v>40</v>
      </c>
      <c r="J157" s="2">
        <v>900</v>
      </c>
      <c r="K157" s="2">
        <v>5</v>
      </c>
      <c r="L157" s="1" t="s">
        <v>46</v>
      </c>
    </row>
    <row r="158" spans="1:12">
      <c r="A158" s="1" t="s">
        <v>67</v>
      </c>
      <c r="B158" s="1" t="s">
        <v>68</v>
      </c>
      <c r="C158" s="1" t="s">
        <v>54</v>
      </c>
      <c r="D158" s="1" t="s">
        <v>54</v>
      </c>
      <c r="E158" s="1" t="s">
        <v>37</v>
      </c>
      <c r="F158" s="1" t="s">
        <v>75</v>
      </c>
      <c r="G158" s="1" t="s">
        <v>76</v>
      </c>
      <c r="H158" s="1">
        <v>180</v>
      </c>
      <c r="I158" s="1" t="s">
        <v>40</v>
      </c>
      <c r="J158" s="2">
        <v>720</v>
      </c>
      <c r="K158" s="2">
        <v>4</v>
      </c>
      <c r="L158" s="1" t="s">
        <v>47</v>
      </c>
    </row>
    <row r="159" spans="1:12">
      <c r="A159" s="1" t="s">
        <v>67</v>
      </c>
      <c r="B159" s="1" t="s">
        <v>68</v>
      </c>
      <c r="C159" s="1" t="s">
        <v>54</v>
      </c>
      <c r="D159" s="1" t="s">
        <v>54</v>
      </c>
      <c r="E159" s="1" t="s">
        <v>37</v>
      </c>
      <c r="F159" s="1" t="s">
        <v>75</v>
      </c>
      <c r="G159" s="1" t="s">
        <v>76</v>
      </c>
      <c r="H159" s="1">
        <v>180</v>
      </c>
      <c r="I159" s="1" t="s">
        <v>40</v>
      </c>
      <c r="J159" s="2">
        <v>900</v>
      </c>
      <c r="K159" s="2">
        <v>5</v>
      </c>
      <c r="L159" s="1" t="s">
        <v>43</v>
      </c>
    </row>
    <row r="160" spans="1:12">
      <c r="A160" s="1" t="s">
        <v>67</v>
      </c>
      <c r="B160" s="1" t="s">
        <v>68</v>
      </c>
      <c r="C160" s="1" t="s">
        <v>54</v>
      </c>
      <c r="D160" s="1" t="s">
        <v>54</v>
      </c>
      <c r="E160" s="1" t="s">
        <v>37</v>
      </c>
      <c r="F160" s="1" t="s">
        <v>75</v>
      </c>
      <c r="G160" s="1" t="s">
        <v>76</v>
      </c>
      <c r="H160" s="1">
        <v>180</v>
      </c>
      <c r="I160" s="1" t="s">
        <v>40</v>
      </c>
      <c r="J160" s="2">
        <v>540</v>
      </c>
      <c r="K160" s="2">
        <v>3</v>
      </c>
      <c r="L160" s="1" t="s">
        <v>48</v>
      </c>
    </row>
    <row r="161" spans="1:12">
      <c r="A161" s="1" t="s">
        <v>67</v>
      </c>
      <c r="B161" s="1" t="s">
        <v>68</v>
      </c>
      <c r="C161" s="1" t="s">
        <v>54</v>
      </c>
      <c r="D161" s="1" t="s">
        <v>54</v>
      </c>
      <c r="E161" s="1" t="s">
        <v>37</v>
      </c>
      <c r="F161" s="1" t="s">
        <v>75</v>
      </c>
      <c r="G161" s="1" t="s">
        <v>76</v>
      </c>
      <c r="H161" s="1">
        <v>180</v>
      </c>
      <c r="I161" s="1" t="s">
        <v>40</v>
      </c>
      <c r="J161" s="2">
        <v>1440</v>
      </c>
      <c r="K161" s="2">
        <v>8</v>
      </c>
      <c r="L161" s="1" t="s">
        <v>42</v>
      </c>
    </row>
    <row r="162" spans="1:12">
      <c r="A162" s="1" t="s">
        <v>67</v>
      </c>
      <c r="B162" s="1" t="s">
        <v>68</v>
      </c>
      <c r="C162" s="1" t="s">
        <v>54</v>
      </c>
      <c r="D162" s="1" t="s">
        <v>54</v>
      </c>
      <c r="E162" s="1" t="s">
        <v>37</v>
      </c>
      <c r="F162" s="1" t="s">
        <v>70</v>
      </c>
      <c r="G162" s="1" t="s">
        <v>71</v>
      </c>
      <c r="H162" s="1">
        <v>329</v>
      </c>
      <c r="I162" s="1" t="s">
        <v>40</v>
      </c>
      <c r="J162" s="2">
        <v>987</v>
      </c>
      <c r="K162" s="2">
        <v>3</v>
      </c>
      <c r="L162" s="1" t="s">
        <v>46</v>
      </c>
    </row>
    <row r="163" spans="1:12">
      <c r="A163" s="1" t="s">
        <v>67</v>
      </c>
      <c r="B163" s="1" t="s">
        <v>68</v>
      </c>
      <c r="C163" s="1" t="s">
        <v>54</v>
      </c>
      <c r="D163" s="1" t="s">
        <v>54</v>
      </c>
      <c r="E163" s="1" t="s">
        <v>37</v>
      </c>
      <c r="F163" s="1" t="s">
        <v>70</v>
      </c>
      <c r="G163" s="1" t="s">
        <v>71</v>
      </c>
      <c r="H163" s="1">
        <v>329</v>
      </c>
      <c r="I163" s="1" t="s">
        <v>40</v>
      </c>
      <c r="J163" s="2">
        <v>658</v>
      </c>
      <c r="K163" s="2">
        <v>2</v>
      </c>
      <c r="L163" s="1" t="s">
        <v>42</v>
      </c>
    </row>
    <row r="164" spans="1:12">
      <c r="A164" s="1" t="s">
        <v>67</v>
      </c>
      <c r="B164" s="1" t="s">
        <v>68</v>
      </c>
      <c r="C164" s="1" t="s">
        <v>54</v>
      </c>
      <c r="D164" s="1" t="s">
        <v>54</v>
      </c>
      <c r="E164" s="1" t="s">
        <v>37</v>
      </c>
      <c r="F164" s="1" t="s">
        <v>70</v>
      </c>
      <c r="G164" s="1" t="s">
        <v>71</v>
      </c>
      <c r="H164" s="1">
        <v>335</v>
      </c>
      <c r="I164" s="1" t="s">
        <v>40</v>
      </c>
      <c r="J164" s="2">
        <v>335</v>
      </c>
      <c r="K164" s="2">
        <v>1</v>
      </c>
      <c r="L164" s="1" t="s">
        <v>44</v>
      </c>
    </row>
    <row r="165" spans="1:12">
      <c r="A165" s="1" t="s">
        <v>67</v>
      </c>
      <c r="B165" s="1" t="s">
        <v>68</v>
      </c>
      <c r="C165" s="1" t="s">
        <v>54</v>
      </c>
      <c r="D165" s="1" t="s">
        <v>54</v>
      </c>
      <c r="E165" s="1" t="s">
        <v>37</v>
      </c>
      <c r="F165" s="1" t="s">
        <v>70</v>
      </c>
      <c r="G165" s="1" t="s">
        <v>71</v>
      </c>
      <c r="H165" s="1">
        <v>335</v>
      </c>
      <c r="I165" s="1" t="s">
        <v>40</v>
      </c>
      <c r="J165" s="2">
        <v>1005</v>
      </c>
      <c r="K165" s="2">
        <v>3</v>
      </c>
      <c r="L165" s="1" t="s">
        <v>45</v>
      </c>
    </row>
    <row r="166" spans="1:12">
      <c r="A166" s="1" t="s">
        <v>67</v>
      </c>
      <c r="B166" s="1" t="s">
        <v>68</v>
      </c>
      <c r="C166" s="1" t="s">
        <v>54</v>
      </c>
      <c r="D166" s="1" t="s">
        <v>54</v>
      </c>
      <c r="E166" s="1" t="s">
        <v>37</v>
      </c>
      <c r="F166" s="1" t="s">
        <v>70</v>
      </c>
      <c r="G166" s="1" t="s">
        <v>71</v>
      </c>
      <c r="H166" s="1">
        <v>335</v>
      </c>
      <c r="I166" s="1" t="s">
        <v>40</v>
      </c>
      <c r="J166" s="2">
        <v>1005</v>
      </c>
      <c r="K166" s="2">
        <v>3</v>
      </c>
      <c r="L166" s="1" t="s">
        <v>41</v>
      </c>
    </row>
    <row r="167" spans="1:12">
      <c r="A167" s="1" t="s">
        <v>67</v>
      </c>
      <c r="B167" s="1" t="s">
        <v>68</v>
      </c>
      <c r="C167" s="1" t="s">
        <v>54</v>
      </c>
      <c r="D167" s="1" t="s">
        <v>54</v>
      </c>
      <c r="E167" s="1" t="s">
        <v>37</v>
      </c>
      <c r="F167" s="1" t="s">
        <v>70</v>
      </c>
      <c r="G167" s="1" t="s">
        <v>71</v>
      </c>
      <c r="H167" s="1">
        <v>335</v>
      </c>
      <c r="I167" s="1" t="s">
        <v>40</v>
      </c>
      <c r="J167" s="2">
        <v>1340</v>
      </c>
      <c r="K167" s="2">
        <v>4</v>
      </c>
      <c r="L167" s="1" t="s">
        <v>46</v>
      </c>
    </row>
    <row r="168" spans="1:12">
      <c r="A168" s="1" t="s">
        <v>67</v>
      </c>
      <c r="B168" s="1" t="s">
        <v>68</v>
      </c>
      <c r="C168" s="1" t="s">
        <v>54</v>
      </c>
      <c r="D168" s="1" t="s">
        <v>54</v>
      </c>
      <c r="E168" s="1" t="s">
        <v>37</v>
      </c>
      <c r="F168" s="1" t="s">
        <v>70</v>
      </c>
      <c r="G168" s="1" t="s">
        <v>71</v>
      </c>
      <c r="H168" s="1">
        <v>335</v>
      </c>
      <c r="I168" s="1" t="s">
        <v>40</v>
      </c>
      <c r="J168" s="2">
        <v>335</v>
      </c>
      <c r="K168" s="2">
        <v>1</v>
      </c>
      <c r="L168" s="1" t="s">
        <v>42</v>
      </c>
    </row>
    <row r="169" spans="1:12">
      <c r="A169" s="1" t="s">
        <v>67</v>
      </c>
      <c r="B169" s="1" t="s">
        <v>68</v>
      </c>
      <c r="C169" s="1" t="s">
        <v>54</v>
      </c>
      <c r="D169" s="1" t="s">
        <v>54</v>
      </c>
      <c r="E169" s="1" t="s">
        <v>37</v>
      </c>
      <c r="F169" s="1" t="s">
        <v>72</v>
      </c>
      <c r="G169" s="1" t="s">
        <v>73</v>
      </c>
      <c r="H169" s="1">
        <v>375</v>
      </c>
      <c r="I169" s="1" t="s">
        <v>40</v>
      </c>
      <c r="J169" s="2">
        <v>375</v>
      </c>
      <c r="K169" s="2">
        <v>1</v>
      </c>
      <c r="L169" s="1" t="s">
        <v>42</v>
      </c>
    </row>
    <row r="170" spans="1:12">
      <c r="A170" s="1" t="s">
        <v>67</v>
      </c>
      <c r="B170" s="1" t="s">
        <v>68</v>
      </c>
      <c r="C170" s="1" t="s">
        <v>77</v>
      </c>
      <c r="D170" s="1" t="s">
        <v>77</v>
      </c>
      <c r="E170" s="1" t="s">
        <v>37</v>
      </c>
      <c r="F170" s="1" t="s">
        <v>70</v>
      </c>
      <c r="G170" s="1" t="s">
        <v>71</v>
      </c>
      <c r="H170" s="1">
        <v>329</v>
      </c>
      <c r="I170" s="1" t="s">
        <v>40</v>
      </c>
      <c r="J170" s="2">
        <v>329</v>
      </c>
      <c r="K170" s="2">
        <v>1</v>
      </c>
      <c r="L170" s="1" t="s">
        <v>46</v>
      </c>
    </row>
    <row r="172" spans="1:12">
      <c r="A172" s="1" t="s">
        <v>78</v>
      </c>
    </row>
    <row r="173" spans="1:12">
      <c r="A173" s="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C2AA-1F45-4218-AA4A-67CA2535906F}">
  <dimension ref="A3:E39"/>
  <sheetViews>
    <sheetView tabSelected="1" workbookViewId="0">
      <selection activeCell="E5" sqref="E5"/>
    </sheetView>
  </sheetViews>
  <sheetFormatPr defaultRowHeight="15"/>
  <cols>
    <col min="1" max="1" width="13.140625" bestFit="1" customWidth="1"/>
    <col min="2" max="2" width="14.28515625" bestFit="1" customWidth="1"/>
    <col min="3" max="3" width="18.85546875" bestFit="1" customWidth="1"/>
    <col min="4" max="4" width="12.140625" bestFit="1" customWidth="1"/>
    <col min="5" max="5" width="13.85546875" bestFit="1" customWidth="1"/>
  </cols>
  <sheetData>
    <row r="3" spans="1:5">
      <c r="A3" s="9" t="s">
        <v>80</v>
      </c>
      <c r="B3" s="9" t="s">
        <v>22</v>
      </c>
      <c r="C3" t="s">
        <v>164</v>
      </c>
      <c r="D3" t="s">
        <v>166</v>
      </c>
      <c r="E3" t="s">
        <v>165</v>
      </c>
    </row>
    <row r="4" spans="1:5">
      <c r="A4" t="s">
        <v>152</v>
      </c>
      <c r="B4" t="s">
        <v>34</v>
      </c>
      <c r="C4" s="10">
        <v>10317</v>
      </c>
      <c r="D4" s="10">
        <v>5.333333333333333</v>
      </c>
      <c r="E4" s="10">
        <v>14733</v>
      </c>
    </row>
    <row r="5" spans="1:5">
      <c r="A5" t="s">
        <v>152</v>
      </c>
      <c r="B5" t="s">
        <v>59</v>
      </c>
      <c r="C5" s="10">
        <v>36518</v>
      </c>
      <c r="D5" s="10">
        <v>5.25</v>
      </c>
      <c r="E5" s="10">
        <v>53940</v>
      </c>
    </row>
    <row r="6" spans="1:5">
      <c r="A6" t="s">
        <v>152</v>
      </c>
      <c r="B6" t="s">
        <v>67</v>
      </c>
      <c r="C6" s="10">
        <v>13766</v>
      </c>
      <c r="D6" s="10">
        <v>5.1250000000000009</v>
      </c>
      <c r="E6" s="10">
        <v>15708</v>
      </c>
    </row>
    <row r="7" spans="1:5">
      <c r="A7" t="s">
        <v>153</v>
      </c>
      <c r="B7" t="s">
        <v>34</v>
      </c>
      <c r="C7" s="10">
        <v>7588</v>
      </c>
      <c r="D7" s="10">
        <v>5.333333333333333</v>
      </c>
      <c r="E7" s="10">
        <v>11368</v>
      </c>
    </row>
    <row r="8" spans="1:5">
      <c r="A8" t="s">
        <v>153</v>
      </c>
      <c r="B8" t="s">
        <v>59</v>
      </c>
      <c r="C8" s="10">
        <v>32984</v>
      </c>
      <c r="D8" s="10">
        <v>5.25</v>
      </c>
      <c r="E8" s="10">
        <v>48720</v>
      </c>
    </row>
    <row r="9" spans="1:5">
      <c r="A9" t="s">
        <v>153</v>
      </c>
      <c r="B9" t="s">
        <v>67</v>
      </c>
      <c r="C9" s="10">
        <v>12208</v>
      </c>
      <c r="D9" s="10">
        <v>5.1166666666666671</v>
      </c>
      <c r="E9" s="10">
        <v>13989</v>
      </c>
    </row>
    <row r="10" spans="1:5">
      <c r="A10" t="s">
        <v>154</v>
      </c>
      <c r="B10" t="s">
        <v>34</v>
      </c>
      <c r="C10" s="10">
        <v>8427</v>
      </c>
      <c r="D10" s="10">
        <v>5.2777777777777777</v>
      </c>
      <c r="E10" s="10">
        <v>12620</v>
      </c>
    </row>
    <row r="11" spans="1:5">
      <c r="A11" t="s">
        <v>154</v>
      </c>
      <c r="B11" t="s">
        <v>59</v>
      </c>
      <c r="C11" s="10">
        <v>36518</v>
      </c>
      <c r="D11" s="10">
        <v>5.208333333333333</v>
      </c>
      <c r="E11" s="10">
        <v>53940</v>
      </c>
    </row>
    <row r="12" spans="1:5">
      <c r="A12" t="s">
        <v>154</v>
      </c>
      <c r="B12" t="s">
        <v>67</v>
      </c>
      <c r="C12" s="10">
        <v>13006</v>
      </c>
      <c r="D12" s="10">
        <v>5.1547619047619051</v>
      </c>
      <c r="E12" s="10">
        <v>14829</v>
      </c>
    </row>
    <row r="13" spans="1:5">
      <c r="A13" t="s">
        <v>155</v>
      </c>
      <c r="B13" t="s">
        <v>34</v>
      </c>
      <c r="C13" s="10">
        <v>8130</v>
      </c>
      <c r="D13" s="10">
        <v>5.166666666666667</v>
      </c>
      <c r="E13" s="10">
        <v>12180</v>
      </c>
    </row>
    <row r="14" spans="1:5">
      <c r="A14" t="s">
        <v>155</v>
      </c>
      <c r="B14" t="s">
        <v>59</v>
      </c>
      <c r="C14" s="10">
        <v>35340</v>
      </c>
      <c r="D14" s="10">
        <v>5.166666666666667</v>
      </c>
      <c r="E14" s="10">
        <v>52200</v>
      </c>
    </row>
    <row r="15" spans="1:5">
      <c r="A15" t="s">
        <v>155</v>
      </c>
      <c r="B15" t="s">
        <v>67</v>
      </c>
      <c r="C15" s="10">
        <v>7564</v>
      </c>
      <c r="D15" s="10">
        <v>5.2333333333333325</v>
      </c>
      <c r="E15" s="10">
        <v>8520</v>
      </c>
    </row>
    <row r="16" spans="1:5">
      <c r="A16" t="s">
        <v>156</v>
      </c>
      <c r="B16" t="s">
        <v>34</v>
      </c>
      <c r="C16" s="10">
        <v>8288</v>
      </c>
      <c r="D16" s="10">
        <v>5.166666666666667</v>
      </c>
      <c r="E16" s="10">
        <v>12586</v>
      </c>
    </row>
    <row r="17" spans="1:5">
      <c r="A17" t="s">
        <v>156</v>
      </c>
      <c r="B17" t="s">
        <v>59</v>
      </c>
      <c r="C17" s="10">
        <v>36029</v>
      </c>
      <c r="D17" s="10">
        <v>5.166666666666667</v>
      </c>
      <c r="E17" s="10">
        <v>53940</v>
      </c>
    </row>
    <row r="18" spans="1:5">
      <c r="A18" t="s">
        <v>156</v>
      </c>
      <c r="B18" t="s">
        <v>67</v>
      </c>
      <c r="C18" s="10">
        <v>7192</v>
      </c>
      <c r="D18" s="10">
        <v>5.2222222222222223</v>
      </c>
      <c r="E18" s="10">
        <v>8031</v>
      </c>
    </row>
    <row r="19" spans="1:5">
      <c r="A19" t="s">
        <v>157</v>
      </c>
      <c r="B19" t="s">
        <v>34</v>
      </c>
      <c r="C19" s="10">
        <v>8130</v>
      </c>
      <c r="D19" s="10">
        <v>5.166666666666667</v>
      </c>
      <c r="E19" s="10">
        <v>12180</v>
      </c>
    </row>
    <row r="20" spans="1:5">
      <c r="A20" t="s">
        <v>157</v>
      </c>
      <c r="B20" t="s">
        <v>59</v>
      </c>
      <c r="C20" s="10">
        <v>36226</v>
      </c>
      <c r="D20" s="10">
        <v>5.166666666666667</v>
      </c>
      <c r="E20" s="10">
        <v>52200</v>
      </c>
    </row>
    <row r="21" spans="1:5">
      <c r="A21" t="s">
        <v>157</v>
      </c>
      <c r="B21" t="s">
        <v>67</v>
      </c>
      <c r="C21" s="10">
        <v>4471</v>
      </c>
      <c r="D21" s="10">
        <v>5.3055555555555554</v>
      </c>
      <c r="E21" s="10">
        <v>4908</v>
      </c>
    </row>
    <row r="22" spans="1:5">
      <c r="A22" t="s">
        <v>158</v>
      </c>
      <c r="B22" t="s">
        <v>34</v>
      </c>
      <c r="C22" s="10">
        <v>8401</v>
      </c>
      <c r="D22" s="10">
        <v>5.166666666666667</v>
      </c>
      <c r="E22" s="10">
        <v>12586</v>
      </c>
    </row>
    <row r="23" spans="1:5">
      <c r="A23" t="s">
        <v>158</v>
      </c>
      <c r="B23" t="s">
        <v>59</v>
      </c>
      <c r="C23" s="10">
        <v>38068</v>
      </c>
      <c r="D23" s="10">
        <v>5.166666666666667</v>
      </c>
      <c r="E23" s="10">
        <v>53940</v>
      </c>
    </row>
    <row r="24" spans="1:5">
      <c r="A24" t="s">
        <v>158</v>
      </c>
      <c r="B24" t="s">
        <v>67</v>
      </c>
      <c r="C24" s="10">
        <v>8124</v>
      </c>
      <c r="D24" s="10">
        <v>5.2</v>
      </c>
      <c r="E24" s="10">
        <v>8946</v>
      </c>
    </row>
    <row r="25" spans="1:5">
      <c r="A25" t="s">
        <v>159</v>
      </c>
      <c r="B25" t="s">
        <v>34</v>
      </c>
      <c r="C25" s="10">
        <v>8412</v>
      </c>
      <c r="D25" s="10">
        <v>5.166666666666667</v>
      </c>
      <c r="E25" s="10">
        <v>12620</v>
      </c>
    </row>
    <row r="26" spans="1:5">
      <c r="A26" t="s">
        <v>159</v>
      </c>
      <c r="B26" t="s">
        <v>59</v>
      </c>
      <c r="C26" s="10">
        <v>38068</v>
      </c>
      <c r="D26" s="10">
        <v>5.166666666666667</v>
      </c>
      <c r="E26" s="10">
        <v>53940</v>
      </c>
    </row>
    <row r="27" spans="1:5">
      <c r="A27" t="s">
        <v>159</v>
      </c>
      <c r="B27" t="s">
        <v>67</v>
      </c>
      <c r="C27" s="10">
        <v>6947</v>
      </c>
      <c r="D27" s="10">
        <v>5.2</v>
      </c>
      <c r="E27" s="10">
        <v>7647</v>
      </c>
    </row>
    <row r="28" spans="1:5">
      <c r="A28" t="s">
        <v>160</v>
      </c>
      <c r="B28" t="s">
        <v>34</v>
      </c>
      <c r="C28" s="10">
        <v>8130</v>
      </c>
      <c r="D28" s="10">
        <v>5.166666666666667</v>
      </c>
      <c r="E28" s="10">
        <v>12180</v>
      </c>
    </row>
    <row r="29" spans="1:5">
      <c r="A29" t="s">
        <v>160</v>
      </c>
      <c r="B29" t="s">
        <v>59</v>
      </c>
      <c r="C29" s="10">
        <v>36840</v>
      </c>
      <c r="D29" s="10">
        <v>5.166666666666667</v>
      </c>
      <c r="E29" s="10">
        <v>52200</v>
      </c>
    </row>
    <row r="30" spans="1:5">
      <c r="A30" t="s">
        <v>160</v>
      </c>
      <c r="B30" t="s">
        <v>67</v>
      </c>
      <c r="C30" s="10">
        <v>7549</v>
      </c>
      <c r="D30" s="10">
        <v>5.2</v>
      </c>
      <c r="E30" s="10">
        <v>8322</v>
      </c>
    </row>
    <row r="31" spans="1:5">
      <c r="A31" t="s">
        <v>161</v>
      </c>
      <c r="B31" t="s">
        <v>34</v>
      </c>
      <c r="C31" s="10">
        <v>8407</v>
      </c>
      <c r="D31" s="10">
        <v>5.1875</v>
      </c>
      <c r="E31" s="10">
        <v>12620</v>
      </c>
    </row>
    <row r="32" spans="1:5">
      <c r="A32" t="s">
        <v>161</v>
      </c>
      <c r="B32" t="s">
        <v>59</v>
      </c>
      <c r="C32" s="10">
        <v>39680</v>
      </c>
      <c r="D32" s="10">
        <v>5.2083333333333339</v>
      </c>
      <c r="E32" s="10">
        <v>53320</v>
      </c>
    </row>
    <row r="33" spans="1:5">
      <c r="A33" t="s">
        <v>161</v>
      </c>
      <c r="B33" t="s">
        <v>67</v>
      </c>
      <c r="C33" s="10">
        <v>10996</v>
      </c>
      <c r="D33" s="10">
        <v>5.1893939393939403</v>
      </c>
      <c r="E33" s="10">
        <v>12108</v>
      </c>
    </row>
    <row r="34" spans="1:5">
      <c r="A34" t="s">
        <v>162</v>
      </c>
      <c r="B34" t="s">
        <v>34</v>
      </c>
      <c r="C34" s="10">
        <v>8110</v>
      </c>
      <c r="D34" s="10">
        <v>5.25</v>
      </c>
      <c r="E34" s="10">
        <v>12180</v>
      </c>
    </row>
    <row r="35" spans="1:5">
      <c r="A35" t="s">
        <v>162</v>
      </c>
      <c r="B35" t="s">
        <v>59</v>
      </c>
      <c r="C35" s="10">
        <v>38400</v>
      </c>
      <c r="D35" s="10">
        <v>5.25</v>
      </c>
      <c r="E35" s="10">
        <v>51600</v>
      </c>
    </row>
    <row r="36" spans="1:5">
      <c r="A36" t="s">
        <v>162</v>
      </c>
      <c r="B36" t="s">
        <v>67</v>
      </c>
      <c r="C36" s="10">
        <v>11844</v>
      </c>
      <c r="D36" s="10">
        <v>5.083333333333333</v>
      </c>
      <c r="E36" s="10">
        <v>13275</v>
      </c>
    </row>
    <row r="37" spans="1:5">
      <c r="A37" t="s">
        <v>163</v>
      </c>
      <c r="B37" t="s">
        <v>34</v>
      </c>
      <c r="C37" s="10">
        <v>11003</v>
      </c>
      <c r="D37" s="10">
        <v>5.270833333333333</v>
      </c>
      <c r="E37" s="10">
        <v>15489</v>
      </c>
    </row>
    <row r="38" spans="1:5">
      <c r="A38" t="s">
        <v>163</v>
      </c>
      <c r="B38" t="s">
        <v>59</v>
      </c>
      <c r="C38" s="10">
        <v>39680</v>
      </c>
      <c r="D38" s="10">
        <v>5.25</v>
      </c>
      <c r="E38" s="10">
        <v>53320</v>
      </c>
    </row>
    <row r="39" spans="1:5">
      <c r="A39" t="s">
        <v>163</v>
      </c>
      <c r="B39" t="s">
        <v>67</v>
      </c>
      <c r="C39" s="10">
        <v>17322</v>
      </c>
      <c r="D39" s="10">
        <v>5.083333333333333</v>
      </c>
      <c r="E39" s="10">
        <v>19398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E632-D80B-4F9D-9421-432A7F612B23}">
  <dimension ref="A1:S145"/>
  <sheetViews>
    <sheetView topLeftCell="A2" workbookViewId="0">
      <selection activeCell="I16" sqref="I16"/>
    </sheetView>
  </sheetViews>
  <sheetFormatPr defaultRowHeight="15"/>
  <cols>
    <col min="1" max="1" width="14.140625" customWidth="1"/>
    <col min="2" max="3" width="14.85546875" customWidth="1"/>
    <col min="4" max="4" width="13.28515625" customWidth="1"/>
    <col min="5" max="5" width="14.7109375" customWidth="1"/>
    <col min="6" max="6" width="22.7109375" customWidth="1"/>
    <col min="7" max="7" width="22" customWidth="1"/>
    <col min="9" max="9" width="17.5703125" customWidth="1"/>
    <col min="10" max="10" width="14.140625" customWidth="1"/>
    <col min="11" max="11" width="12.42578125" customWidth="1"/>
    <col min="12" max="12" width="13.28515625" customWidth="1"/>
  </cols>
  <sheetData>
    <row r="1" spans="1:19" ht="15.75" thickBo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4" t="s">
        <v>80</v>
      </c>
      <c r="N1" s="4" t="s">
        <v>81</v>
      </c>
      <c r="O1" s="4" t="s">
        <v>82</v>
      </c>
      <c r="P1" s="4" t="s">
        <v>83</v>
      </c>
      <c r="Q1" s="4" t="s">
        <v>84</v>
      </c>
      <c r="R1" s="4" t="s">
        <v>85</v>
      </c>
      <c r="S1" s="5" t="s">
        <v>86</v>
      </c>
    </row>
    <row r="2" spans="1:19">
      <c r="A2" s="1" t="s">
        <v>34</v>
      </c>
      <c r="B2" s="1" t="s">
        <v>35</v>
      </c>
      <c r="C2" s="1" t="s">
        <v>36</v>
      </c>
      <c r="D2" s="1" t="s">
        <v>36</v>
      </c>
      <c r="E2" s="1" t="s">
        <v>37</v>
      </c>
      <c r="F2" s="1" t="s">
        <v>38</v>
      </c>
      <c r="G2" s="3">
        <v>332</v>
      </c>
      <c r="H2" s="1">
        <v>235</v>
      </c>
      <c r="I2" s="1" t="s">
        <v>40</v>
      </c>
      <c r="J2" s="2">
        <v>705</v>
      </c>
      <c r="K2" s="2">
        <v>3</v>
      </c>
      <c r="L2" s="3">
        <v>201905</v>
      </c>
      <c r="M2" t="str">
        <f>RIGHT(Table1[[#This Row],[Time series]],2)</f>
        <v>05</v>
      </c>
      <c r="N2" t="str">
        <f>LEFT(Table1[[#This Row],[Elapsed Time]],2)</f>
        <v>05</v>
      </c>
      <c r="O2" t="str">
        <f>RIGHT(Table1[[#This Row],[Elapsed Time]],2)</f>
        <v>10</v>
      </c>
      <c r="P2">
        <f>Table1[[#This Row],[Hours]]+Table1[[#This Row],[Minutes]]/60</f>
        <v>5.166666666666667</v>
      </c>
      <c r="Q2">
        <f>VLOOKUP(Table1[[#This Row],[Specific Aircraft Code]],e_3[],4,0)</f>
        <v>406</v>
      </c>
      <c r="R2">
        <f>Table1[[#This Row],['# of e-seats]]/Table1[[#This Row],[Seats]]</f>
        <v>1.7276595744680852</v>
      </c>
      <c r="S2">
        <f>Table1[[#This Row],[e]]*Table1[[#This Row],[Seats (Total)]]</f>
        <v>1218</v>
      </c>
    </row>
    <row r="3" spans="1:19">
      <c r="A3" s="1" t="s">
        <v>34</v>
      </c>
      <c r="B3" s="1" t="s">
        <v>35</v>
      </c>
      <c r="C3" s="1" t="s">
        <v>36</v>
      </c>
      <c r="D3" s="1" t="s">
        <v>36</v>
      </c>
      <c r="E3" s="1" t="s">
        <v>37</v>
      </c>
      <c r="F3" s="1" t="s">
        <v>38</v>
      </c>
      <c r="G3" s="3">
        <v>332</v>
      </c>
      <c r="H3" s="1">
        <v>251</v>
      </c>
      <c r="I3" s="1" t="s">
        <v>40</v>
      </c>
      <c r="J3" s="2">
        <v>251</v>
      </c>
      <c r="K3" s="2">
        <v>1</v>
      </c>
      <c r="L3" s="3">
        <v>201910</v>
      </c>
      <c r="M3" t="str">
        <f>RIGHT(Table1[[#This Row],[Time series]],2)</f>
        <v>10</v>
      </c>
      <c r="N3" t="str">
        <f>LEFT(Table1[[#This Row],[Elapsed Time]],2)</f>
        <v>05</v>
      </c>
      <c r="O3" t="str">
        <f>RIGHT(Table1[[#This Row],[Elapsed Time]],2)</f>
        <v>10</v>
      </c>
      <c r="P3">
        <f>Table1[[#This Row],[Hours]]+Table1[[#This Row],[Minutes]]/60</f>
        <v>5.166666666666667</v>
      </c>
      <c r="Q3">
        <f>VLOOKUP(Table1[[#This Row],[Specific Aircraft Code]],e_3[],4,0)</f>
        <v>406</v>
      </c>
      <c r="R3">
        <f>Table1[[#This Row],['# of e-seats]]/Table1[[#This Row],[Seats]]</f>
        <v>1.6175298804780875</v>
      </c>
      <c r="S3">
        <f>Table1[[#This Row],[e]]*Table1[[#This Row],[Seats (Total)]]</f>
        <v>406</v>
      </c>
    </row>
    <row r="4" spans="1:19">
      <c r="A4" s="1" t="s">
        <v>34</v>
      </c>
      <c r="B4" s="1" t="s">
        <v>35</v>
      </c>
      <c r="C4" s="1" t="s">
        <v>36</v>
      </c>
      <c r="D4" s="1" t="s">
        <v>36</v>
      </c>
      <c r="E4" s="1" t="s">
        <v>37</v>
      </c>
      <c r="F4" s="1" t="s">
        <v>38</v>
      </c>
      <c r="G4" s="3">
        <v>332</v>
      </c>
      <c r="H4" s="1">
        <v>266</v>
      </c>
      <c r="I4" s="1" t="s">
        <v>40</v>
      </c>
      <c r="J4" s="2">
        <v>266</v>
      </c>
      <c r="K4" s="2">
        <v>1</v>
      </c>
      <c r="L4" s="3">
        <v>201905</v>
      </c>
      <c r="M4" t="str">
        <f>RIGHT(Table1[[#This Row],[Time series]],2)</f>
        <v>05</v>
      </c>
      <c r="N4" t="str">
        <f>LEFT(Table1[[#This Row],[Elapsed Time]],2)</f>
        <v>05</v>
      </c>
      <c r="O4" t="str">
        <f>RIGHT(Table1[[#This Row],[Elapsed Time]],2)</f>
        <v>10</v>
      </c>
      <c r="P4">
        <f>Table1[[#This Row],[Hours]]+Table1[[#This Row],[Minutes]]/60</f>
        <v>5.166666666666667</v>
      </c>
      <c r="Q4">
        <f>VLOOKUP(Table1[[#This Row],[Specific Aircraft Code]],e_3[],4,0)</f>
        <v>406</v>
      </c>
      <c r="R4">
        <f>Table1[[#This Row],['# of e-seats]]/Table1[[#This Row],[Seats]]</f>
        <v>1.5263157894736843</v>
      </c>
      <c r="S4">
        <f>Table1[[#This Row],[e]]*Table1[[#This Row],[Seats (Total)]]</f>
        <v>406</v>
      </c>
    </row>
    <row r="5" spans="1:19">
      <c r="A5" s="1" t="s">
        <v>34</v>
      </c>
      <c r="B5" s="1" t="s">
        <v>35</v>
      </c>
      <c r="C5" s="1" t="s">
        <v>36</v>
      </c>
      <c r="D5" s="1" t="s">
        <v>36</v>
      </c>
      <c r="E5" s="1" t="s">
        <v>37</v>
      </c>
      <c r="F5" s="1" t="s">
        <v>38</v>
      </c>
      <c r="G5" s="3">
        <v>332</v>
      </c>
      <c r="H5" s="1">
        <v>266</v>
      </c>
      <c r="I5" s="1" t="s">
        <v>40</v>
      </c>
      <c r="J5" s="2">
        <v>798</v>
      </c>
      <c r="K5" s="2">
        <v>3</v>
      </c>
      <c r="L5" s="3">
        <v>201908</v>
      </c>
      <c r="M5" t="str">
        <f>RIGHT(Table1[[#This Row],[Time series]],2)</f>
        <v>08</v>
      </c>
      <c r="N5" t="str">
        <f>LEFT(Table1[[#This Row],[Elapsed Time]],2)</f>
        <v>05</v>
      </c>
      <c r="O5" t="str">
        <f>RIGHT(Table1[[#This Row],[Elapsed Time]],2)</f>
        <v>10</v>
      </c>
      <c r="P5">
        <f>Table1[[#This Row],[Hours]]+Table1[[#This Row],[Minutes]]/60</f>
        <v>5.166666666666667</v>
      </c>
      <c r="Q5">
        <f>VLOOKUP(Table1[[#This Row],[Specific Aircraft Code]],e_3[],4,0)</f>
        <v>406</v>
      </c>
      <c r="R5">
        <f>Table1[[#This Row],['# of e-seats]]/Table1[[#This Row],[Seats]]</f>
        <v>1.5263157894736843</v>
      </c>
      <c r="S5">
        <f>Table1[[#This Row],[e]]*Table1[[#This Row],[Seats (Total)]]</f>
        <v>1218</v>
      </c>
    </row>
    <row r="6" spans="1:19">
      <c r="A6" s="1" t="s">
        <v>34</v>
      </c>
      <c r="B6" s="1" t="s">
        <v>35</v>
      </c>
      <c r="C6" s="1" t="s">
        <v>36</v>
      </c>
      <c r="D6" s="1" t="s">
        <v>36</v>
      </c>
      <c r="E6" s="1" t="s">
        <v>37</v>
      </c>
      <c r="F6" s="1" t="s">
        <v>38</v>
      </c>
      <c r="G6" s="3">
        <v>332</v>
      </c>
      <c r="H6" s="1">
        <v>271</v>
      </c>
      <c r="I6" s="1" t="s">
        <v>40</v>
      </c>
      <c r="J6" s="2">
        <v>271</v>
      </c>
      <c r="K6" s="2">
        <v>1</v>
      </c>
      <c r="L6" s="3">
        <v>201903</v>
      </c>
      <c r="M6" t="str">
        <f>RIGHT(Table1[[#This Row],[Time series]],2)</f>
        <v>03</v>
      </c>
      <c r="N6" t="str">
        <f>LEFT(Table1[[#This Row],[Elapsed Time]],2)</f>
        <v>05</v>
      </c>
      <c r="O6" t="str">
        <f>RIGHT(Table1[[#This Row],[Elapsed Time]],2)</f>
        <v>10</v>
      </c>
      <c r="P6">
        <f>Table1[[#This Row],[Hours]]+Table1[[#This Row],[Minutes]]/60</f>
        <v>5.166666666666667</v>
      </c>
      <c r="Q6">
        <f>VLOOKUP(Table1[[#This Row],[Specific Aircraft Code]],e_3[],4,0)</f>
        <v>406</v>
      </c>
      <c r="R6">
        <f>Table1[[#This Row],['# of e-seats]]/Table1[[#This Row],[Seats]]</f>
        <v>1.4981549815498154</v>
      </c>
      <c r="S6">
        <f>Table1[[#This Row],[e]]*Table1[[#This Row],[Seats (Total)]]</f>
        <v>406</v>
      </c>
    </row>
    <row r="7" spans="1:19">
      <c r="A7" s="1" t="s">
        <v>34</v>
      </c>
      <c r="B7" s="1" t="s">
        <v>35</v>
      </c>
      <c r="C7" s="1" t="s">
        <v>36</v>
      </c>
      <c r="D7" s="1" t="s">
        <v>36</v>
      </c>
      <c r="E7" s="1" t="s">
        <v>37</v>
      </c>
      <c r="F7" s="1" t="s">
        <v>38</v>
      </c>
      <c r="G7" s="3">
        <v>332</v>
      </c>
      <c r="H7" s="1">
        <v>271</v>
      </c>
      <c r="I7" s="1" t="s">
        <v>40</v>
      </c>
      <c r="J7" s="2">
        <v>8130</v>
      </c>
      <c r="K7" s="2">
        <v>30</v>
      </c>
      <c r="L7" s="3">
        <v>201904</v>
      </c>
      <c r="M7" t="str">
        <f>RIGHT(Table1[[#This Row],[Time series]],2)</f>
        <v>04</v>
      </c>
      <c r="N7" t="str">
        <f>LEFT(Table1[[#This Row],[Elapsed Time]],2)</f>
        <v>05</v>
      </c>
      <c r="O7" t="str">
        <f>RIGHT(Table1[[#This Row],[Elapsed Time]],2)</f>
        <v>10</v>
      </c>
      <c r="P7">
        <f>Table1[[#This Row],[Hours]]+Table1[[#This Row],[Minutes]]/60</f>
        <v>5.166666666666667</v>
      </c>
      <c r="Q7">
        <f>VLOOKUP(Table1[[#This Row],[Specific Aircraft Code]],e_3[],4,0)</f>
        <v>406</v>
      </c>
      <c r="R7">
        <f>Table1[[#This Row],['# of e-seats]]/Table1[[#This Row],[Seats]]</f>
        <v>1.4981549815498154</v>
      </c>
      <c r="S7">
        <f>Table1[[#This Row],[e]]*Table1[[#This Row],[Seats (Total)]]</f>
        <v>12180</v>
      </c>
    </row>
    <row r="8" spans="1:19">
      <c r="A8" s="1" t="s">
        <v>34</v>
      </c>
      <c r="B8" s="1" t="s">
        <v>35</v>
      </c>
      <c r="C8" s="1" t="s">
        <v>36</v>
      </c>
      <c r="D8" s="1" t="s">
        <v>36</v>
      </c>
      <c r="E8" s="1" t="s">
        <v>37</v>
      </c>
      <c r="F8" s="1" t="s">
        <v>38</v>
      </c>
      <c r="G8" s="3">
        <v>332</v>
      </c>
      <c r="H8" s="1">
        <v>271</v>
      </c>
      <c r="I8" s="1" t="s">
        <v>40</v>
      </c>
      <c r="J8" s="2">
        <v>7317</v>
      </c>
      <c r="K8" s="2">
        <v>27</v>
      </c>
      <c r="L8" s="3">
        <v>201905</v>
      </c>
      <c r="M8" t="str">
        <f>RIGHT(Table1[[#This Row],[Time series]],2)</f>
        <v>05</v>
      </c>
      <c r="N8" t="str">
        <f>LEFT(Table1[[#This Row],[Elapsed Time]],2)</f>
        <v>05</v>
      </c>
      <c r="O8" t="str">
        <f>RIGHT(Table1[[#This Row],[Elapsed Time]],2)</f>
        <v>10</v>
      </c>
      <c r="P8">
        <f>Table1[[#This Row],[Hours]]+Table1[[#This Row],[Minutes]]/60</f>
        <v>5.166666666666667</v>
      </c>
      <c r="Q8">
        <f>VLOOKUP(Table1[[#This Row],[Specific Aircraft Code]],e_3[],4,0)</f>
        <v>406</v>
      </c>
      <c r="R8">
        <f>Table1[[#This Row],['# of e-seats]]/Table1[[#This Row],[Seats]]</f>
        <v>1.4981549815498154</v>
      </c>
      <c r="S8">
        <f>Table1[[#This Row],[e]]*Table1[[#This Row],[Seats (Total)]]</f>
        <v>10962</v>
      </c>
    </row>
    <row r="9" spans="1:19">
      <c r="A9" s="1" t="s">
        <v>34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38</v>
      </c>
      <c r="G9" s="3">
        <v>332</v>
      </c>
      <c r="H9" s="1">
        <v>271</v>
      </c>
      <c r="I9" s="1" t="s">
        <v>40</v>
      </c>
      <c r="J9" s="2">
        <v>8130</v>
      </c>
      <c r="K9" s="2">
        <v>30</v>
      </c>
      <c r="L9" s="3">
        <v>201906</v>
      </c>
      <c r="M9" t="str">
        <f>RIGHT(Table1[[#This Row],[Time series]],2)</f>
        <v>06</v>
      </c>
      <c r="N9" t="str">
        <f>LEFT(Table1[[#This Row],[Elapsed Time]],2)</f>
        <v>05</v>
      </c>
      <c r="O9" t="str">
        <f>RIGHT(Table1[[#This Row],[Elapsed Time]],2)</f>
        <v>10</v>
      </c>
      <c r="P9">
        <f>Table1[[#This Row],[Hours]]+Table1[[#This Row],[Minutes]]/60</f>
        <v>5.166666666666667</v>
      </c>
      <c r="Q9">
        <f>VLOOKUP(Table1[[#This Row],[Specific Aircraft Code]],e_3[],4,0)</f>
        <v>406</v>
      </c>
      <c r="R9">
        <f>Table1[[#This Row],['# of e-seats]]/Table1[[#This Row],[Seats]]</f>
        <v>1.4981549815498154</v>
      </c>
      <c r="S9">
        <f>Table1[[#This Row],[e]]*Table1[[#This Row],[Seats (Total)]]</f>
        <v>12180</v>
      </c>
    </row>
    <row r="10" spans="1:19">
      <c r="A10" s="1" t="s">
        <v>34</v>
      </c>
      <c r="B10" s="1" t="s">
        <v>35</v>
      </c>
      <c r="C10" s="1" t="s">
        <v>36</v>
      </c>
      <c r="D10" s="1" t="s">
        <v>36</v>
      </c>
      <c r="E10" s="1" t="s">
        <v>37</v>
      </c>
      <c r="F10" s="1" t="s">
        <v>38</v>
      </c>
      <c r="G10" s="3">
        <v>332</v>
      </c>
      <c r="H10" s="1">
        <v>271</v>
      </c>
      <c r="I10" s="1" t="s">
        <v>40</v>
      </c>
      <c r="J10" s="2">
        <v>8401</v>
      </c>
      <c r="K10" s="2">
        <v>31</v>
      </c>
      <c r="L10" s="3">
        <v>201907</v>
      </c>
      <c r="M10" t="str">
        <f>RIGHT(Table1[[#This Row],[Time series]],2)</f>
        <v>07</v>
      </c>
      <c r="N10" t="str">
        <f>LEFT(Table1[[#This Row],[Elapsed Time]],2)</f>
        <v>05</v>
      </c>
      <c r="O10" t="str">
        <f>RIGHT(Table1[[#This Row],[Elapsed Time]],2)</f>
        <v>10</v>
      </c>
      <c r="P10">
        <f>Table1[[#This Row],[Hours]]+Table1[[#This Row],[Minutes]]/60</f>
        <v>5.166666666666667</v>
      </c>
      <c r="Q10">
        <f>VLOOKUP(Table1[[#This Row],[Specific Aircraft Code]],e_3[],4,0)</f>
        <v>406</v>
      </c>
      <c r="R10">
        <f>Table1[[#This Row],['# of e-seats]]/Table1[[#This Row],[Seats]]</f>
        <v>1.4981549815498154</v>
      </c>
      <c r="S10">
        <f>Table1[[#This Row],[e]]*Table1[[#This Row],[Seats (Total)]]</f>
        <v>12586</v>
      </c>
    </row>
    <row r="11" spans="1:19">
      <c r="A11" s="1" t="s">
        <v>34</v>
      </c>
      <c r="B11" s="1" t="s">
        <v>35</v>
      </c>
      <c r="C11" s="1" t="s">
        <v>36</v>
      </c>
      <c r="D11" s="1" t="s">
        <v>36</v>
      </c>
      <c r="E11" s="1" t="s">
        <v>37</v>
      </c>
      <c r="F11" s="1" t="s">
        <v>38</v>
      </c>
      <c r="G11" s="3">
        <v>332</v>
      </c>
      <c r="H11" s="1">
        <v>271</v>
      </c>
      <c r="I11" s="1" t="s">
        <v>40</v>
      </c>
      <c r="J11" s="2">
        <v>7317</v>
      </c>
      <c r="K11" s="2">
        <v>27</v>
      </c>
      <c r="L11" s="3">
        <v>201908</v>
      </c>
      <c r="M11" t="str">
        <f>RIGHT(Table1[[#This Row],[Time series]],2)</f>
        <v>08</v>
      </c>
      <c r="N11" t="str">
        <f>LEFT(Table1[[#This Row],[Elapsed Time]],2)</f>
        <v>05</v>
      </c>
      <c r="O11" t="str">
        <f>RIGHT(Table1[[#This Row],[Elapsed Time]],2)</f>
        <v>10</v>
      </c>
      <c r="P11">
        <f>Table1[[#This Row],[Hours]]+Table1[[#This Row],[Minutes]]/60</f>
        <v>5.166666666666667</v>
      </c>
      <c r="Q11">
        <f>VLOOKUP(Table1[[#This Row],[Specific Aircraft Code]],e_3[],4,0)</f>
        <v>406</v>
      </c>
      <c r="R11">
        <f>Table1[[#This Row],['# of e-seats]]/Table1[[#This Row],[Seats]]</f>
        <v>1.4981549815498154</v>
      </c>
      <c r="S11">
        <f>Table1[[#This Row],[e]]*Table1[[#This Row],[Seats (Total)]]</f>
        <v>10962</v>
      </c>
    </row>
    <row r="12" spans="1:19">
      <c r="A12" s="1" t="s">
        <v>34</v>
      </c>
      <c r="B12" s="1" t="s">
        <v>35</v>
      </c>
      <c r="C12" s="1" t="s">
        <v>36</v>
      </c>
      <c r="D12" s="1" t="s">
        <v>36</v>
      </c>
      <c r="E12" s="1" t="s">
        <v>37</v>
      </c>
      <c r="F12" s="1" t="s">
        <v>38</v>
      </c>
      <c r="G12" s="3">
        <v>332</v>
      </c>
      <c r="H12" s="1">
        <v>271</v>
      </c>
      <c r="I12" s="1" t="s">
        <v>40</v>
      </c>
      <c r="J12" s="2">
        <v>8130</v>
      </c>
      <c r="K12" s="2">
        <v>30</v>
      </c>
      <c r="L12" s="3">
        <v>201909</v>
      </c>
      <c r="M12" t="str">
        <f>RIGHT(Table1[[#This Row],[Time series]],2)</f>
        <v>09</v>
      </c>
      <c r="N12" t="str">
        <f>LEFT(Table1[[#This Row],[Elapsed Time]],2)</f>
        <v>05</v>
      </c>
      <c r="O12" t="str">
        <f>RIGHT(Table1[[#This Row],[Elapsed Time]],2)</f>
        <v>10</v>
      </c>
      <c r="P12">
        <f>Table1[[#This Row],[Hours]]+Table1[[#This Row],[Minutes]]/60</f>
        <v>5.166666666666667</v>
      </c>
      <c r="Q12">
        <f>VLOOKUP(Table1[[#This Row],[Specific Aircraft Code]],e_3[],4,0)</f>
        <v>406</v>
      </c>
      <c r="R12">
        <f>Table1[[#This Row],['# of e-seats]]/Table1[[#This Row],[Seats]]</f>
        <v>1.4981549815498154</v>
      </c>
      <c r="S12">
        <f>Table1[[#This Row],[e]]*Table1[[#This Row],[Seats (Total)]]</f>
        <v>12180</v>
      </c>
    </row>
    <row r="13" spans="1:19">
      <c r="A13" s="1" t="s">
        <v>34</v>
      </c>
      <c r="B13" s="1" t="s">
        <v>35</v>
      </c>
      <c r="C13" s="1" t="s">
        <v>36</v>
      </c>
      <c r="D13" s="1" t="s">
        <v>36</v>
      </c>
      <c r="E13" s="1" t="s">
        <v>37</v>
      </c>
      <c r="F13" s="1" t="s">
        <v>38</v>
      </c>
      <c r="G13" s="3">
        <v>332</v>
      </c>
      <c r="H13" s="1">
        <v>271</v>
      </c>
      <c r="I13" s="1" t="s">
        <v>40</v>
      </c>
      <c r="J13" s="2">
        <v>6504</v>
      </c>
      <c r="K13" s="2">
        <v>24</v>
      </c>
      <c r="L13" s="3">
        <v>201910</v>
      </c>
      <c r="M13" t="str">
        <f>RIGHT(Table1[[#This Row],[Time series]],2)</f>
        <v>10</v>
      </c>
      <c r="N13" t="str">
        <f>LEFT(Table1[[#This Row],[Elapsed Time]],2)</f>
        <v>05</v>
      </c>
      <c r="O13" t="str">
        <f>RIGHT(Table1[[#This Row],[Elapsed Time]],2)</f>
        <v>10</v>
      </c>
      <c r="P13">
        <f>Table1[[#This Row],[Hours]]+Table1[[#This Row],[Minutes]]/60</f>
        <v>5.166666666666667</v>
      </c>
      <c r="Q13">
        <f>VLOOKUP(Table1[[#This Row],[Specific Aircraft Code]],e_3[],4,0)</f>
        <v>406</v>
      </c>
      <c r="R13">
        <f>Table1[[#This Row],['# of e-seats]]/Table1[[#This Row],[Seats]]</f>
        <v>1.4981549815498154</v>
      </c>
      <c r="S13">
        <f>Table1[[#This Row],[e]]*Table1[[#This Row],[Seats (Total)]]</f>
        <v>9744</v>
      </c>
    </row>
    <row r="14" spans="1:19">
      <c r="A14" s="1" t="s">
        <v>34</v>
      </c>
      <c r="B14" s="1" t="s">
        <v>35</v>
      </c>
      <c r="C14" s="1" t="s">
        <v>36</v>
      </c>
      <c r="D14" s="1" t="s">
        <v>36</v>
      </c>
      <c r="E14" s="1" t="s">
        <v>37</v>
      </c>
      <c r="F14" s="1" t="s">
        <v>49</v>
      </c>
      <c r="G14" s="3">
        <v>333</v>
      </c>
      <c r="H14" s="1">
        <v>297</v>
      </c>
      <c r="I14" s="1" t="s">
        <v>40</v>
      </c>
      <c r="J14" s="2">
        <v>297</v>
      </c>
      <c r="K14" s="2">
        <v>1</v>
      </c>
      <c r="L14" s="3">
        <v>201908</v>
      </c>
      <c r="M14" t="str">
        <f>RIGHT(Table1[[#This Row],[Time series]],2)</f>
        <v>08</v>
      </c>
      <c r="N14" t="str">
        <f>LEFT(Table1[[#This Row],[Elapsed Time]],2)</f>
        <v>05</v>
      </c>
      <c r="O14" t="str">
        <f>RIGHT(Table1[[#This Row],[Elapsed Time]],2)</f>
        <v>10</v>
      </c>
      <c r="P14">
        <f>Table1[[#This Row],[Hours]]+Table1[[#This Row],[Minutes]]/60</f>
        <v>5.166666666666667</v>
      </c>
      <c r="Q14">
        <f>VLOOKUP(Table1[[#This Row],[Specific Aircraft Code]],e_3[],4,0)</f>
        <v>440</v>
      </c>
      <c r="R14">
        <f>Table1[[#This Row],['# of e-seats]]/Table1[[#This Row],[Seats]]</f>
        <v>1.4814814814814814</v>
      </c>
      <c r="S14">
        <f>Table1[[#This Row],[e]]*Table1[[#This Row],[Seats (Total)]]</f>
        <v>440</v>
      </c>
    </row>
    <row r="15" spans="1:19">
      <c r="A15" s="1" t="s">
        <v>34</v>
      </c>
      <c r="B15" s="1" t="s">
        <v>35</v>
      </c>
      <c r="C15" s="1" t="s">
        <v>36</v>
      </c>
      <c r="D15" s="1" t="s">
        <v>36</v>
      </c>
      <c r="E15" s="1" t="s">
        <v>37</v>
      </c>
      <c r="F15" s="1" t="s">
        <v>49</v>
      </c>
      <c r="G15" s="3">
        <v>333</v>
      </c>
      <c r="H15" s="1">
        <v>297</v>
      </c>
      <c r="I15" s="1" t="s">
        <v>40</v>
      </c>
      <c r="J15" s="2">
        <v>297</v>
      </c>
      <c r="K15" s="2">
        <v>1</v>
      </c>
      <c r="L15" s="3">
        <v>201910</v>
      </c>
      <c r="M15" t="str">
        <f>RIGHT(Table1[[#This Row],[Time series]],2)</f>
        <v>10</v>
      </c>
      <c r="N15" t="str">
        <f>LEFT(Table1[[#This Row],[Elapsed Time]],2)</f>
        <v>05</v>
      </c>
      <c r="O15" t="str">
        <f>RIGHT(Table1[[#This Row],[Elapsed Time]],2)</f>
        <v>10</v>
      </c>
      <c r="P15">
        <f>Table1[[#This Row],[Hours]]+Table1[[#This Row],[Minutes]]/60</f>
        <v>5.166666666666667</v>
      </c>
      <c r="Q15">
        <f>VLOOKUP(Table1[[#This Row],[Specific Aircraft Code]],e_3[],4,0)</f>
        <v>440</v>
      </c>
      <c r="R15">
        <f>Table1[[#This Row],['# of e-seats]]/Table1[[#This Row],[Seats]]</f>
        <v>1.4814814814814814</v>
      </c>
      <c r="S15">
        <f>Table1[[#This Row],[e]]*Table1[[#This Row],[Seats (Total)]]</f>
        <v>440</v>
      </c>
    </row>
    <row r="16" spans="1:19">
      <c r="A16" s="1" t="s">
        <v>34</v>
      </c>
      <c r="B16" s="1" t="s">
        <v>35</v>
      </c>
      <c r="C16" s="1" t="s">
        <v>51</v>
      </c>
      <c r="D16" s="1" t="s">
        <v>51</v>
      </c>
      <c r="E16" s="1" t="s">
        <v>37</v>
      </c>
      <c r="F16" s="1" t="s">
        <v>38</v>
      </c>
      <c r="G16" s="3">
        <v>332</v>
      </c>
      <c r="H16" s="1">
        <v>251</v>
      </c>
      <c r="I16" s="1" t="s">
        <v>40</v>
      </c>
      <c r="J16" s="2">
        <v>251</v>
      </c>
      <c r="K16" s="2">
        <v>1</v>
      </c>
      <c r="L16" s="3">
        <v>201911</v>
      </c>
      <c r="M16" t="str">
        <f>RIGHT(Table1[[#This Row],[Time series]],2)</f>
        <v>11</v>
      </c>
      <c r="N16" t="str">
        <f>LEFT(Table1[[#This Row],[Elapsed Time]],2)</f>
        <v>05</v>
      </c>
      <c r="O16" t="str">
        <f>RIGHT(Table1[[#This Row],[Elapsed Time]],2)</f>
        <v>15</v>
      </c>
      <c r="P16">
        <f>Table1[[#This Row],[Hours]]+Table1[[#This Row],[Minutes]]/60</f>
        <v>5.25</v>
      </c>
      <c r="Q16">
        <f>VLOOKUP(Table1[[#This Row],[Specific Aircraft Code]],e_3[],4,0)</f>
        <v>406</v>
      </c>
      <c r="R16">
        <f>Table1[[#This Row],['# of e-seats]]/Table1[[#This Row],[Seats]]</f>
        <v>1.6175298804780875</v>
      </c>
      <c r="S16">
        <f>Table1[[#This Row],[e]]*Table1[[#This Row],[Seats (Total)]]</f>
        <v>406</v>
      </c>
    </row>
    <row r="17" spans="1:19">
      <c r="A17" s="1" t="s">
        <v>34</v>
      </c>
      <c r="B17" s="1" t="s">
        <v>35</v>
      </c>
      <c r="C17" s="1" t="s">
        <v>51</v>
      </c>
      <c r="D17" s="1" t="s">
        <v>51</v>
      </c>
      <c r="E17" s="1" t="s">
        <v>37</v>
      </c>
      <c r="F17" s="1" t="s">
        <v>38</v>
      </c>
      <c r="G17" s="3">
        <v>332</v>
      </c>
      <c r="H17" s="1">
        <v>251</v>
      </c>
      <c r="I17" s="1" t="s">
        <v>40</v>
      </c>
      <c r="J17" s="2">
        <v>753</v>
      </c>
      <c r="K17" s="2">
        <v>3</v>
      </c>
      <c r="L17" s="3">
        <v>201912</v>
      </c>
      <c r="M17" t="str">
        <f>RIGHT(Table1[[#This Row],[Time series]],2)</f>
        <v>12</v>
      </c>
      <c r="N17" t="str">
        <f>LEFT(Table1[[#This Row],[Elapsed Time]],2)</f>
        <v>05</v>
      </c>
      <c r="O17" t="str">
        <f>RIGHT(Table1[[#This Row],[Elapsed Time]],2)</f>
        <v>15</v>
      </c>
      <c r="P17">
        <f>Table1[[#This Row],[Hours]]+Table1[[#This Row],[Minutes]]/60</f>
        <v>5.25</v>
      </c>
      <c r="Q17">
        <f>VLOOKUP(Table1[[#This Row],[Specific Aircraft Code]],e_3[],4,0)</f>
        <v>406</v>
      </c>
      <c r="R17">
        <f>Table1[[#This Row],['# of e-seats]]/Table1[[#This Row],[Seats]]</f>
        <v>1.6175298804780875</v>
      </c>
      <c r="S17">
        <f>Table1[[#This Row],[e]]*Table1[[#This Row],[Seats (Total)]]</f>
        <v>1218</v>
      </c>
    </row>
    <row r="18" spans="1:19">
      <c r="A18" s="1" t="s">
        <v>34</v>
      </c>
      <c r="B18" s="1" t="s">
        <v>35</v>
      </c>
      <c r="C18" s="1" t="s">
        <v>51</v>
      </c>
      <c r="D18" s="1" t="s">
        <v>51</v>
      </c>
      <c r="E18" s="1" t="s">
        <v>37</v>
      </c>
      <c r="F18" s="1" t="s">
        <v>38</v>
      </c>
      <c r="G18" s="3">
        <v>332</v>
      </c>
      <c r="H18" s="1">
        <v>271</v>
      </c>
      <c r="I18" s="1" t="s">
        <v>40</v>
      </c>
      <c r="J18" s="2">
        <v>1355</v>
      </c>
      <c r="K18" s="2">
        <v>5</v>
      </c>
      <c r="L18" s="3">
        <v>201910</v>
      </c>
      <c r="M18" t="str">
        <f>RIGHT(Table1[[#This Row],[Time series]],2)</f>
        <v>10</v>
      </c>
      <c r="N18" t="str">
        <f>LEFT(Table1[[#This Row],[Elapsed Time]],2)</f>
        <v>05</v>
      </c>
      <c r="O18" t="str">
        <f>RIGHT(Table1[[#This Row],[Elapsed Time]],2)</f>
        <v>15</v>
      </c>
      <c r="P18">
        <f>Table1[[#This Row],[Hours]]+Table1[[#This Row],[Minutes]]/60</f>
        <v>5.25</v>
      </c>
      <c r="Q18">
        <f>VLOOKUP(Table1[[#This Row],[Specific Aircraft Code]],e_3[],4,0)</f>
        <v>406</v>
      </c>
      <c r="R18">
        <f>Table1[[#This Row],['# of e-seats]]/Table1[[#This Row],[Seats]]</f>
        <v>1.4981549815498154</v>
      </c>
      <c r="S18">
        <f>Table1[[#This Row],[e]]*Table1[[#This Row],[Seats (Total)]]</f>
        <v>2029.9999999999998</v>
      </c>
    </row>
    <row r="19" spans="1:19">
      <c r="A19" s="1" t="s">
        <v>34</v>
      </c>
      <c r="B19" s="1" t="s">
        <v>35</v>
      </c>
      <c r="C19" s="1" t="s">
        <v>51</v>
      </c>
      <c r="D19" s="1" t="s">
        <v>51</v>
      </c>
      <c r="E19" s="1" t="s">
        <v>37</v>
      </c>
      <c r="F19" s="1" t="s">
        <v>38</v>
      </c>
      <c r="G19" s="3">
        <v>332</v>
      </c>
      <c r="H19" s="1">
        <v>271</v>
      </c>
      <c r="I19" s="1" t="s">
        <v>40</v>
      </c>
      <c r="J19" s="2">
        <v>7859</v>
      </c>
      <c r="K19" s="2">
        <v>29</v>
      </c>
      <c r="L19" s="3">
        <v>201911</v>
      </c>
      <c r="M19" t="str">
        <f>RIGHT(Table1[[#This Row],[Time series]],2)</f>
        <v>11</v>
      </c>
      <c r="N19" t="str">
        <f>LEFT(Table1[[#This Row],[Elapsed Time]],2)</f>
        <v>05</v>
      </c>
      <c r="O19" t="str">
        <f>RIGHT(Table1[[#This Row],[Elapsed Time]],2)</f>
        <v>15</v>
      </c>
      <c r="P19">
        <f>Table1[[#This Row],[Hours]]+Table1[[#This Row],[Minutes]]/60</f>
        <v>5.25</v>
      </c>
      <c r="Q19">
        <f>VLOOKUP(Table1[[#This Row],[Specific Aircraft Code]],e_3[],4,0)</f>
        <v>406</v>
      </c>
      <c r="R19">
        <f>Table1[[#This Row],['# of e-seats]]/Table1[[#This Row],[Seats]]</f>
        <v>1.4981549815498154</v>
      </c>
      <c r="S19">
        <f>Table1[[#This Row],[e]]*Table1[[#This Row],[Seats (Total)]]</f>
        <v>11774</v>
      </c>
    </row>
    <row r="20" spans="1:19">
      <c r="A20" s="1" t="s">
        <v>34</v>
      </c>
      <c r="B20" s="1" t="s">
        <v>35</v>
      </c>
      <c r="C20" s="1" t="s">
        <v>51</v>
      </c>
      <c r="D20" s="1" t="s">
        <v>51</v>
      </c>
      <c r="E20" s="1" t="s">
        <v>37</v>
      </c>
      <c r="F20" s="1" t="s">
        <v>38</v>
      </c>
      <c r="G20" s="3">
        <v>332</v>
      </c>
      <c r="H20" s="1">
        <v>271</v>
      </c>
      <c r="I20" s="1" t="s">
        <v>40</v>
      </c>
      <c r="J20" s="2">
        <v>7046</v>
      </c>
      <c r="K20" s="2">
        <v>26</v>
      </c>
      <c r="L20" s="3">
        <v>201912</v>
      </c>
      <c r="M20" t="str">
        <f>RIGHT(Table1[[#This Row],[Time series]],2)</f>
        <v>12</v>
      </c>
      <c r="N20" t="str">
        <f>LEFT(Table1[[#This Row],[Elapsed Time]],2)</f>
        <v>05</v>
      </c>
      <c r="O20" t="str">
        <f>RIGHT(Table1[[#This Row],[Elapsed Time]],2)</f>
        <v>15</v>
      </c>
      <c r="P20">
        <f>Table1[[#This Row],[Hours]]+Table1[[#This Row],[Minutes]]/60</f>
        <v>5.25</v>
      </c>
      <c r="Q20">
        <f>VLOOKUP(Table1[[#This Row],[Specific Aircraft Code]],e_3[],4,0)</f>
        <v>406</v>
      </c>
      <c r="R20">
        <f>Table1[[#This Row],['# of e-seats]]/Table1[[#This Row],[Seats]]</f>
        <v>1.4981549815498154</v>
      </c>
      <c r="S20">
        <f>Table1[[#This Row],[e]]*Table1[[#This Row],[Seats (Total)]]</f>
        <v>10556</v>
      </c>
    </row>
    <row r="21" spans="1:19">
      <c r="A21" s="1" t="s">
        <v>34</v>
      </c>
      <c r="B21" s="1" t="s">
        <v>35</v>
      </c>
      <c r="C21" s="1" t="s">
        <v>51</v>
      </c>
      <c r="D21" s="1" t="s">
        <v>51</v>
      </c>
      <c r="E21" s="1" t="s">
        <v>37</v>
      </c>
      <c r="F21" s="1" t="s">
        <v>49</v>
      </c>
      <c r="G21" s="3">
        <v>333</v>
      </c>
      <c r="H21" s="1">
        <v>297</v>
      </c>
      <c r="I21" s="1" t="s">
        <v>40</v>
      </c>
      <c r="J21" s="2">
        <v>594</v>
      </c>
      <c r="K21" s="2">
        <v>2</v>
      </c>
      <c r="L21" s="3">
        <v>201912</v>
      </c>
      <c r="M21" t="str">
        <f>RIGHT(Table1[[#This Row],[Time series]],2)</f>
        <v>12</v>
      </c>
      <c r="N21" t="str">
        <f>LEFT(Table1[[#This Row],[Elapsed Time]],2)</f>
        <v>05</v>
      </c>
      <c r="O21" t="str">
        <f>RIGHT(Table1[[#This Row],[Elapsed Time]],2)</f>
        <v>15</v>
      </c>
      <c r="P21">
        <f>Table1[[#This Row],[Hours]]+Table1[[#This Row],[Minutes]]/60</f>
        <v>5.25</v>
      </c>
      <c r="Q21">
        <f>VLOOKUP(Table1[[#This Row],[Specific Aircraft Code]],e_3[],4,0)</f>
        <v>440</v>
      </c>
      <c r="R21">
        <f>Table1[[#This Row],['# of e-seats]]/Table1[[#This Row],[Seats]]</f>
        <v>1.4814814814814814</v>
      </c>
      <c r="S21">
        <f>Table1[[#This Row],[e]]*Table1[[#This Row],[Seats (Total)]]</f>
        <v>880</v>
      </c>
    </row>
    <row r="22" spans="1:19">
      <c r="A22" s="1" t="s">
        <v>34</v>
      </c>
      <c r="B22" s="1" t="s">
        <v>35</v>
      </c>
      <c r="C22" s="1" t="s">
        <v>54</v>
      </c>
      <c r="D22" s="1" t="s">
        <v>54</v>
      </c>
      <c r="E22" s="1" t="s">
        <v>37</v>
      </c>
      <c r="F22" s="1" t="s">
        <v>38</v>
      </c>
      <c r="G22" s="3">
        <v>332</v>
      </c>
      <c r="H22" s="1">
        <v>251</v>
      </c>
      <c r="I22" s="1" t="s">
        <v>40</v>
      </c>
      <c r="J22" s="2">
        <v>502</v>
      </c>
      <c r="K22" s="2">
        <v>2</v>
      </c>
      <c r="L22" s="3">
        <v>201901</v>
      </c>
      <c r="M22" t="str">
        <f>RIGHT(Table1[[#This Row],[Time series]],2)</f>
        <v>01</v>
      </c>
      <c r="N22" t="str">
        <f>LEFT(Table1[[#This Row],[Elapsed Time]],2)</f>
        <v>05</v>
      </c>
      <c r="O22" t="str">
        <f>RIGHT(Table1[[#This Row],[Elapsed Time]],2)</f>
        <v>20</v>
      </c>
      <c r="P22">
        <f>Table1[[#This Row],[Hours]]+Table1[[#This Row],[Minutes]]/60</f>
        <v>5.333333333333333</v>
      </c>
      <c r="Q22">
        <f>VLOOKUP(Table1[[#This Row],[Specific Aircraft Code]],e_3[],4,0)</f>
        <v>406</v>
      </c>
      <c r="R22">
        <f>Table1[[#This Row],['# of e-seats]]/Table1[[#This Row],[Seats]]</f>
        <v>1.6175298804780875</v>
      </c>
      <c r="S22">
        <f>Table1[[#This Row],[e]]*Table1[[#This Row],[Seats (Total)]]</f>
        <v>812</v>
      </c>
    </row>
    <row r="23" spans="1:19">
      <c r="A23" s="1" t="s">
        <v>34</v>
      </c>
      <c r="B23" s="1" t="s">
        <v>35</v>
      </c>
      <c r="C23" s="1" t="s">
        <v>54</v>
      </c>
      <c r="D23" s="1" t="s">
        <v>54</v>
      </c>
      <c r="E23" s="1" t="s">
        <v>37</v>
      </c>
      <c r="F23" s="1" t="s">
        <v>38</v>
      </c>
      <c r="G23" s="3">
        <v>332</v>
      </c>
      <c r="H23" s="1">
        <v>266</v>
      </c>
      <c r="I23" s="1" t="s">
        <v>40</v>
      </c>
      <c r="J23" s="2">
        <v>532</v>
      </c>
      <c r="K23" s="2">
        <v>2</v>
      </c>
      <c r="L23" s="3">
        <v>201901</v>
      </c>
      <c r="M23" t="str">
        <f>RIGHT(Table1[[#This Row],[Time series]],2)</f>
        <v>01</v>
      </c>
      <c r="N23" t="str">
        <f>LEFT(Table1[[#This Row],[Elapsed Time]],2)</f>
        <v>05</v>
      </c>
      <c r="O23" t="str">
        <f>RIGHT(Table1[[#This Row],[Elapsed Time]],2)</f>
        <v>20</v>
      </c>
      <c r="P23">
        <f>Table1[[#This Row],[Hours]]+Table1[[#This Row],[Minutes]]/60</f>
        <v>5.333333333333333</v>
      </c>
      <c r="Q23">
        <f>VLOOKUP(Table1[[#This Row],[Specific Aircraft Code]],e_3[],4,0)</f>
        <v>406</v>
      </c>
      <c r="R23">
        <f>Table1[[#This Row],['# of e-seats]]/Table1[[#This Row],[Seats]]</f>
        <v>1.5263157894736843</v>
      </c>
      <c r="S23">
        <f>Table1[[#This Row],[e]]*Table1[[#This Row],[Seats (Total)]]</f>
        <v>812</v>
      </c>
    </row>
    <row r="24" spans="1:19">
      <c r="A24" s="1" t="s">
        <v>34</v>
      </c>
      <c r="B24" s="1" t="s">
        <v>35</v>
      </c>
      <c r="C24" s="1" t="s">
        <v>54</v>
      </c>
      <c r="D24" s="1" t="s">
        <v>54</v>
      </c>
      <c r="E24" s="1" t="s">
        <v>37</v>
      </c>
      <c r="F24" s="1" t="s">
        <v>38</v>
      </c>
      <c r="G24" s="3">
        <v>332</v>
      </c>
      <c r="H24" s="1">
        <v>271</v>
      </c>
      <c r="I24" s="1" t="s">
        <v>40</v>
      </c>
      <c r="J24" s="2">
        <v>6775</v>
      </c>
      <c r="K24" s="2">
        <v>25</v>
      </c>
      <c r="L24" s="3">
        <v>201901</v>
      </c>
      <c r="M24" t="str">
        <f>RIGHT(Table1[[#This Row],[Time series]],2)</f>
        <v>01</v>
      </c>
      <c r="N24" t="str">
        <f>LEFT(Table1[[#This Row],[Elapsed Time]],2)</f>
        <v>05</v>
      </c>
      <c r="O24" t="str">
        <f>RIGHT(Table1[[#This Row],[Elapsed Time]],2)</f>
        <v>20</v>
      </c>
      <c r="P24">
        <f>Table1[[#This Row],[Hours]]+Table1[[#This Row],[Minutes]]/60</f>
        <v>5.333333333333333</v>
      </c>
      <c r="Q24">
        <f>VLOOKUP(Table1[[#This Row],[Specific Aircraft Code]],e_3[],4,0)</f>
        <v>406</v>
      </c>
      <c r="R24">
        <f>Table1[[#This Row],['# of e-seats]]/Table1[[#This Row],[Seats]]</f>
        <v>1.4981549815498154</v>
      </c>
      <c r="S24">
        <f>Table1[[#This Row],[e]]*Table1[[#This Row],[Seats (Total)]]</f>
        <v>10150</v>
      </c>
    </row>
    <row r="25" spans="1:19">
      <c r="A25" s="1" t="s">
        <v>34</v>
      </c>
      <c r="B25" s="1" t="s">
        <v>35</v>
      </c>
      <c r="C25" s="1" t="s">
        <v>54</v>
      </c>
      <c r="D25" s="1" t="s">
        <v>54</v>
      </c>
      <c r="E25" s="1" t="s">
        <v>37</v>
      </c>
      <c r="F25" s="1" t="s">
        <v>38</v>
      </c>
      <c r="G25" s="3">
        <v>332</v>
      </c>
      <c r="H25" s="1">
        <v>271</v>
      </c>
      <c r="I25" s="1" t="s">
        <v>40</v>
      </c>
      <c r="J25" s="2">
        <v>7588</v>
      </c>
      <c r="K25" s="2">
        <v>28</v>
      </c>
      <c r="L25" s="3">
        <v>201902</v>
      </c>
      <c r="M25" t="str">
        <f>RIGHT(Table1[[#This Row],[Time series]],2)</f>
        <v>02</v>
      </c>
      <c r="N25" t="str">
        <f>LEFT(Table1[[#This Row],[Elapsed Time]],2)</f>
        <v>05</v>
      </c>
      <c r="O25" t="str">
        <f>RIGHT(Table1[[#This Row],[Elapsed Time]],2)</f>
        <v>20</v>
      </c>
      <c r="P25">
        <f>Table1[[#This Row],[Hours]]+Table1[[#This Row],[Minutes]]/60</f>
        <v>5.333333333333333</v>
      </c>
      <c r="Q25">
        <f>VLOOKUP(Table1[[#This Row],[Specific Aircraft Code]],e_3[],4,0)</f>
        <v>406</v>
      </c>
      <c r="R25">
        <f>Table1[[#This Row],['# of e-seats]]/Table1[[#This Row],[Seats]]</f>
        <v>1.4981549815498154</v>
      </c>
      <c r="S25">
        <f>Table1[[#This Row],[e]]*Table1[[#This Row],[Seats (Total)]]</f>
        <v>11368</v>
      </c>
    </row>
    <row r="26" spans="1:19">
      <c r="A26" s="1" t="s">
        <v>34</v>
      </c>
      <c r="B26" s="1" t="s">
        <v>35</v>
      </c>
      <c r="C26" s="1" t="s">
        <v>54</v>
      </c>
      <c r="D26" s="1" t="s">
        <v>54</v>
      </c>
      <c r="E26" s="1" t="s">
        <v>37</v>
      </c>
      <c r="F26" s="1" t="s">
        <v>38</v>
      </c>
      <c r="G26" s="3">
        <v>332</v>
      </c>
      <c r="H26" s="1">
        <v>271</v>
      </c>
      <c r="I26" s="1" t="s">
        <v>40</v>
      </c>
      <c r="J26" s="2">
        <v>7859</v>
      </c>
      <c r="K26" s="2">
        <v>29</v>
      </c>
      <c r="L26" s="3">
        <v>201903</v>
      </c>
      <c r="M26" t="str">
        <f>RIGHT(Table1[[#This Row],[Time series]],2)</f>
        <v>03</v>
      </c>
      <c r="N26" t="str">
        <f>LEFT(Table1[[#This Row],[Elapsed Time]],2)</f>
        <v>05</v>
      </c>
      <c r="O26" t="str">
        <f>RIGHT(Table1[[#This Row],[Elapsed Time]],2)</f>
        <v>20</v>
      </c>
      <c r="P26">
        <f>Table1[[#This Row],[Hours]]+Table1[[#This Row],[Minutes]]/60</f>
        <v>5.333333333333333</v>
      </c>
      <c r="Q26">
        <f>VLOOKUP(Table1[[#This Row],[Specific Aircraft Code]],e_3[],4,0)</f>
        <v>406</v>
      </c>
      <c r="R26">
        <f>Table1[[#This Row],['# of e-seats]]/Table1[[#This Row],[Seats]]</f>
        <v>1.4981549815498154</v>
      </c>
      <c r="S26">
        <f>Table1[[#This Row],[e]]*Table1[[#This Row],[Seats (Total)]]</f>
        <v>11774</v>
      </c>
    </row>
    <row r="27" spans="1:19">
      <c r="A27" s="1" t="s">
        <v>34</v>
      </c>
      <c r="B27" s="1" t="s">
        <v>35</v>
      </c>
      <c r="C27" s="1" t="s">
        <v>54</v>
      </c>
      <c r="D27" s="1" t="s">
        <v>54</v>
      </c>
      <c r="E27" s="1" t="s">
        <v>37</v>
      </c>
      <c r="F27" s="1" t="s">
        <v>49</v>
      </c>
      <c r="G27" s="3">
        <v>333</v>
      </c>
      <c r="H27" s="1">
        <v>297</v>
      </c>
      <c r="I27" s="1" t="s">
        <v>40</v>
      </c>
      <c r="J27" s="2">
        <v>594</v>
      </c>
      <c r="K27" s="2">
        <v>2</v>
      </c>
      <c r="L27" s="3">
        <v>201901</v>
      </c>
      <c r="M27" t="str">
        <f>RIGHT(Table1[[#This Row],[Time series]],2)</f>
        <v>01</v>
      </c>
      <c r="N27" t="str">
        <f>LEFT(Table1[[#This Row],[Elapsed Time]],2)</f>
        <v>05</v>
      </c>
      <c r="O27" t="str">
        <f>RIGHT(Table1[[#This Row],[Elapsed Time]],2)</f>
        <v>20</v>
      </c>
      <c r="P27">
        <f>Table1[[#This Row],[Hours]]+Table1[[#This Row],[Minutes]]/60</f>
        <v>5.333333333333333</v>
      </c>
      <c r="Q27">
        <f>VLOOKUP(Table1[[#This Row],[Specific Aircraft Code]],e_3[],4,0)</f>
        <v>440</v>
      </c>
      <c r="R27">
        <f>Table1[[#This Row],['# of e-seats]]/Table1[[#This Row],[Seats]]</f>
        <v>1.4814814814814814</v>
      </c>
      <c r="S27">
        <f>Table1[[#This Row],[e]]*Table1[[#This Row],[Seats (Total)]]</f>
        <v>880</v>
      </c>
    </row>
    <row r="28" spans="1:19">
      <c r="A28" s="1" t="s">
        <v>34</v>
      </c>
      <c r="B28" s="1" t="s">
        <v>35</v>
      </c>
      <c r="C28" s="1" t="s">
        <v>54</v>
      </c>
      <c r="D28" s="1" t="s">
        <v>54</v>
      </c>
      <c r="E28" s="1" t="s">
        <v>37</v>
      </c>
      <c r="F28" s="1" t="s">
        <v>49</v>
      </c>
      <c r="G28" s="3">
        <v>333</v>
      </c>
      <c r="H28" s="1">
        <v>297</v>
      </c>
      <c r="I28" s="1" t="s">
        <v>40</v>
      </c>
      <c r="J28" s="2">
        <v>297</v>
      </c>
      <c r="K28" s="2">
        <v>1</v>
      </c>
      <c r="L28" s="3">
        <v>201903</v>
      </c>
      <c r="M28" t="str">
        <f>RIGHT(Table1[[#This Row],[Time series]],2)</f>
        <v>03</v>
      </c>
      <c r="N28" t="str">
        <f>LEFT(Table1[[#This Row],[Elapsed Time]],2)</f>
        <v>05</v>
      </c>
      <c r="O28" t="str">
        <f>RIGHT(Table1[[#This Row],[Elapsed Time]],2)</f>
        <v>20</v>
      </c>
      <c r="P28">
        <f>Table1[[#This Row],[Hours]]+Table1[[#This Row],[Minutes]]/60</f>
        <v>5.333333333333333</v>
      </c>
      <c r="Q28">
        <f>VLOOKUP(Table1[[#This Row],[Specific Aircraft Code]],e_3[],4,0)</f>
        <v>440</v>
      </c>
      <c r="R28">
        <f>Table1[[#This Row],['# of e-seats]]/Table1[[#This Row],[Seats]]</f>
        <v>1.4814814814814814</v>
      </c>
      <c r="S28">
        <f>Table1[[#This Row],[e]]*Table1[[#This Row],[Seats (Total)]]</f>
        <v>440</v>
      </c>
    </row>
    <row r="29" spans="1:19">
      <c r="A29" s="1" t="s">
        <v>34</v>
      </c>
      <c r="B29" s="1" t="s">
        <v>35</v>
      </c>
      <c r="C29" s="1" t="s">
        <v>54</v>
      </c>
      <c r="D29" s="1" t="s">
        <v>54</v>
      </c>
      <c r="E29" s="1" t="s">
        <v>37</v>
      </c>
      <c r="F29" s="1" t="s">
        <v>57</v>
      </c>
      <c r="G29" s="1" t="s">
        <v>58</v>
      </c>
      <c r="H29" s="1">
        <v>174</v>
      </c>
      <c r="I29" s="1" t="s">
        <v>40</v>
      </c>
      <c r="J29" s="2">
        <v>1914</v>
      </c>
      <c r="K29" s="2">
        <v>11</v>
      </c>
      <c r="L29" s="3">
        <v>201901</v>
      </c>
      <c r="M29" t="str">
        <f>RIGHT(Table1[[#This Row],[Time series]],2)</f>
        <v>01</v>
      </c>
      <c r="N29" t="str">
        <f>LEFT(Table1[[#This Row],[Elapsed Time]],2)</f>
        <v>05</v>
      </c>
      <c r="O29" t="str">
        <f>RIGHT(Table1[[#This Row],[Elapsed Time]],2)</f>
        <v>20</v>
      </c>
      <c r="P29">
        <f>Table1[[#This Row],[Hours]]+Table1[[#This Row],[Minutes]]/60</f>
        <v>5.333333333333333</v>
      </c>
      <c r="Q29">
        <f>VLOOKUP(Table1[[#This Row],[Specific Aircraft Code]],e_3[],4,0)</f>
        <v>189</v>
      </c>
      <c r="R29">
        <f>Table1[[#This Row],['# of e-seats]]/Table1[[#This Row],[Seats]]</f>
        <v>1.0862068965517242</v>
      </c>
      <c r="S29">
        <f>Table1[[#This Row],[e]]*Table1[[#This Row],[Seats (Total)]]</f>
        <v>2079</v>
      </c>
    </row>
    <row r="30" spans="1:19">
      <c r="A30" s="1" t="s">
        <v>34</v>
      </c>
      <c r="B30" s="1" t="s">
        <v>35</v>
      </c>
      <c r="C30" s="1" t="s">
        <v>54</v>
      </c>
      <c r="D30" s="1" t="s">
        <v>54</v>
      </c>
      <c r="E30" s="1" t="s">
        <v>37</v>
      </c>
      <c r="F30" s="1" t="s">
        <v>57</v>
      </c>
      <c r="G30" s="1" t="s">
        <v>58</v>
      </c>
      <c r="H30" s="1">
        <v>174</v>
      </c>
      <c r="I30" s="1" t="s">
        <v>40</v>
      </c>
      <c r="J30" s="2">
        <v>2610</v>
      </c>
      <c r="K30" s="2">
        <v>15</v>
      </c>
      <c r="L30" s="3">
        <v>201912</v>
      </c>
      <c r="M30" t="str">
        <f>RIGHT(Table1[[#This Row],[Time series]],2)</f>
        <v>12</v>
      </c>
      <c r="N30" t="str">
        <f>LEFT(Table1[[#This Row],[Elapsed Time]],2)</f>
        <v>05</v>
      </c>
      <c r="O30" t="str">
        <f>RIGHT(Table1[[#This Row],[Elapsed Time]],2)</f>
        <v>20</v>
      </c>
      <c r="P30">
        <f>Table1[[#This Row],[Hours]]+Table1[[#This Row],[Minutes]]/60</f>
        <v>5.333333333333333</v>
      </c>
      <c r="Q30">
        <f>VLOOKUP(Table1[[#This Row],[Specific Aircraft Code]],e_3[],4,0)</f>
        <v>189</v>
      </c>
      <c r="R30">
        <f>Table1[[#This Row],['# of e-seats]]/Table1[[#This Row],[Seats]]</f>
        <v>1.0862068965517242</v>
      </c>
      <c r="S30">
        <f>Table1[[#This Row],[e]]*Table1[[#This Row],[Seats (Total)]]</f>
        <v>2835</v>
      </c>
    </row>
    <row r="31" spans="1:19">
      <c r="A31" s="1" t="s">
        <v>59</v>
      </c>
      <c r="B31" s="1" t="s">
        <v>60</v>
      </c>
      <c r="C31" s="1" t="s">
        <v>36</v>
      </c>
      <c r="D31" s="1" t="s">
        <v>36</v>
      </c>
      <c r="E31" s="1" t="s">
        <v>37</v>
      </c>
      <c r="F31" s="1" t="s">
        <v>49</v>
      </c>
      <c r="G31" s="3">
        <v>333</v>
      </c>
      <c r="H31" s="1">
        <v>285</v>
      </c>
      <c r="I31" s="1" t="s">
        <v>40</v>
      </c>
      <c r="J31" s="2">
        <v>570</v>
      </c>
      <c r="K31" s="2">
        <v>2</v>
      </c>
      <c r="L31" s="3">
        <v>201903</v>
      </c>
      <c r="M31" t="str">
        <f>RIGHT(Table1[[#This Row],[Time series]],2)</f>
        <v>03</v>
      </c>
      <c r="N31" t="str">
        <f>LEFT(Table1[[#This Row],[Elapsed Time]],2)</f>
        <v>05</v>
      </c>
      <c r="O31" t="str">
        <f>RIGHT(Table1[[#This Row],[Elapsed Time]],2)</f>
        <v>10</v>
      </c>
      <c r="P31">
        <f>Table1[[#This Row],[Hours]]+Table1[[#This Row],[Minutes]]/60</f>
        <v>5.166666666666667</v>
      </c>
      <c r="Q31">
        <f>VLOOKUP(Table1[[#This Row],[Specific Aircraft Code]],e_3[],4,0)</f>
        <v>440</v>
      </c>
      <c r="R31">
        <f>Table1[[#This Row],['# of e-seats]]/Table1[[#This Row],[Seats]]</f>
        <v>1.5438596491228069</v>
      </c>
      <c r="S31">
        <f>Table1[[#This Row],[e]]*Table1[[#This Row],[Seats (Total)]]</f>
        <v>880</v>
      </c>
    </row>
    <row r="32" spans="1:19">
      <c r="A32" s="1" t="s">
        <v>59</v>
      </c>
      <c r="B32" s="1" t="s">
        <v>60</v>
      </c>
      <c r="C32" s="1" t="s">
        <v>36</v>
      </c>
      <c r="D32" s="1" t="s">
        <v>36</v>
      </c>
      <c r="E32" s="1" t="s">
        <v>37</v>
      </c>
      <c r="F32" s="1" t="s">
        <v>49</v>
      </c>
      <c r="G32" s="3">
        <v>333</v>
      </c>
      <c r="H32" s="1">
        <v>285</v>
      </c>
      <c r="I32" s="1" t="s">
        <v>40</v>
      </c>
      <c r="J32" s="2">
        <v>17100</v>
      </c>
      <c r="K32" s="2">
        <v>60</v>
      </c>
      <c r="L32" s="3">
        <v>201904</v>
      </c>
      <c r="M32" t="str">
        <f>RIGHT(Table1[[#This Row],[Time series]],2)</f>
        <v>04</v>
      </c>
      <c r="N32" t="str">
        <f>LEFT(Table1[[#This Row],[Elapsed Time]],2)</f>
        <v>05</v>
      </c>
      <c r="O32" t="str">
        <f>RIGHT(Table1[[#This Row],[Elapsed Time]],2)</f>
        <v>10</v>
      </c>
      <c r="P32">
        <f>Table1[[#This Row],[Hours]]+Table1[[#This Row],[Minutes]]/60</f>
        <v>5.166666666666667</v>
      </c>
      <c r="Q32">
        <f>VLOOKUP(Table1[[#This Row],[Specific Aircraft Code]],e_3[],4,0)</f>
        <v>440</v>
      </c>
      <c r="R32">
        <f>Table1[[#This Row],['# of e-seats]]/Table1[[#This Row],[Seats]]</f>
        <v>1.5438596491228069</v>
      </c>
      <c r="S32">
        <f>Table1[[#This Row],[e]]*Table1[[#This Row],[Seats (Total)]]</f>
        <v>26400</v>
      </c>
    </row>
    <row r="33" spans="1:19">
      <c r="A33" s="1" t="s">
        <v>59</v>
      </c>
      <c r="B33" s="1" t="s">
        <v>60</v>
      </c>
      <c r="C33" s="1" t="s">
        <v>36</v>
      </c>
      <c r="D33" s="1" t="s">
        <v>36</v>
      </c>
      <c r="E33" s="1" t="s">
        <v>37</v>
      </c>
      <c r="F33" s="1" t="s">
        <v>49</v>
      </c>
      <c r="G33" s="3">
        <v>333</v>
      </c>
      <c r="H33" s="1">
        <v>285</v>
      </c>
      <c r="I33" s="1" t="s">
        <v>40</v>
      </c>
      <c r="J33" s="2">
        <v>10260</v>
      </c>
      <c r="K33" s="2">
        <v>36</v>
      </c>
      <c r="L33" s="3">
        <v>201905</v>
      </c>
      <c r="M33" t="str">
        <f>RIGHT(Table1[[#This Row],[Time series]],2)</f>
        <v>05</v>
      </c>
      <c r="N33" t="str">
        <f>LEFT(Table1[[#This Row],[Elapsed Time]],2)</f>
        <v>05</v>
      </c>
      <c r="O33" t="str">
        <f>RIGHT(Table1[[#This Row],[Elapsed Time]],2)</f>
        <v>10</v>
      </c>
      <c r="P33">
        <f>Table1[[#This Row],[Hours]]+Table1[[#This Row],[Minutes]]/60</f>
        <v>5.166666666666667</v>
      </c>
      <c r="Q33">
        <f>VLOOKUP(Table1[[#This Row],[Specific Aircraft Code]],e_3[],4,0)</f>
        <v>440</v>
      </c>
      <c r="R33">
        <f>Table1[[#This Row],['# of e-seats]]/Table1[[#This Row],[Seats]]</f>
        <v>1.5438596491228069</v>
      </c>
      <c r="S33">
        <f>Table1[[#This Row],[e]]*Table1[[#This Row],[Seats (Total)]]</f>
        <v>15840</v>
      </c>
    </row>
    <row r="34" spans="1:19">
      <c r="A34" s="1" t="s">
        <v>59</v>
      </c>
      <c r="B34" s="1" t="s">
        <v>60</v>
      </c>
      <c r="C34" s="1" t="s">
        <v>36</v>
      </c>
      <c r="D34" s="1" t="s">
        <v>36</v>
      </c>
      <c r="E34" s="1" t="s">
        <v>37</v>
      </c>
      <c r="F34" s="1" t="s">
        <v>49</v>
      </c>
      <c r="G34" s="3">
        <v>333</v>
      </c>
      <c r="H34" s="1">
        <v>285</v>
      </c>
      <c r="I34" s="1" t="s">
        <v>40</v>
      </c>
      <c r="J34" s="2">
        <v>17100</v>
      </c>
      <c r="K34" s="2">
        <v>60</v>
      </c>
      <c r="L34" s="3">
        <v>201906</v>
      </c>
      <c r="M34" t="str">
        <f>RIGHT(Table1[[#This Row],[Time series]],2)</f>
        <v>06</v>
      </c>
      <c r="N34" t="str">
        <f>LEFT(Table1[[#This Row],[Elapsed Time]],2)</f>
        <v>05</v>
      </c>
      <c r="O34" t="str">
        <f>RIGHT(Table1[[#This Row],[Elapsed Time]],2)</f>
        <v>10</v>
      </c>
      <c r="P34">
        <f>Table1[[#This Row],[Hours]]+Table1[[#This Row],[Minutes]]/60</f>
        <v>5.166666666666667</v>
      </c>
      <c r="Q34">
        <f>VLOOKUP(Table1[[#This Row],[Specific Aircraft Code]],e_3[],4,0)</f>
        <v>440</v>
      </c>
      <c r="R34">
        <f>Table1[[#This Row],['# of e-seats]]/Table1[[#This Row],[Seats]]</f>
        <v>1.5438596491228069</v>
      </c>
      <c r="S34">
        <f>Table1[[#This Row],[e]]*Table1[[#This Row],[Seats (Total)]]</f>
        <v>26400</v>
      </c>
    </row>
    <row r="35" spans="1:19">
      <c r="A35" s="1" t="s">
        <v>59</v>
      </c>
      <c r="B35" s="1" t="s">
        <v>60</v>
      </c>
      <c r="C35" s="1" t="s">
        <v>36</v>
      </c>
      <c r="D35" s="1" t="s">
        <v>36</v>
      </c>
      <c r="E35" s="1" t="s">
        <v>37</v>
      </c>
      <c r="F35" s="1" t="s">
        <v>49</v>
      </c>
      <c r="G35" s="3">
        <v>333</v>
      </c>
      <c r="H35" s="1">
        <v>285</v>
      </c>
      <c r="I35" s="1" t="s">
        <v>40</v>
      </c>
      <c r="J35" s="2">
        <v>8835</v>
      </c>
      <c r="K35" s="2">
        <v>31</v>
      </c>
      <c r="L35" s="3">
        <v>201907</v>
      </c>
      <c r="M35" t="str">
        <f>RIGHT(Table1[[#This Row],[Time series]],2)</f>
        <v>07</v>
      </c>
      <c r="N35" t="str">
        <f>LEFT(Table1[[#This Row],[Elapsed Time]],2)</f>
        <v>05</v>
      </c>
      <c r="O35" t="str">
        <f>RIGHT(Table1[[#This Row],[Elapsed Time]],2)</f>
        <v>10</v>
      </c>
      <c r="P35">
        <f>Table1[[#This Row],[Hours]]+Table1[[#This Row],[Minutes]]/60</f>
        <v>5.166666666666667</v>
      </c>
      <c r="Q35">
        <f>VLOOKUP(Table1[[#This Row],[Specific Aircraft Code]],e_3[],4,0)</f>
        <v>440</v>
      </c>
      <c r="R35">
        <f>Table1[[#This Row],['# of e-seats]]/Table1[[#This Row],[Seats]]</f>
        <v>1.5438596491228069</v>
      </c>
      <c r="S35">
        <f>Table1[[#This Row],[e]]*Table1[[#This Row],[Seats (Total)]]</f>
        <v>13640</v>
      </c>
    </row>
    <row r="36" spans="1:19">
      <c r="A36" s="1" t="s">
        <v>59</v>
      </c>
      <c r="B36" s="1" t="s">
        <v>60</v>
      </c>
      <c r="C36" s="1" t="s">
        <v>36</v>
      </c>
      <c r="D36" s="1" t="s">
        <v>36</v>
      </c>
      <c r="E36" s="1" t="s">
        <v>37</v>
      </c>
      <c r="F36" s="1" t="s">
        <v>49</v>
      </c>
      <c r="G36" s="3">
        <v>333</v>
      </c>
      <c r="H36" s="1">
        <v>285</v>
      </c>
      <c r="I36" s="1" t="s">
        <v>40</v>
      </c>
      <c r="J36" s="2">
        <v>8835</v>
      </c>
      <c r="K36" s="2">
        <v>31</v>
      </c>
      <c r="L36" s="3">
        <v>201908</v>
      </c>
      <c r="M36" t="str">
        <f>RIGHT(Table1[[#This Row],[Time series]],2)</f>
        <v>08</v>
      </c>
      <c r="N36" t="str">
        <f>LEFT(Table1[[#This Row],[Elapsed Time]],2)</f>
        <v>05</v>
      </c>
      <c r="O36" t="str">
        <f>RIGHT(Table1[[#This Row],[Elapsed Time]],2)</f>
        <v>10</v>
      </c>
      <c r="P36">
        <f>Table1[[#This Row],[Hours]]+Table1[[#This Row],[Minutes]]/60</f>
        <v>5.166666666666667</v>
      </c>
      <c r="Q36">
        <f>VLOOKUP(Table1[[#This Row],[Specific Aircraft Code]],e_3[],4,0)</f>
        <v>440</v>
      </c>
      <c r="R36">
        <f>Table1[[#This Row],['# of e-seats]]/Table1[[#This Row],[Seats]]</f>
        <v>1.5438596491228069</v>
      </c>
      <c r="S36">
        <f>Table1[[#This Row],[e]]*Table1[[#This Row],[Seats (Total)]]</f>
        <v>13640</v>
      </c>
    </row>
    <row r="37" spans="1:19">
      <c r="A37" s="1" t="s">
        <v>59</v>
      </c>
      <c r="B37" s="1" t="s">
        <v>60</v>
      </c>
      <c r="C37" s="1" t="s">
        <v>36</v>
      </c>
      <c r="D37" s="1" t="s">
        <v>36</v>
      </c>
      <c r="E37" s="1" t="s">
        <v>37</v>
      </c>
      <c r="F37" s="1" t="s">
        <v>49</v>
      </c>
      <c r="G37" s="3">
        <v>333</v>
      </c>
      <c r="H37" s="1">
        <v>285</v>
      </c>
      <c r="I37" s="1" t="s">
        <v>40</v>
      </c>
      <c r="J37" s="2">
        <v>8550</v>
      </c>
      <c r="K37" s="2">
        <v>30</v>
      </c>
      <c r="L37" s="3">
        <v>201909</v>
      </c>
      <c r="M37" t="str">
        <f>RIGHT(Table1[[#This Row],[Time series]],2)</f>
        <v>09</v>
      </c>
      <c r="N37" t="str">
        <f>LEFT(Table1[[#This Row],[Elapsed Time]],2)</f>
        <v>05</v>
      </c>
      <c r="O37" t="str">
        <f>RIGHT(Table1[[#This Row],[Elapsed Time]],2)</f>
        <v>10</v>
      </c>
      <c r="P37">
        <f>Table1[[#This Row],[Hours]]+Table1[[#This Row],[Minutes]]/60</f>
        <v>5.166666666666667</v>
      </c>
      <c r="Q37">
        <f>VLOOKUP(Table1[[#This Row],[Specific Aircraft Code]],e_3[],4,0)</f>
        <v>440</v>
      </c>
      <c r="R37">
        <f>Table1[[#This Row],['# of e-seats]]/Table1[[#This Row],[Seats]]</f>
        <v>1.5438596491228069</v>
      </c>
      <c r="S37">
        <f>Table1[[#This Row],[e]]*Table1[[#This Row],[Seats (Total)]]</f>
        <v>13200</v>
      </c>
    </row>
    <row r="38" spans="1:19">
      <c r="A38" s="1" t="s">
        <v>59</v>
      </c>
      <c r="B38" s="1" t="s">
        <v>60</v>
      </c>
      <c r="C38" s="1" t="s">
        <v>36</v>
      </c>
      <c r="D38" s="1" t="s">
        <v>36</v>
      </c>
      <c r="E38" s="1" t="s">
        <v>37</v>
      </c>
      <c r="F38" s="1" t="s">
        <v>61</v>
      </c>
      <c r="G38" s="3">
        <v>359</v>
      </c>
      <c r="H38" s="1">
        <v>303</v>
      </c>
      <c r="I38" s="1" t="s">
        <v>40</v>
      </c>
      <c r="J38" s="2">
        <v>8484</v>
      </c>
      <c r="K38" s="2">
        <v>28</v>
      </c>
      <c r="L38" s="3">
        <v>201906</v>
      </c>
      <c r="M38" t="str">
        <f>RIGHT(Table1[[#This Row],[Time series]],2)</f>
        <v>06</v>
      </c>
      <c r="N38" t="str">
        <f>LEFT(Table1[[#This Row],[Elapsed Time]],2)</f>
        <v>05</v>
      </c>
      <c r="O38" t="str">
        <f>RIGHT(Table1[[#This Row],[Elapsed Time]],2)</f>
        <v>10</v>
      </c>
      <c r="P38">
        <f>Table1[[#This Row],[Hours]]+Table1[[#This Row],[Minutes]]/60</f>
        <v>5.166666666666667</v>
      </c>
      <c r="Q38">
        <f>VLOOKUP(Table1[[#This Row],[Specific Aircraft Code]],e_3[],4,0)</f>
        <v>440</v>
      </c>
      <c r="R38">
        <f>Table1[[#This Row],['# of e-seats]]/Table1[[#This Row],[Seats]]</f>
        <v>1.4521452145214522</v>
      </c>
      <c r="S38">
        <f>Table1[[#This Row],[e]]*Table1[[#This Row],[Seats (Total)]]</f>
        <v>12320</v>
      </c>
    </row>
    <row r="39" spans="1:19">
      <c r="A39" s="1" t="s">
        <v>59</v>
      </c>
      <c r="B39" s="1" t="s">
        <v>60</v>
      </c>
      <c r="C39" s="1" t="s">
        <v>36</v>
      </c>
      <c r="D39" s="1" t="s">
        <v>36</v>
      </c>
      <c r="E39" s="1" t="s">
        <v>37</v>
      </c>
      <c r="F39" s="1" t="s">
        <v>61</v>
      </c>
      <c r="G39" s="3">
        <v>359</v>
      </c>
      <c r="H39" s="1">
        <v>303</v>
      </c>
      <c r="I39" s="1" t="s">
        <v>40</v>
      </c>
      <c r="J39" s="2">
        <v>18786</v>
      </c>
      <c r="K39" s="2">
        <v>62</v>
      </c>
      <c r="L39" s="3">
        <v>201907</v>
      </c>
      <c r="M39" t="str">
        <f>RIGHT(Table1[[#This Row],[Time series]],2)</f>
        <v>07</v>
      </c>
      <c r="N39" t="str">
        <f>LEFT(Table1[[#This Row],[Elapsed Time]],2)</f>
        <v>05</v>
      </c>
      <c r="O39" t="str">
        <f>RIGHT(Table1[[#This Row],[Elapsed Time]],2)</f>
        <v>10</v>
      </c>
      <c r="P39">
        <f>Table1[[#This Row],[Hours]]+Table1[[#This Row],[Minutes]]/60</f>
        <v>5.166666666666667</v>
      </c>
      <c r="Q39">
        <f>VLOOKUP(Table1[[#This Row],[Specific Aircraft Code]],e_3[],4,0)</f>
        <v>440</v>
      </c>
      <c r="R39">
        <f>Table1[[#This Row],['# of e-seats]]/Table1[[#This Row],[Seats]]</f>
        <v>1.4521452145214522</v>
      </c>
      <c r="S39">
        <f>Table1[[#This Row],[e]]*Table1[[#This Row],[Seats (Total)]]</f>
        <v>27280</v>
      </c>
    </row>
    <row r="40" spans="1:19">
      <c r="A40" s="1" t="s">
        <v>59</v>
      </c>
      <c r="B40" s="1" t="s">
        <v>60</v>
      </c>
      <c r="C40" s="1" t="s">
        <v>36</v>
      </c>
      <c r="D40" s="1" t="s">
        <v>36</v>
      </c>
      <c r="E40" s="1" t="s">
        <v>37</v>
      </c>
      <c r="F40" s="1" t="s">
        <v>61</v>
      </c>
      <c r="G40" s="3">
        <v>359</v>
      </c>
      <c r="H40" s="1">
        <v>303</v>
      </c>
      <c r="I40" s="1" t="s">
        <v>40</v>
      </c>
      <c r="J40" s="2">
        <v>18786</v>
      </c>
      <c r="K40" s="2">
        <v>62</v>
      </c>
      <c r="L40" s="3">
        <v>201908</v>
      </c>
      <c r="M40" t="str">
        <f>RIGHT(Table1[[#This Row],[Time series]],2)</f>
        <v>08</v>
      </c>
      <c r="N40" t="str">
        <f>LEFT(Table1[[#This Row],[Elapsed Time]],2)</f>
        <v>05</v>
      </c>
      <c r="O40" t="str">
        <f>RIGHT(Table1[[#This Row],[Elapsed Time]],2)</f>
        <v>10</v>
      </c>
      <c r="P40">
        <f>Table1[[#This Row],[Hours]]+Table1[[#This Row],[Minutes]]/60</f>
        <v>5.166666666666667</v>
      </c>
      <c r="Q40">
        <f>VLOOKUP(Table1[[#This Row],[Specific Aircraft Code]],e_3[],4,0)</f>
        <v>440</v>
      </c>
      <c r="R40">
        <f>Table1[[#This Row],['# of e-seats]]/Table1[[#This Row],[Seats]]</f>
        <v>1.4521452145214522</v>
      </c>
      <c r="S40">
        <f>Table1[[#This Row],[e]]*Table1[[#This Row],[Seats (Total)]]</f>
        <v>27280</v>
      </c>
    </row>
    <row r="41" spans="1:19">
      <c r="A41" s="1" t="s">
        <v>59</v>
      </c>
      <c r="B41" s="1" t="s">
        <v>60</v>
      </c>
      <c r="C41" s="1" t="s">
        <v>36</v>
      </c>
      <c r="D41" s="1" t="s">
        <v>36</v>
      </c>
      <c r="E41" s="1" t="s">
        <v>37</v>
      </c>
      <c r="F41" s="1" t="s">
        <v>61</v>
      </c>
      <c r="G41" s="3">
        <v>359</v>
      </c>
      <c r="H41" s="1">
        <v>303</v>
      </c>
      <c r="I41" s="1" t="s">
        <v>40</v>
      </c>
      <c r="J41" s="2">
        <v>18180</v>
      </c>
      <c r="K41" s="2">
        <v>60</v>
      </c>
      <c r="L41" s="3">
        <v>201909</v>
      </c>
      <c r="M41" t="str">
        <f>RIGHT(Table1[[#This Row],[Time series]],2)</f>
        <v>09</v>
      </c>
      <c r="N41" t="str">
        <f>LEFT(Table1[[#This Row],[Elapsed Time]],2)</f>
        <v>05</v>
      </c>
      <c r="O41" t="str">
        <f>RIGHT(Table1[[#This Row],[Elapsed Time]],2)</f>
        <v>10</v>
      </c>
      <c r="P41">
        <f>Table1[[#This Row],[Hours]]+Table1[[#This Row],[Minutes]]/60</f>
        <v>5.166666666666667</v>
      </c>
      <c r="Q41">
        <f>VLOOKUP(Table1[[#This Row],[Specific Aircraft Code]],e_3[],4,0)</f>
        <v>440</v>
      </c>
      <c r="R41">
        <f>Table1[[#This Row],['# of e-seats]]/Table1[[#This Row],[Seats]]</f>
        <v>1.4521452145214522</v>
      </c>
      <c r="S41">
        <f>Table1[[#This Row],[e]]*Table1[[#This Row],[Seats (Total)]]</f>
        <v>26400</v>
      </c>
    </row>
    <row r="42" spans="1:19">
      <c r="A42" s="1" t="s">
        <v>59</v>
      </c>
      <c r="B42" s="1" t="s">
        <v>60</v>
      </c>
      <c r="C42" s="1" t="s">
        <v>36</v>
      </c>
      <c r="D42" s="1" t="s">
        <v>36</v>
      </c>
      <c r="E42" s="1" t="s">
        <v>37</v>
      </c>
      <c r="F42" s="1" t="s">
        <v>61</v>
      </c>
      <c r="G42" s="3">
        <v>359</v>
      </c>
      <c r="H42" s="1">
        <v>303</v>
      </c>
      <c r="I42" s="1" t="s">
        <v>40</v>
      </c>
      <c r="J42" s="2">
        <v>15756</v>
      </c>
      <c r="K42" s="2">
        <v>52</v>
      </c>
      <c r="L42" s="3">
        <v>201910</v>
      </c>
      <c r="M42" t="str">
        <f>RIGHT(Table1[[#This Row],[Time series]],2)</f>
        <v>10</v>
      </c>
      <c r="N42" t="str">
        <f>LEFT(Table1[[#This Row],[Elapsed Time]],2)</f>
        <v>05</v>
      </c>
      <c r="O42" t="str">
        <f>RIGHT(Table1[[#This Row],[Elapsed Time]],2)</f>
        <v>10</v>
      </c>
      <c r="P42">
        <f>Table1[[#This Row],[Hours]]+Table1[[#This Row],[Minutes]]/60</f>
        <v>5.166666666666667</v>
      </c>
      <c r="Q42">
        <f>VLOOKUP(Table1[[#This Row],[Specific Aircraft Code]],e_3[],4,0)</f>
        <v>440</v>
      </c>
      <c r="R42">
        <f>Table1[[#This Row],['# of e-seats]]/Table1[[#This Row],[Seats]]</f>
        <v>1.4521452145214522</v>
      </c>
      <c r="S42">
        <f>Table1[[#This Row],[e]]*Table1[[#This Row],[Seats (Total)]]</f>
        <v>22880</v>
      </c>
    </row>
    <row r="43" spans="1:19">
      <c r="A43" s="1" t="s">
        <v>59</v>
      </c>
      <c r="B43" s="1" t="s">
        <v>60</v>
      </c>
      <c r="C43" s="1" t="s">
        <v>36</v>
      </c>
      <c r="D43" s="1" t="s">
        <v>36</v>
      </c>
      <c r="E43" s="1" t="s">
        <v>37</v>
      </c>
      <c r="F43" s="1" t="s">
        <v>63</v>
      </c>
      <c r="G43" s="3">
        <v>772</v>
      </c>
      <c r="H43" s="1">
        <v>266</v>
      </c>
      <c r="I43" s="1" t="s">
        <v>40</v>
      </c>
      <c r="J43" s="2">
        <v>6650</v>
      </c>
      <c r="K43" s="2">
        <v>25</v>
      </c>
      <c r="L43" s="3">
        <v>201905</v>
      </c>
      <c r="M43" t="str">
        <f>RIGHT(Table1[[#This Row],[Time series]],2)</f>
        <v>05</v>
      </c>
      <c r="N43" t="str">
        <f>LEFT(Table1[[#This Row],[Elapsed Time]],2)</f>
        <v>05</v>
      </c>
      <c r="O43" t="str">
        <f>RIGHT(Table1[[#This Row],[Elapsed Time]],2)</f>
        <v>10</v>
      </c>
      <c r="P43">
        <f>Table1[[#This Row],[Hours]]+Table1[[#This Row],[Minutes]]/60</f>
        <v>5.166666666666667</v>
      </c>
      <c r="Q43">
        <f>VLOOKUP(Table1[[#This Row],[Specific Aircraft Code]],e_3[],4,0)</f>
        <v>440</v>
      </c>
      <c r="R43">
        <f>Table1[[#This Row],['# of e-seats]]/Table1[[#This Row],[Seats]]</f>
        <v>1.6541353383458646</v>
      </c>
      <c r="S43">
        <f>Table1[[#This Row],[e]]*Table1[[#This Row],[Seats (Total)]]</f>
        <v>11000</v>
      </c>
    </row>
    <row r="44" spans="1:19">
      <c r="A44" s="1" t="s">
        <v>59</v>
      </c>
      <c r="B44" s="1" t="s">
        <v>60</v>
      </c>
      <c r="C44" s="1" t="s">
        <v>36</v>
      </c>
      <c r="D44" s="1" t="s">
        <v>36</v>
      </c>
      <c r="E44" s="1" t="s">
        <v>37</v>
      </c>
      <c r="F44" s="1" t="s">
        <v>63</v>
      </c>
      <c r="G44" s="3">
        <v>772</v>
      </c>
      <c r="H44" s="1">
        <v>266</v>
      </c>
      <c r="I44" s="1" t="s">
        <v>40</v>
      </c>
      <c r="J44" s="2">
        <v>532</v>
      </c>
      <c r="K44" s="2">
        <v>2</v>
      </c>
      <c r="L44" s="3">
        <v>201906</v>
      </c>
      <c r="M44" t="str">
        <f>RIGHT(Table1[[#This Row],[Time series]],2)</f>
        <v>06</v>
      </c>
      <c r="N44" t="str">
        <f>LEFT(Table1[[#This Row],[Elapsed Time]],2)</f>
        <v>05</v>
      </c>
      <c r="O44" t="str">
        <f>RIGHT(Table1[[#This Row],[Elapsed Time]],2)</f>
        <v>10</v>
      </c>
      <c r="P44">
        <f>Table1[[#This Row],[Hours]]+Table1[[#This Row],[Minutes]]/60</f>
        <v>5.166666666666667</v>
      </c>
      <c r="Q44">
        <f>VLOOKUP(Table1[[#This Row],[Specific Aircraft Code]],e_3[],4,0)</f>
        <v>440</v>
      </c>
      <c r="R44">
        <f>Table1[[#This Row],['# of e-seats]]/Table1[[#This Row],[Seats]]</f>
        <v>1.6541353383458646</v>
      </c>
      <c r="S44">
        <f>Table1[[#This Row],[e]]*Table1[[#This Row],[Seats (Total)]]</f>
        <v>880</v>
      </c>
    </row>
    <row r="45" spans="1:19">
      <c r="A45" s="1" t="s">
        <v>59</v>
      </c>
      <c r="B45" s="1" t="s">
        <v>60</v>
      </c>
      <c r="C45" s="1" t="s">
        <v>36</v>
      </c>
      <c r="D45" s="1" t="s">
        <v>36</v>
      </c>
      <c r="E45" s="1" t="s">
        <v>37</v>
      </c>
      <c r="F45" s="1" t="s">
        <v>63</v>
      </c>
      <c r="G45" s="3">
        <v>772</v>
      </c>
      <c r="H45" s="1">
        <v>271</v>
      </c>
      <c r="I45" s="1" t="s">
        <v>40</v>
      </c>
      <c r="J45" s="2">
        <v>271</v>
      </c>
      <c r="K45" s="2">
        <v>1</v>
      </c>
      <c r="L45" s="3">
        <v>201903</v>
      </c>
      <c r="M45" t="str">
        <f>RIGHT(Table1[[#This Row],[Time series]],2)</f>
        <v>03</v>
      </c>
      <c r="N45" t="str">
        <f>LEFT(Table1[[#This Row],[Elapsed Time]],2)</f>
        <v>05</v>
      </c>
      <c r="O45" t="str">
        <f>RIGHT(Table1[[#This Row],[Elapsed Time]],2)</f>
        <v>10</v>
      </c>
      <c r="P45">
        <f>Table1[[#This Row],[Hours]]+Table1[[#This Row],[Minutes]]/60</f>
        <v>5.166666666666667</v>
      </c>
      <c r="Q45">
        <f>VLOOKUP(Table1[[#This Row],[Specific Aircraft Code]],e_3[],4,0)</f>
        <v>440</v>
      </c>
      <c r="R45">
        <f>Table1[[#This Row],['# of e-seats]]/Table1[[#This Row],[Seats]]</f>
        <v>1.6236162361623616</v>
      </c>
      <c r="S45">
        <f>Table1[[#This Row],[e]]*Table1[[#This Row],[Seats (Total)]]</f>
        <v>440</v>
      </c>
    </row>
    <row r="46" spans="1:19">
      <c r="A46" s="1" t="s">
        <v>59</v>
      </c>
      <c r="B46" s="1" t="s">
        <v>60</v>
      </c>
      <c r="C46" s="1" t="s">
        <v>36</v>
      </c>
      <c r="D46" s="1" t="s">
        <v>36</v>
      </c>
      <c r="E46" s="1" t="s">
        <v>37</v>
      </c>
      <c r="F46" s="1" t="s">
        <v>63</v>
      </c>
      <c r="G46" s="3">
        <v>772</v>
      </c>
      <c r="H46" s="1">
        <v>271</v>
      </c>
      <c r="I46" s="1" t="s">
        <v>40</v>
      </c>
      <c r="J46" s="2">
        <v>8130</v>
      </c>
      <c r="K46" s="2">
        <v>30</v>
      </c>
      <c r="L46" s="3">
        <v>201904</v>
      </c>
      <c r="M46" t="str">
        <f>RIGHT(Table1[[#This Row],[Time series]],2)</f>
        <v>04</v>
      </c>
      <c r="N46" t="str">
        <f>LEFT(Table1[[#This Row],[Elapsed Time]],2)</f>
        <v>05</v>
      </c>
      <c r="O46" t="str">
        <f>RIGHT(Table1[[#This Row],[Elapsed Time]],2)</f>
        <v>10</v>
      </c>
      <c r="P46">
        <f>Table1[[#This Row],[Hours]]+Table1[[#This Row],[Minutes]]/60</f>
        <v>5.166666666666667</v>
      </c>
      <c r="Q46">
        <f>VLOOKUP(Table1[[#This Row],[Specific Aircraft Code]],e_3[],4,0)</f>
        <v>440</v>
      </c>
      <c r="R46">
        <f>Table1[[#This Row],['# of e-seats]]/Table1[[#This Row],[Seats]]</f>
        <v>1.6236162361623616</v>
      </c>
      <c r="S46">
        <f>Table1[[#This Row],[e]]*Table1[[#This Row],[Seats (Total)]]</f>
        <v>13200</v>
      </c>
    </row>
    <row r="47" spans="1:19">
      <c r="A47" s="1" t="s">
        <v>59</v>
      </c>
      <c r="B47" s="1" t="s">
        <v>60</v>
      </c>
      <c r="C47" s="1" t="s">
        <v>36</v>
      </c>
      <c r="D47" s="1" t="s">
        <v>36</v>
      </c>
      <c r="E47" s="1" t="s">
        <v>37</v>
      </c>
      <c r="F47" s="1" t="s">
        <v>63</v>
      </c>
      <c r="G47" s="3">
        <v>772</v>
      </c>
      <c r="H47" s="1">
        <v>271</v>
      </c>
      <c r="I47" s="1" t="s">
        <v>40</v>
      </c>
      <c r="J47" s="2">
        <v>8672</v>
      </c>
      <c r="K47" s="2">
        <v>32</v>
      </c>
      <c r="L47" s="3">
        <v>201905</v>
      </c>
      <c r="M47" t="str">
        <f>RIGHT(Table1[[#This Row],[Time series]],2)</f>
        <v>05</v>
      </c>
      <c r="N47" t="str">
        <f>LEFT(Table1[[#This Row],[Elapsed Time]],2)</f>
        <v>05</v>
      </c>
      <c r="O47" t="str">
        <f>RIGHT(Table1[[#This Row],[Elapsed Time]],2)</f>
        <v>10</v>
      </c>
      <c r="P47">
        <f>Table1[[#This Row],[Hours]]+Table1[[#This Row],[Minutes]]/60</f>
        <v>5.166666666666667</v>
      </c>
      <c r="Q47">
        <f>VLOOKUP(Table1[[#This Row],[Specific Aircraft Code]],e_3[],4,0)</f>
        <v>440</v>
      </c>
      <c r="R47">
        <f>Table1[[#This Row],['# of e-seats]]/Table1[[#This Row],[Seats]]</f>
        <v>1.6236162361623616</v>
      </c>
      <c r="S47">
        <f>Table1[[#This Row],[e]]*Table1[[#This Row],[Seats (Total)]]</f>
        <v>14080</v>
      </c>
    </row>
    <row r="48" spans="1:19">
      <c r="A48" s="1" t="s">
        <v>59</v>
      </c>
      <c r="B48" s="1" t="s">
        <v>60</v>
      </c>
      <c r="C48" s="1" t="s">
        <v>36</v>
      </c>
      <c r="D48" s="1" t="s">
        <v>36</v>
      </c>
      <c r="E48" s="1" t="s">
        <v>37</v>
      </c>
      <c r="F48" s="1" t="s">
        <v>65</v>
      </c>
      <c r="G48" s="3">
        <v>787</v>
      </c>
      <c r="H48" s="1">
        <v>337</v>
      </c>
      <c r="I48" s="1" t="s">
        <v>40</v>
      </c>
      <c r="J48" s="2">
        <v>337</v>
      </c>
      <c r="K48" s="2">
        <v>1</v>
      </c>
      <c r="L48" s="3">
        <v>201903</v>
      </c>
      <c r="M48" t="str">
        <f>RIGHT(Table1[[#This Row],[Time series]],2)</f>
        <v>03</v>
      </c>
      <c r="N48" t="str">
        <f>LEFT(Table1[[#This Row],[Elapsed Time]],2)</f>
        <v>05</v>
      </c>
      <c r="O48" t="str">
        <f>RIGHT(Table1[[#This Row],[Elapsed Time]],2)</f>
        <v>10</v>
      </c>
      <c r="P48">
        <f>Table1[[#This Row],[Hours]]+Table1[[#This Row],[Minutes]]/60</f>
        <v>5.166666666666667</v>
      </c>
      <c r="Q48">
        <f>VLOOKUP(Table1[[#This Row],[Specific Aircraft Code]],e_3[],4,0)</f>
        <v>420</v>
      </c>
      <c r="R48">
        <f>Table1[[#This Row],['# of e-seats]]/Table1[[#This Row],[Seats]]</f>
        <v>1.2462908011869436</v>
      </c>
      <c r="S48">
        <f>Table1[[#This Row],[e]]*Table1[[#This Row],[Seats (Total)]]</f>
        <v>420</v>
      </c>
    </row>
    <row r="49" spans="1:19">
      <c r="A49" s="1" t="s">
        <v>59</v>
      </c>
      <c r="B49" s="1" t="s">
        <v>60</v>
      </c>
      <c r="C49" s="1" t="s">
        <v>36</v>
      </c>
      <c r="D49" s="1" t="s">
        <v>36</v>
      </c>
      <c r="E49" s="1" t="s">
        <v>37</v>
      </c>
      <c r="F49" s="1" t="s">
        <v>65</v>
      </c>
      <c r="G49" s="3">
        <v>787</v>
      </c>
      <c r="H49" s="1">
        <v>337</v>
      </c>
      <c r="I49" s="1" t="s">
        <v>40</v>
      </c>
      <c r="J49" s="2">
        <v>10110</v>
      </c>
      <c r="K49" s="2">
        <v>30</v>
      </c>
      <c r="L49" s="3">
        <v>201904</v>
      </c>
      <c r="M49" t="str">
        <f>RIGHT(Table1[[#This Row],[Time series]],2)</f>
        <v>04</v>
      </c>
      <c r="N49" t="str">
        <f>LEFT(Table1[[#This Row],[Elapsed Time]],2)</f>
        <v>05</v>
      </c>
      <c r="O49" t="str">
        <f>RIGHT(Table1[[#This Row],[Elapsed Time]],2)</f>
        <v>10</v>
      </c>
      <c r="P49">
        <f>Table1[[#This Row],[Hours]]+Table1[[#This Row],[Minutes]]/60</f>
        <v>5.166666666666667</v>
      </c>
      <c r="Q49">
        <f>VLOOKUP(Table1[[#This Row],[Specific Aircraft Code]],e_3[],4,0)</f>
        <v>420</v>
      </c>
      <c r="R49">
        <f>Table1[[#This Row],['# of e-seats]]/Table1[[#This Row],[Seats]]</f>
        <v>1.2462908011869436</v>
      </c>
      <c r="S49">
        <f>Table1[[#This Row],[e]]*Table1[[#This Row],[Seats (Total)]]</f>
        <v>12600</v>
      </c>
    </row>
    <row r="50" spans="1:19">
      <c r="A50" s="1" t="s">
        <v>59</v>
      </c>
      <c r="B50" s="1" t="s">
        <v>60</v>
      </c>
      <c r="C50" s="1" t="s">
        <v>36</v>
      </c>
      <c r="D50" s="1" t="s">
        <v>36</v>
      </c>
      <c r="E50" s="1" t="s">
        <v>37</v>
      </c>
      <c r="F50" s="1" t="s">
        <v>65</v>
      </c>
      <c r="G50" s="3">
        <v>787</v>
      </c>
      <c r="H50" s="1">
        <v>337</v>
      </c>
      <c r="I50" s="1" t="s">
        <v>40</v>
      </c>
      <c r="J50" s="2">
        <v>10447</v>
      </c>
      <c r="K50" s="2">
        <v>31</v>
      </c>
      <c r="L50" s="3">
        <v>201905</v>
      </c>
      <c r="M50" t="str">
        <f>RIGHT(Table1[[#This Row],[Time series]],2)</f>
        <v>05</v>
      </c>
      <c r="N50" t="str">
        <f>LEFT(Table1[[#This Row],[Elapsed Time]],2)</f>
        <v>05</v>
      </c>
      <c r="O50" t="str">
        <f>RIGHT(Table1[[#This Row],[Elapsed Time]],2)</f>
        <v>10</v>
      </c>
      <c r="P50">
        <f>Table1[[#This Row],[Hours]]+Table1[[#This Row],[Minutes]]/60</f>
        <v>5.166666666666667</v>
      </c>
      <c r="Q50">
        <f>VLOOKUP(Table1[[#This Row],[Specific Aircraft Code]],e_3[],4,0)</f>
        <v>420</v>
      </c>
      <c r="R50">
        <f>Table1[[#This Row],['# of e-seats]]/Table1[[#This Row],[Seats]]</f>
        <v>1.2462908011869436</v>
      </c>
      <c r="S50">
        <f>Table1[[#This Row],[e]]*Table1[[#This Row],[Seats (Total)]]</f>
        <v>13020</v>
      </c>
    </row>
    <row r="51" spans="1:19">
      <c r="A51" s="1" t="s">
        <v>59</v>
      </c>
      <c r="B51" s="1" t="s">
        <v>60</v>
      </c>
      <c r="C51" s="1" t="s">
        <v>36</v>
      </c>
      <c r="D51" s="1" t="s">
        <v>36</v>
      </c>
      <c r="E51" s="1" t="s">
        <v>37</v>
      </c>
      <c r="F51" s="1" t="s">
        <v>65</v>
      </c>
      <c r="G51" s="3">
        <v>787</v>
      </c>
      <c r="H51" s="1">
        <v>337</v>
      </c>
      <c r="I51" s="1" t="s">
        <v>40</v>
      </c>
      <c r="J51" s="2">
        <v>10110</v>
      </c>
      <c r="K51" s="2">
        <v>30</v>
      </c>
      <c r="L51" s="3">
        <v>201906</v>
      </c>
      <c r="M51" t="str">
        <f>RIGHT(Table1[[#This Row],[Time series]],2)</f>
        <v>06</v>
      </c>
      <c r="N51" t="str">
        <f>LEFT(Table1[[#This Row],[Elapsed Time]],2)</f>
        <v>05</v>
      </c>
      <c r="O51" t="str">
        <f>RIGHT(Table1[[#This Row],[Elapsed Time]],2)</f>
        <v>10</v>
      </c>
      <c r="P51">
        <f>Table1[[#This Row],[Hours]]+Table1[[#This Row],[Minutes]]/60</f>
        <v>5.166666666666667</v>
      </c>
      <c r="Q51">
        <f>VLOOKUP(Table1[[#This Row],[Specific Aircraft Code]],e_3[],4,0)</f>
        <v>420</v>
      </c>
      <c r="R51">
        <f>Table1[[#This Row],['# of e-seats]]/Table1[[#This Row],[Seats]]</f>
        <v>1.2462908011869436</v>
      </c>
      <c r="S51">
        <f>Table1[[#This Row],[e]]*Table1[[#This Row],[Seats (Total)]]</f>
        <v>12600</v>
      </c>
    </row>
    <row r="52" spans="1:19">
      <c r="A52" s="1" t="s">
        <v>59</v>
      </c>
      <c r="B52" s="1" t="s">
        <v>60</v>
      </c>
      <c r="C52" s="1" t="s">
        <v>36</v>
      </c>
      <c r="D52" s="1" t="s">
        <v>36</v>
      </c>
      <c r="E52" s="1" t="s">
        <v>37</v>
      </c>
      <c r="F52" s="1" t="s">
        <v>65</v>
      </c>
      <c r="G52" s="3">
        <v>787</v>
      </c>
      <c r="H52" s="1">
        <v>337</v>
      </c>
      <c r="I52" s="1" t="s">
        <v>40</v>
      </c>
      <c r="J52" s="2">
        <v>10447</v>
      </c>
      <c r="K52" s="2">
        <v>31</v>
      </c>
      <c r="L52" s="3">
        <v>201907</v>
      </c>
      <c r="M52" t="str">
        <f>RIGHT(Table1[[#This Row],[Time series]],2)</f>
        <v>07</v>
      </c>
      <c r="N52" t="str">
        <f>LEFT(Table1[[#This Row],[Elapsed Time]],2)</f>
        <v>05</v>
      </c>
      <c r="O52" t="str">
        <f>RIGHT(Table1[[#This Row],[Elapsed Time]],2)</f>
        <v>10</v>
      </c>
      <c r="P52">
        <f>Table1[[#This Row],[Hours]]+Table1[[#This Row],[Minutes]]/60</f>
        <v>5.166666666666667</v>
      </c>
      <c r="Q52">
        <f>VLOOKUP(Table1[[#This Row],[Specific Aircraft Code]],e_3[],4,0)</f>
        <v>420</v>
      </c>
      <c r="R52">
        <f>Table1[[#This Row],['# of e-seats]]/Table1[[#This Row],[Seats]]</f>
        <v>1.2462908011869436</v>
      </c>
      <c r="S52">
        <f>Table1[[#This Row],[e]]*Table1[[#This Row],[Seats (Total)]]</f>
        <v>13020</v>
      </c>
    </row>
    <row r="53" spans="1:19">
      <c r="A53" s="1" t="s">
        <v>59</v>
      </c>
      <c r="B53" s="1" t="s">
        <v>60</v>
      </c>
      <c r="C53" s="1" t="s">
        <v>36</v>
      </c>
      <c r="D53" s="1" t="s">
        <v>36</v>
      </c>
      <c r="E53" s="1" t="s">
        <v>37</v>
      </c>
      <c r="F53" s="1" t="s">
        <v>65</v>
      </c>
      <c r="G53" s="3">
        <v>787</v>
      </c>
      <c r="H53" s="1">
        <v>337</v>
      </c>
      <c r="I53" s="1" t="s">
        <v>40</v>
      </c>
      <c r="J53" s="2">
        <v>10447</v>
      </c>
      <c r="K53" s="2">
        <v>31</v>
      </c>
      <c r="L53" s="3">
        <v>201908</v>
      </c>
      <c r="M53" t="str">
        <f>RIGHT(Table1[[#This Row],[Time series]],2)</f>
        <v>08</v>
      </c>
      <c r="N53" t="str">
        <f>LEFT(Table1[[#This Row],[Elapsed Time]],2)</f>
        <v>05</v>
      </c>
      <c r="O53" t="str">
        <f>RIGHT(Table1[[#This Row],[Elapsed Time]],2)</f>
        <v>10</v>
      </c>
      <c r="P53">
        <f>Table1[[#This Row],[Hours]]+Table1[[#This Row],[Minutes]]/60</f>
        <v>5.166666666666667</v>
      </c>
      <c r="Q53">
        <f>VLOOKUP(Table1[[#This Row],[Specific Aircraft Code]],e_3[],4,0)</f>
        <v>420</v>
      </c>
      <c r="R53">
        <f>Table1[[#This Row],['# of e-seats]]/Table1[[#This Row],[Seats]]</f>
        <v>1.2462908011869436</v>
      </c>
      <c r="S53">
        <f>Table1[[#This Row],[e]]*Table1[[#This Row],[Seats (Total)]]</f>
        <v>13020</v>
      </c>
    </row>
    <row r="54" spans="1:19">
      <c r="A54" s="1" t="s">
        <v>59</v>
      </c>
      <c r="B54" s="1" t="s">
        <v>60</v>
      </c>
      <c r="C54" s="1" t="s">
        <v>36</v>
      </c>
      <c r="D54" s="1" t="s">
        <v>36</v>
      </c>
      <c r="E54" s="1" t="s">
        <v>37</v>
      </c>
      <c r="F54" s="1" t="s">
        <v>65</v>
      </c>
      <c r="G54" s="3">
        <v>787</v>
      </c>
      <c r="H54" s="1">
        <v>337</v>
      </c>
      <c r="I54" s="1" t="s">
        <v>40</v>
      </c>
      <c r="J54" s="2">
        <v>10110</v>
      </c>
      <c r="K54" s="2">
        <v>30</v>
      </c>
      <c r="L54" s="3">
        <v>201909</v>
      </c>
      <c r="M54" t="str">
        <f>RIGHT(Table1[[#This Row],[Time series]],2)</f>
        <v>09</v>
      </c>
      <c r="N54" t="str">
        <f>LEFT(Table1[[#This Row],[Elapsed Time]],2)</f>
        <v>05</v>
      </c>
      <c r="O54" t="str">
        <f>RIGHT(Table1[[#This Row],[Elapsed Time]],2)</f>
        <v>10</v>
      </c>
      <c r="P54">
        <f>Table1[[#This Row],[Hours]]+Table1[[#This Row],[Minutes]]/60</f>
        <v>5.166666666666667</v>
      </c>
      <c r="Q54">
        <f>VLOOKUP(Table1[[#This Row],[Specific Aircraft Code]],e_3[],4,0)</f>
        <v>420</v>
      </c>
      <c r="R54">
        <f>Table1[[#This Row],['# of e-seats]]/Table1[[#This Row],[Seats]]</f>
        <v>1.2462908011869436</v>
      </c>
      <c r="S54">
        <f>Table1[[#This Row],[e]]*Table1[[#This Row],[Seats (Total)]]</f>
        <v>12600</v>
      </c>
    </row>
    <row r="55" spans="1:19">
      <c r="A55" s="1" t="s">
        <v>59</v>
      </c>
      <c r="B55" s="1" t="s">
        <v>60</v>
      </c>
      <c r="C55" s="1" t="s">
        <v>36</v>
      </c>
      <c r="D55" s="1" t="s">
        <v>36</v>
      </c>
      <c r="E55" s="1" t="s">
        <v>37</v>
      </c>
      <c r="F55" s="1" t="s">
        <v>65</v>
      </c>
      <c r="G55" s="3">
        <v>787</v>
      </c>
      <c r="H55" s="1">
        <v>337</v>
      </c>
      <c r="I55" s="1" t="s">
        <v>40</v>
      </c>
      <c r="J55" s="2">
        <v>17524</v>
      </c>
      <c r="K55" s="2">
        <v>52</v>
      </c>
      <c r="L55" s="3">
        <v>201910</v>
      </c>
      <c r="M55" t="str">
        <f>RIGHT(Table1[[#This Row],[Time series]],2)</f>
        <v>10</v>
      </c>
      <c r="N55" t="str">
        <f>LEFT(Table1[[#This Row],[Elapsed Time]],2)</f>
        <v>05</v>
      </c>
      <c r="O55" t="str">
        <f>RIGHT(Table1[[#This Row],[Elapsed Time]],2)</f>
        <v>10</v>
      </c>
      <c r="P55">
        <f>Table1[[#This Row],[Hours]]+Table1[[#This Row],[Minutes]]/60</f>
        <v>5.166666666666667</v>
      </c>
      <c r="Q55">
        <f>VLOOKUP(Table1[[#This Row],[Specific Aircraft Code]],e_3[],4,0)</f>
        <v>420</v>
      </c>
      <c r="R55">
        <f>Table1[[#This Row],['# of e-seats]]/Table1[[#This Row],[Seats]]</f>
        <v>1.2462908011869436</v>
      </c>
      <c r="S55">
        <f>Table1[[#This Row],[e]]*Table1[[#This Row],[Seats (Total)]]</f>
        <v>21840</v>
      </c>
    </row>
    <row r="56" spans="1:19">
      <c r="A56" s="1" t="s">
        <v>59</v>
      </c>
      <c r="B56" s="1" t="s">
        <v>60</v>
      </c>
      <c r="C56" s="1" t="s">
        <v>51</v>
      </c>
      <c r="D56" s="1" t="s">
        <v>51</v>
      </c>
      <c r="E56" s="1" t="s">
        <v>37</v>
      </c>
      <c r="F56" s="1" t="s">
        <v>49</v>
      </c>
      <c r="G56" s="3">
        <v>333</v>
      </c>
      <c r="H56" s="1">
        <v>285</v>
      </c>
      <c r="I56" s="1" t="s">
        <v>40</v>
      </c>
      <c r="J56" s="2">
        <v>17670</v>
      </c>
      <c r="K56" s="2">
        <v>62</v>
      </c>
      <c r="L56" s="3">
        <v>201901</v>
      </c>
      <c r="M56" t="str">
        <f>RIGHT(Table1[[#This Row],[Time series]],2)</f>
        <v>01</v>
      </c>
      <c r="N56" t="str">
        <f>LEFT(Table1[[#This Row],[Elapsed Time]],2)</f>
        <v>05</v>
      </c>
      <c r="O56" t="str">
        <f>RIGHT(Table1[[#This Row],[Elapsed Time]],2)</f>
        <v>15</v>
      </c>
      <c r="P56">
        <f>Table1[[#This Row],[Hours]]+Table1[[#This Row],[Minutes]]/60</f>
        <v>5.25</v>
      </c>
      <c r="Q56">
        <f>VLOOKUP(Table1[[#This Row],[Specific Aircraft Code]],e_3[],4,0)</f>
        <v>440</v>
      </c>
      <c r="R56">
        <f>Table1[[#This Row],['# of e-seats]]/Table1[[#This Row],[Seats]]</f>
        <v>1.5438596491228069</v>
      </c>
      <c r="S56">
        <f>Table1[[#This Row],[e]]*Table1[[#This Row],[Seats (Total)]]</f>
        <v>27280</v>
      </c>
    </row>
    <row r="57" spans="1:19">
      <c r="A57" s="1" t="s">
        <v>59</v>
      </c>
      <c r="B57" s="1" t="s">
        <v>60</v>
      </c>
      <c r="C57" s="1" t="s">
        <v>51</v>
      </c>
      <c r="D57" s="1" t="s">
        <v>51</v>
      </c>
      <c r="E57" s="1" t="s">
        <v>37</v>
      </c>
      <c r="F57" s="1" t="s">
        <v>49</v>
      </c>
      <c r="G57" s="3">
        <v>333</v>
      </c>
      <c r="H57" s="1">
        <v>285</v>
      </c>
      <c r="I57" s="1" t="s">
        <v>40</v>
      </c>
      <c r="J57" s="2">
        <v>15960</v>
      </c>
      <c r="K57" s="2">
        <v>56</v>
      </c>
      <c r="L57" s="3">
        <v>201902</v>
      </c>
      <c r="M57" t="str">
        <f>RIGHT(Table1[[#This Row],[Time series]],2)</f>
        <v>02</v>
      </c>
      <c r="N57" t="str">
        <f>LEFT(Table1[[#This Row],[Elapsed Time]],2)</f>
        <v>05</v>
      </c>
      <c r="O57" t="str">
        <f>RIGHT(Table1[[#This Row],[Elapsed Time]],2)</f>
        <v>15</v>
      </c>
      <c r="P57">
        <f>Table1[[#This Row],[Hours]]+Table1[[#This Row],[Minutes]]/60</f>
        <v>5.25</v>
      </c>
      <c r="Q57">
        <f>VLOOKUP(Table1[[#This Row],[Specific Aircraft Code]],e_3[],4,0)</f>
        <v>440</v>
      </c>
      <c r="R57">
        <f>Table1[[#This Row],['# of e-seats]]/Table1[[#This Row],[Seats]]</f>
        <v>1.5438596491228069</v>
      </c>
      <c r="S57">
        <f>Table1[[#This Row],[e]]*Table1[[#This Row],[Seats (Total)]]</f>
        <v>24640</v>
      </c>
    </row>
    <row r="58" spans="1:19">
      <c r="A58" s="1" t="s">
        <v>59</v>
      </c>
      <c r="B58" s="1" t="s">
        <v>60</v>
      </c>
      <c r="C58" s="1" t="s">
        <v>51</v>
      </c>
      <c r="D58" s="1" t="s">
        <v>51</v>
      </c>
      <c r="E58" s="1" t="s">
        <v>37</v>
      </c>
      <c r="F58" s="1" t="s">
        <v>49</v>
      </c>
      <c r="G58" s="3">
        <v>333</v>
      </c>
      <c r="H58" s="1">
        <v>285</v>
      </c>
      <c r="I58" s="1" t="s">
        <v>40</v>
      </c>
      <c r="J58" s="2">
        <v>17100</v>
      </c>
      <c r="K58" s="2">
        <v>60</v>
      </c>
      <c r="L58" s="3">
        <v>201903</v>
      </c>
      <c r="M58" t="str">
        <f>RIGHT(Table1[[#This Row],[Time series]],2)</f>
        <v>03</v>
      </c>
      <c r="N58" t="str">
        <f>LEFT(Table1[[#This Row],[Elapsed Time]],2)</f>
        <v>05</v>
      </c>
      <c r="O58" t="str">
        <f>RIGHT(Table1[[#This Row],[Elapsed Time]],2)</f>
        <v>15</v>
      </c>
      <c r="P58">
        <f>Table1[[#This Row],[Hours]]+Table1[[#This Row],[Minutes]]/60</f>
        <v>5.25</v>
      </c>
      <c r="Q58">
        <f>VLOOKUP(Table1[[#This Row],[Specific Aircraft Code]],e_3[],4,0)</f>
        <v>440</v>
      </c>
      <c r="R58">
        <f>Table1[[#This Row],['# of e-seats]]/Table1[[#This Row],[Seats]]</f>
        <v>1.5438596491228069</v>
      </c>
      <c r="S58">
        <f>Table1[[#This Row],[e]]*Table1[[#This Row],[Seats (Total)]]</f>
        <v>26400</v>
      </c>
    </row>
    <row r="59" spans="1:19">
      <c r="A59" s="1" t="s">
        <v>59</v>
      </c>
      <c r="B59" s="1" t="s">
        <v>60</v>
      </c>
      <c r="C59" s="1" t="s">
        <v>51</v>
      </c>
      <c r="D59" s="1" t="s">
        <v>51</v>
      </c>
      <c r="E59" s="1" t="s">
        <v>37</v>
      </c>
      <c r="F59" s="1" t="s">
        <v>61</v>
      </c>
      <c r="G59" s="3">
        <v>359</v>
      </c>
      <c r="H59" s="1">
        <v>303</v>
      </c>
      <c r="I59" s="1" t="s">
        <v>40</v>
      </c>
      <c r="J59" s="2">
        <v>3030</v>
      </c>
      <c r="K59" s="2">
        <v>10</v>
      </c>
      <c r="L59" s="3">
        <v>201910</v>
      </c>
      <c r="M59" t="str">
        <f>RIGHT(Table1[[#This Row],[Time series]],2)</f>
        <v>10</v>
      </c>
      <c r="N59" t="str">
        <f>LEFT(Table1[[#This Row],[Elapsed Time]],2)</f>
        <v>05</v>
      </c>
      <c r="O59" t="str">
        <f>RIGHT(Table1[[#This Row],[Elapsed Time]],2)</f>
        <v>15</v>
      </c>
      <c r="P59">
        <f>Table1[[#This Row],[Hours]]+Table1[[#This Row],[Minutes]]/60</f>
        <v>5.25</v>
      </c>
      <c r="Q59">
        <f>VLOOKUP(Table1[[#This Row],[Specific Aircraft Code]],e_3[],4,0)</f>
        <v>440</v>
      </c>
      <c r="R59">
        <f>Table1[[#This Row],['# of e-seats]]/Table1[[#This Row],[Seats]]</f>
        <v>1.4521452145214522</v>
      </c>
      <c r="S59">
        <f>Table1[[#This Row],[e]]*Table1[[#This Row],[Seats (Total)]]</f>
        <v>4400</v>
      </c>
    </row>
    <row r="60" spans="1:19">
      <c r="A60" s="1" t="s">
        <v>59</v>
      </c>
      <c r="B60" s="1" t="s">
        <v>60</v>
      </c>
      <c r="C60" s="1" t="s">
        <v>51</v>
      </c>
      <c r="D60" s="1" t="s">
        <v>51</v>
      </c>
      <c r="E60" s="1" t="s">
        <v>37</v>
      </c>
      <c r="F60" s="1" t="s">
        <v>61</v>
      </c>
      <c r="G60" s="3">
        <v>359</v>
      </c>
      <c r="H60" s="1">
        <v>303</v>
      </c>
      <c r="I60" s="1" t="s">
        <v>40</v>
      </c>
      <c r="J60" s="2">
        <v>18180</v>
      </c>
      <c r="K60" s="2">
        <v>60</v>
      </c>
      <c r="L60" s="3">
        <v>201911</v>
      </c>
      <c r="M60" t="str">
        <f>RIGHT(Table1[[#This Row],[Time series]],2)</f>
        <v>11</v>
      </c>
      <c r="N60" t="str">
        <f>LEFT(Table1[[#This Row],[Elapsed Time]],2)</f>
        <v>05</v>
      </c>
      <c r="O60" t="str">
        <f>RIGHT(Table1[[#This Row],[Elapsed Time]],2)</f>
        <v>15</v>
      </c>
      <c r="P60">
        <f>Table1[[#This Row],[Hours]]+Table1[[#This Row],[Minutes]]/60</f>
        <v>5.25</v>
      </c>
      <c r="Q60">
        <f>VLOOKUP(Table1[[#This Row],[Specific Aircraft Code]],e_3[],4,0)</f>
        <v>440</v>
      </c>
      <c r="R60">
        <f>Table1[[#This Row],['# of e-seats]]/Table1[[#This Row],[Seats]]</f>
        <v>1.4521452145214522</v>
      </c>
      <c r="S60">
        <f>Table1[[#This Row],[e]]*Table1[[#This Row],[Seats (Total)]]</f>
        <v>26400</v>
      </c>
    </row>
    <row r="61" spans="1:19">
      <c r="A61" s="1" t="s">
        <v>59</v>
      </c>
      <c r="B61" s="1" t="s">
        <v>60</v>
      </c>
      <c r="C61" s="1" t="s">
        <v>51</v>
      </c>
      <c r="D61" s="1" t="s">
        <v>51</v>
      </c>
      <c r="E61" s="1" t="s">
        <v>37</v>
      </c>
      <c r="F61" s="1" t="s">
        <v>61</v>
      </c>
      <c r="G61" s="3">
        <v>359</v>
      </c>
      <c r="H61" s="1">
        <v>303</v>
      </c>
      <c r="I61" s="1" t="s">
        <v>40</v>
      </c>
      <c r="J61" s="2">
        <v>18786</v>
      </c>
      <c r="K61" s="2">
        <v>62</v>
      </c>
      <c r="L61" s="3">
        <v>201912</v>
      </c>
      <c r="M61" t="str">
        <f>RIGHT(Table1[[#This Row],[Time series]],2)</f>
        <v>12</v>
      </c>
      <c r="N61" t="str">
        <f>LEFT(Table1[[#This Row],[Elapsed Time]],2)</f>
        <v>05</v>
      </c>
      <c r="O61" t="str">
        <f>RIGHT(Table1[[#This Row],[Elapsed Time]],2)</f>
        <v>15</v>
      </c>
      <c r="P61">
        <f>Table1[[#This Row],[Hours]]+Table1[[#This Row],[Minutes]]/60</f>
        <v>5.25</v>
      </c>
      <c r="Q61">
        <f>VLOOKUP(Table1[[#This Row],[Specific Aircraft Code]],e_3[],4,0)</f>
        <v>440</v>
      </c>
      <c r="R61">
        <f>Table1[[#This Row],['# of e-seats]]/Table1[[#This Row],[Seats]]</f>
        <v>1.4521452145214522</v>
      </c>
      <c r="S61">
        <f>Table1[[#This Row],[e]]*Table1[[#This Row],[Seats (Total)]]</f>
        <v>27280</v>
      </c>
    </row>
    <row r="62" spans="1:19">
      <c r="A62" s="1" t="s">
        <v>59</v>
      </c>
      <c r="B62" s="1" t="s">
        <v>60</v>
      </c>
      <c r="C62" s="1" t="s">
        <v>51</v>
      </c>
      <c r="D62" s="1" t="s">
        <v>51</v>
      </c>
      <c r="E62" s="1" t="s">
        <v>37</v>
      </c>
      <c r="F62" s="1" t="s">
        <v>63</v>
      </c>
      <c r="G62" s="3">
        <v>772</v>
      </c>
      <c r="H62" s="1">
        <v>271</v>
      </c>
      <c r="I62" s="1" t="s">
        <v>40</v>
      </c>
      <c r="J62" s="2">
        <v>8401</v>
      </c>
      <c r="K62" s="2">
        <v>31</v>
      </c>
      <c r="L62" s="3">
        <v>201901</v>
      </c>
      <c r="M62" t="str">
        <f>RIGHT(Table1[[#This Row],[Time series]],2)</f>
        <v>01</v>
      </c>
      <c r="N62" t="str">
        <f>LEFT(Table1[[#This Row],[Elapsed Time]],2)</f>
        <v>05</v>
      </c>
      <c r="O62" t="str">
        <f>RIGHT(Table1[[#This Row],[Elapsed Time]],2)</f>
        <v>15</v>
      </c>
      <c r="P62">
        <f>Table1[[#This Row],[Hours]]+Table1[[#This Row],[Minutes]]/60</f>
        <v>5.25</v>
      </c>
      <c r="Q62">
        <f>VLOOKUP(Table1[[#This Row],[Specific Aircraft Code]],e_3[],4,0)</f>
        <v>440</v>
      </c>
      <c r="R62">
        <f>Table1[[#This Row],['# of e-seats]]/Table1[[#This Row],[Seats]]</f>
        <v>1.6236162361623616</v>
      </c>
      <c r="S62">
        <f>Table1[[#This Row],[e]]*Table1[[#This Row],[Seats (Total)]]</f>
        <v>13640</v>
      </c>
    </row>
    <row r="63" spans="1:19">
      <c r="A63" s="1" t="s">
        <v>59</v>
      </c>
      <c r="B63" s="1" t="s">
        <v>60</v>
      </c>
      <c r="C63" s="1" t="s">
        <v>51</v>
      </c>
      <c r="D63" s="1" t="s">
        <v>51</v>
      </c>
      <c r="E63" s="1" t="s">
        <v>37</v>
      </c>
      <c r="F63" s="1" t="s">
        <v>63</v>
      </c>
      <c r="G63" s="3">
        <v>772</v>
      </c>
      <c r="H63" s="1">
        <v>271</v>
      </c>
      <c r="I63" s="1" t="s">
        <v>40</v>
      </c>
      <c r="J63" s="2">
        <v>7588</v>
      </c>
      <c r="K63" s="2">
        <v>28</v>
      </c>
      <c r="L63" s="3">
        <v>201902</v>
      </c>
      <c r="M63" t="str">
        <f>RIGHT(Table1[[#This Row],[Time series]],2)</f>
        <v>02</v>
      </c>
      <c r="N63" t="str">
        <f>LEFT(Table1[[#This Row],[Elapsed Time]],2)</f>
        <v>05</v>
      </c>
      <c r="O63" t="str">
        <f>RIGHT(Table1[[#This Row],[Elapsed Time]],2)</f>
        <v>15</v>
      </c>
      <c r="P63">
        <f>Table1[[#This Row],[Hours]]+Table1[[#This Row],[Minutes]]/60</f>
        <v>5.25</v>
      </c>
      <c r="Q63">
        <f>VLOOKUP(Table1[[#This Row],[Specific Aircraft Code]],e_3[],4,0)</f>
        <v>440</v>
      </c>
      <c r="R63">
        <f>Table1[[#This Row],['# of e-seats]]/Table1[[#This Row],[Seats]]</f>
        <v>1.6236162361623616</v>
      </c>
      <c r="S63">
        <f>Table1[[#This Row],[e]]*Table1[[#This Row],[Seats (Total)]]</f>
        <v>12320</v>
      </c>
    </row>
    <row r="64" spans="1:19">
      <c r="A64" s="1" t="s">
        <v>59</v>
      </c>
      <c r="B64" s="1" t="s">
        <v>60</v>
      </c>
      <c r="C64" s="1" t="s">
        <v>51</v>
      </c>
      <c r="D64" s="1" t="s">
        <v>51</v>
      </c>
      <c r="E64" s="1" t="s">
        <v>37</v>
      </c>
      <c r="F64" s="1" t="s">
        <v>63</v>
      </c>
      <c r="G64" s="3">
        <v>772</v>
      </c>
      <c r="H64" s="1">
        <v>271</v>
      </c>
      <c r="I64" s="1" t="s">
        <v>40</v>
      </c>
      <c r="J64" s="2">
        <v>8130</v>
      </c>
      <c r="K64" s="2">
        <v>30</v>
      </c>
      <c r="L64" s="3">
        <v>201903</v>
      </c>
      <c r="M64" t="str">
        <f>RIGHT(Table1[[#This Row],[Time series]],2)</f>
        <v>03</v>
      </c>
      <c r="N64" t="str">
        <f>LEFT(Table1[[#This Row],[Elapsed Time]],2)</f>
        <v>05</v>
      </c>
      <c r="O64" t="str">
        <f>RIGHT(Table1[[#This Row],[Elapsed Time]],2)</f>
        <v>15</v>
      </c>
      <c r="P64">
        <f>Table1[[#This Row],[Hours]]+Table1[[#This Row],[Minutes]]/60</f>
        <v>5.25</v>
      </c>
      <c r="Q64">
        <f>VLOOKUP(Table1[[#This Row],[Specific Aircraft Code]],e_3[],4,0)</f>
        <v>440</v>
      </c>
      <c r="R64">
        <f>Table1[[#This Row],['# of e-seats]]/Table1[[#This Row],[Seats]]</f>
        <v>1.6236162361623616</v>
      </c>
      <c r="S64">
        <f>Table1[[#This Row],[e]]*Table1[[#This Row],[Seats (Total)]]</f>
        <v>13200</v>
      </c>
    </row>
    <row r="65" spans="1:19">
      <c r="A65" s="1" t="s">
        <v>59</v>
      </c>
      <c r="B65" s="1" t="s">
        <v>60</v>
      </c>
      <c r="C65" s="1" t="s">
        <v>51</v>
      </c>
      <c r="D65" s="1" t="s">
        <v>51</v>
      </c>
      <c r="E65" s="1" t="s">
        <v>37</v>
      </c>
      <c r="F65" s="1" t="s">
        <v>65</v>
      </c>
      <c r="G65" s="3">
        <v>787</v>
      </c>
      <c r="H65" s="1">
        <v>337</v>
      </c>
      <c r="I65" s="1" t="s">
        <v>40</v>
      </c>
      <c r="J65" s="2">
        <v>10447</v>
      </c>
      <c r="K65" s="2">
        <v>31</v>
      </c>
      <c r="L65" s="3">
        <v>201901</v>
      </c>
      <c r="M65" t="str">
        <f>RIGHT(Table1[[#This Row],[Time series]],2)</f>
        <v>01</v>
      </c>
      <c r="N65" t="str">
        <f>LEFT(Table1[[#This Row],[Elapsed Time]],2)</f>
        <v>05</v>
      </c>
      <c r="O65" t="str">
        <f>RIGHT(Table1[[#This Row],[Elapsed Time]],2)</f>
        <v>15</v>
      </c>
      <c r="P65">
        <f>Table1[[#This Row],[Hours]]+Table1[[#This Row],[Minutes]]/60</f>
        <v>5.25</v>
      </c>
      <c r="Q65">
        <f>VLOOKUP(Table1[[#This Row],[Specific Aircraft Code]],e_3[],4,0)</f>
        <v>420</v>
      </c>
      <c r="R65">
        <f>Table1[[#This Row],['# of e-seats]]/Table1[[#This Row],[Seats]]</f>
        <v>1.2462908011869436</v>
      </c>
      <c r="S65">
        <f>Table1[[#This Row],[e]]*Table1[[#This Row],[Seats (Total)]]</f>
        <v>13020</v>
      </c>
    </row>
    <row r="66" spans="1:19">
      <c r="A66" s="1" t="s">
        <v>59</v>
      </c>
      <c r="B66" s="1" t="s">
        <v>60</v>
      </c>
      <c r="C66" s="1" t="s">
        <v>51</v>
      </c>
      <c r="D66" s="1" t="s">
        <v>51</v>
      </c>
      <c r="E66" s="1" t="s">
        <v>37</v>
      </c>
      <c r="F66" s="1" t="s">
        <v>65</v>
      </c>
      <c r="G66" s="3">
        <v>787</v>
      </c>
      <c r="H66" s="1">
        <v>337</v>
      </c>
      <c r="I66" s="1" t="s">
        <v>40</v>
      </c>
      <c r="J66" s="2">
        <v>9436</v>
      </c>
      <c r="K66" s="2">
        <v>28</v>
      </c>
      <c r="L66" s="3">
        <v>201902</v>
      </c>
      <c r="M66" t="str">
        <f>RIGHT(Table1[[#This Row],[Time series]],2)</f>
        <v>02</v>
      </c>
      <c r="N66" t="str">
        <f>LEFT(Table1[[#This Row],[Elapsed Time]],2)</f>
        <v>05</v>
      </c>
      <c r="O66" t="str">
        <f>RIGHT(Table1[[#This Row],[Elapsed Time]],2)</f>
        <v>15</v>
      </c>
      <c r="P66">
        <f>Table1[[#This Row],[Hours]]+Table1[[#This Row],[Minutes]]/60</f>
        <v>5.25</v>
      </c>
      <c r="Q66">
        <f>VLOOKUP(Table1[[#This Row],[Specific Aircraft Code]],e_3[],4,0)</f>
        <v>420</v>
      </c>
      <c r="R66">
        <f>Table1[[#This Row],['# of e-seats]]/Table1[[#This Row],[Seats]]</f>
        <v>1.2462908011869436</v>
      </c>
      <c r="S66">
        <f>Table1[[#This Row],[e]]*Table1[[#This Row],[Seats (Total)]]</f>
        <v>11760</v>
      </c>
    </row>
    <row r="67" spans="1:19">
      <c r="A67" s="1" t="s">
        <v>59</v>
      </c>
      <c r="B67" s="1" t="s">
        <v>60</v>
      </c>
      <c r="C67" s="1" t="s">
        <v>51</v>
      </c>
      <c r="D67" s="1" t="s">
        <v>51</v>
      </c>
      <c r="E67" s="1" t="s">
        <v>37</v>
      </c>
      <c r="F67" s="1" t="s">
        <v>65</v>
      </c>
      <c r="G67" s="3">
        <v>787</v>
      </c>
      <c r="H67" s="1">
        <v>337</v>
      </c>
      <c r="I67" s="1" t="s">
        <v>40</v>
      </c>
      <c r="J67" s="2">
        <v>10110</v>
      </c>
      <c r="K67" s="2">
        <v>30</v>
      </c>
      <c r="L67" s="3">
        <v>201903</v>
      </c>
      <c r="M67" t="str">
        <f>RIGHT(Table1[[#This Row],[Time series]],2)</f>
        <v>03</v>
      </c>
      <c r="N67" t="str">
        <f>LEFT(Table1[[#This Row],[Elapsed Time]],2)</f>
        <v>05</v>
      </c>
      <c r="O67" t="str">
        <f>RIGHT(Table1[[#This Row],[Elapsed Time]],2)</f>
        <v>15</v>
      </c>
      <c r="P67">
        <f>Table1[[#This Row],[Hours]]+Table1[[#This Row],[Minutes]]/60</f>
        <v>5.25</v>
      </c>
      <c r="Q67">
        <f>VLOOKUP(Table1[[#This Row],[Specific Aircraft Code]],e_3[],4,0)</f>
        <v>420</v>
      </c>
      <c r="R67">
        <f>Table1[[#This Row],['# of e-seats]]/Table1[[#This Row],[Seats]]</f>
        <v>1.2462908011869436</v>
      </c>
      <c r="S67">
        <f>Table1[[#This Row],[e]]*Table1[[#This Row],[Seats (Total)]]</f>
        <v>12600</v>
      </c>
    </row>
    <row r="68" spans="1:19">
      <c r="A68" s="1" t="s">
        <v>59</v>
      </c>
      <c r="B68" s="1" t="s">
        <v>60</v>
      </c>
      <c r="C68" s="1" t="s">
        <v>51</v>
      </c>
      <c r="D68" s="1" t="s">
        <v>51</v>
      </c>
      <c r="E68" s="1" t="s">
        <v>37</v>
      </c>
      <c r="F68" s="1" t="s">
        <v>65</v>
      </c>
      <c r="G68" s="3">
        <v>787</v>
      </c>
      <c r="H68" s="1">
        <v>337</v>
      </c>
      <c r="I68" s="1" t="s">
        <v>40</v>
      </c>
      <c r="J68" s="2">
        <v>3370</v>
      </c>
      <c r="K68" s="2">
        <v>10</v>
      </c>
      <c r="L68" s="3">
        <v>201910</v>
      </c>
      <c r="M68" t="str">
        <f>RIGHT(Table1[[#This Row],[Time series]],2)</f>
        <v>10</v>
      </c>
      <c r="N68" t="str">
        <f>LEFT(Table1[[#This Row],[Elapsed Time]],2)</f>
        <v>05</v>
      </c>
      <c r="O68" t="str">
        <f>RIGHT(Table1[[#This Row],[Elapsed Time]],2)</f>
        <v>15</v>
      </c>
      <c r="P68">
        <f>Table1[[#This Row],[Hours]]+Table1[[#This Row],[Minutes]]/60</f>
        <v>5.25</v>
      </c>
      <c r="Q68">
        <f>VLOOKUP(Table1[[#This Row],[Specific Aircraft Code]],e_3[],4,0)</f>
        <v>420</v>
      </c>
      <c r="R68">
        <f>Table1[[#This Row],['# of e-seats]]/Table1[[#This Row],[Seats]]</f>
        <v>1.2462908011869436</v>
      </c>
      <c r="S68">
        <f>Table1[[#This Row],[e]]*Table1[[#This Row],[Seats (Total)]]</f>
        <v>4200</v>
      </c>
    </row>
    <row r="69" spans="1:19">
      <c r="A69" s="1" t="s">
        <v>59</v>
      </c>
      <c r="B69" s="1" t="s">
        <v>60</v>
      </c>
      <c r="C69" s="1" t="s">
        <v>51</v>
      </c>
      <c r="D69" s="1" t="s">
        <v>51</v>
      </c>
      <c r="E69" s="1" t="s">
        <v>37</v>
      </c>
      <c r="F69" s="1" t="s">
        <v>65</v>
      </c>
      <c r="G69" s="3">
        <v>787</v>
      </c>
      <c r="H69" s="1">
        <v>337</v>
      </c>
      <c r="I69" s="1" t="s">
        <v>40</v>
      </c>
      <c r="J69" s="2">
        <v>20220</v>
      </c>
      <c r="K69" s="2">
        <v>60</v>
      </c>
      <c r="L69" s="3">
        <v>201911</v>
      </c>
      <c r="M69" t="str">
        <f>RIGHT(Table1[[#This Row],[Time series]],2)</f>
        <v>11</v>
      </c>
      <c r="N69" t="str">
        <f>LEFT(Table1[[#This Row],[Elapsed Time]],2)</f>
        <v>05</v>
      </c>
      <c r="O69" t="str">
        <f>RIGHT(Table1[[#This Row],[Elapsed Time]],2)</f>
        <v>15</v>
      </c>
      <c r="P69">
        <f>Table1[[#This Row],[Hours]]+Table1[[#This Row],[Minutes]]/60</f>
        <v>5.25</v>
      </c>
      <c r="Q69">
        <f>VLOOKUP(Table1[[#This Row],[Specific Aircraft Code]],e_3[],4,0)</f>
        <v>420</v>
      </c>
      <c r="R69">
        <f>Table1[[#This Row],['# of e-seats]]/Table1[[#This Row],[Seats]]</f>
        <v>1.2462908011869436</v>
      </c>
      <c r="S69">
        <f>Table1[[#This Row],[e]]*Table1[[#This Row],[Seats (Total)]]</f>
        <v>25200</v>
      </c>
    </row>
    <row r="70" spans="1:19">
      <c r="A70" s="1" t="s">
        <v>59</v>
      </c>
      <c r="B70" s="1" t="s">
        <v>60</v>
      </c>
      <c r="C70" s="1" t="s">
        <v>51</v>
      </c>
      <c r="D70" s="1" t="s">
        <v>51</v>
      </c>
      <c r="E70" s="1" t="s">
        <v>37</v>
      </c>
      <c r="F70" s="1" t="s">
        <v>65</v>
      </c>
      <c r="G70" s="3">
        <v>787</v>
      </c>
      <c r="H70" s="1">
        <v>337</v>
      </c>
      <c r="I70" s="1" t="s">
        <v>40</v>
      </c>
      <c r="J70" s="2">
        <v>20894</v>
      </c>
      <c r="K70" s="2">
        <v>62</v>
      </c>
      <c r="L70" s="3">
        <v>201912</v>
      </c>
      <c r="M70" t="str">
        <f>RIGHT(Table1[[#This Row],[Time series]],2)</f>
        <v>12</v>
      </c>
      <c r="N70" t="str">
        <f>LEFT(Table1[[#This Row],[Elapsed Time]],2)</f>
        <v>05</v>
      </c>
      <c r="O70" t="str">
        <f>RIGHT(Table1[[#This Row],[Elapsed Time]],2)</f>
        <v>15</v>
      </c>
      <c r="P70">
        <f>Table1[[#This Row],[Hours]]+Table1[[#This Row],[Minutes]]/60</f>
        <v>5.25</v>
      </c>
      <c r="Q70">
        <f>VLOOKUP(Table1[[#This Row],[Specific Aircraft Code]],e_3[],4,0)</f>
        <v>420</v>
      </c>
      <c r="R70">
        <f>Table1[[#This Row],['# of e-seats]]/Table1[[#This Row],[Seats]]</f>
        <v>1.2462908011869436</v>
      </c>
      <c r="S70">
        <f>Table1[[#This Row],[e]]*Table1[[#This Row],[Seats (Total)]]</f>
        <v>26040</v>
      </c>
    </row>
    <row r="71" spans="1:19">
      <c r="A71" s="1" t="s">
        <v>67</v>
      </c>
      <c r="B71" s="1" t="s">
        <v>68</v>
      </c>
      <c r="C71" s="1" t="s">
        <v>69</v>
      </c>
      <c r="D71" s="1" t="s">
        <v>69</v>
      </c>
      <c r="E71" s="1" t="s">
        <v>37</v>
      </c>
      <c r="F71" s="1" t="s">
        <v>70</v>
      </c>
      <c r="G71" s="3">
        <v>788</v>
      </c>
      <c r="H71" s="1">
        <v>329</v>
      </c>
      <c r="I71" s="1" t="s">
        <v>40</v>
      </c>
      <c r="J71" s="2">
        <v>329</v>
      </c>
      <c r="K71" s="2">
        <v>1</v>
      </c>
      <c r="L71" s="3">
        <v>201910</v>
      </c>
      <c r="M71" t="str">
        <f>RIGHT(Table1[[#This Row],[Time series]],2)</f>
        <v>10</v>
      </c>
      <c r="N71" t="str">
        <f>LEFT(Table1[[#This Row],[Elapsed Time]],2)</f>
        <v>05</v>
      </c>
      <c r="O71" t="str">
        <f>RIGHT(Table1[[#This Row],[Elapsed Time]],2)</f>
        <v>00</v>
      </c>
      <c r="P71">
        <f>Table1[[#This Row],[Hours]]+Table1[[#This Row],[Minutes]]/60</f>
        <v>5</v>
      </c>
      <c r="Q71">
        <f>VLOOKUP(Table1[[#This Row],[Specific Aircraft Code]],e_3[],4,0)</f>
        <v>381</v>
      </c>
      <c r="R71">
        <f>Table1[[#This Row],['# of e-seats]]/Table1[[#This Row],[Seats]]</f>
        <v>1.1580547112462005</v>
      </c>
      <c r="S71">
        <f>Table1[[#This Row],[e]]*Table1[[#This Row],[Seats (Total)]]</f>
        <v>380.99999999999994</v>
      </c>
    </row>
    <row r="72" spans="1:19">
      <c r="A72" s="1" t="s">
        <v>67</v>
      </c>
      <c r="B72" s="1" t="s">
        <v>68</v>
      </c>
      <c r="C72" s="1" t="s">
        <v>69</v>
      </c>
      <c r="D72" s="1" t="s">
        <v>69</v>
      </c>
      <c r="E72" s="1" t="s">
        <v>37</v>
      </c>
      <c r="F72" s="1" t="s">
        <v>70</v>
      </c>
      <c r="G72" s="3">
        <v>788</v>
      </c>
      <c r="H72" s="1">
        <v>329</v>
      </c>
      <c r="I72" s="1" t="s">
        <v>40</v>
      </c>
      <c r="J72" s="2">
        <v>2632</v>
      </c>
      <c r="K72" s="2">
        <v>8</v>
      </c>
      <c r="L72" s="3">
        <v>201911</v>
      </c>
      <c r="M72" t="str">
        <f>RIGHT(Table1[[#This Row],[Time series]],2)</f>
        <v>11</v>
      </c>
      <c r="N72" t="str">
        <f>LEFT(Table1[[#This Row],[Elapsed Time]],2)</f>
        <v>05</v>
      </c>
      <c r="O72" t="str">
        <f>RIGHT(Table1[[#This Row],[Elapsed Time]],2)</f>
        <v>00</v>
      </c>
      <c r="P72">
        <f>Table1[[#This Row],[Hours]]+Table1[[#This Row],[Minutes]]/60</f>
        <v>5</v>
      </c>
      <c r="Q72">
        <f>VLOOKUP(Table1[[#This Row],[Specific Aircraft Code]],e_3[],4,0)</f>
        <v>381</v>
      </c>
      <c r="R72">
        <f>Table1[[#This Row],['# of e-seats]]/Table1[[#This Row],[Seats]]</f>
        <v>1.1580547112462005</v>
      </c>
      <c r="S72">
        <f>Table1[[#This Row],[e]]*Table1[[#This Row],[Seats (Total)]]</f>
        <v>3047.9999999999995</v>
      </c>
    </row>
    <row r="73" spans="1:19">
      <c r="A73" s="1" t="s">
        <v>67</v>
      </c>
      <c r="B73" s="1" t="s">
        <v>68</v>
      </c>
      <c r="C73" s="1" t="s">
        <v>69</v>
      </c>
      <c r="D73" s="1" t="s">
        <v>69</v>
      </c>
      <c r="E73" s="1" t="s">
        <v>37</v>
      </c>
      <c r="F73" s="1" t="s">
        <v>70</v>
      </c>
      <c r="G73" s="3">
        <v>788</v>
      </c>
      <c r="H73" s="1">
        <v>329</v>
      </c>
      <c r="I73" s="1" t="s">
        <v>40</v>
      </c>
      <c r="J73" s="2">
        <v>2961</v>
      </c>
      <c r="K73" s="2">
        <v>9</v>
      </c>
      <c r="L73" s="3">
        <v>201912</v>
      </c>
      <c r="M73" t="str">
        <f>RIGHT(Table1[[#This Row],[Time series]],2)</f>
        <v>12</v>
      </c>
      <c r="N73" t="str">
        <f>LEFT(Table1[[#This Row],[Elapsed Time]],2)</f>
        <v>05</v>
      </c>
      <c r="O73" t="str">
        <f>RIGHT(Table1[[#This Row],[Elapsed Time]],2)</f>
        <v>00</v>
      </c>
      <c r="P73">
        <f>Table1[[#This Row],[Hours]]+Table1[[#This Row],[Minutes]]/60</f>
        <v>5</v>
      </c>
      <c r="Q73">
        <f>VLOOKUP(Table1[[#This Row],[Specific Aircraft Code]],e_3[],4,0)</f>
        <v>381</v>
      </c>
      <c r="R73">
        <f>Table1[[#This Row],['# of e-seats]]/Table1[[#This Row],[Seats]]</f>
        <v>1.1580547112462005</v>
      </c>
      <c r="S73">
        <f>Table1[[#This Row],[e]]*Table1[[#This Row],[Seats (Total)]]</f>
        <v>3428.9999999999995</v>
      </c>
    </row>
    <row r="74" spans="1:19">
      <c r="A74" s="1" t="s">
        <v>67</v>
      </c>
      <c r="B74" s="1" t="s">
        <v>68</v>
      </c>
      <c r="C74" s="1" t="s">
        <v>69</v>
      </c>
      <c r="D74" s="1" t="s">
        <v>69</v>
      </c>
      <c r="E74" s="1" t="s">
        <v>37</v>
      </c>
      <c r="F74" s="1" t="s">
        <v>72</v>
      </c>
      <c r="G74" s="3">
        <v>789</v>
      </c>
      <c r="H74" s="1">
        <v>375</v>
      </c>
      <c r="I74" s="1" t="s">
        <v>40</v>
      </c>
      <c r="J74" s="2">
        <v>750</v>
      </c>
      <c r="K74" s="2">
        <v>2</v>
      </c>
      <c r="L74" s="3">
        <v>201911</v>
      </c>
      <c r="M74" t="str">
        <f>RIGHT(Table1[[#This Row],[Time series]],2)</f>
        <v>11</v>
      </c>
      <c r="N74" t="str">
        <f>LEFT(Table1[[#This Row],[Elapsed Time]],2)</f>
        <v>05</v>
      </c>
      <c r="O74" t="str">
        <f>RIGHT(Table1[[#This Row],[Elapsed Time]],2)</f>
        <v>00</v>
      </c>
      <c r="P74">
        <f>Table1[[#This Row],[Hours]]+Table1[[#This Row],[Minutes]]/60</f>
        <v>5</v>
      </c>
      <c r="Q74">
        <f>VLOOKUP(Table1[[#This Row],[Specific Aircraft Code]],e_3[],4,0)</f>
        <v>420</v>
      </c>
      <c r="R74">
        <f>Table1[[#This Row],['# of e-seats]]/Table1[[#This Row],[Seats]]</f>
        <v>1.1200000000000001</v>
      </c>
      <c r="S74">
        <f>Table1[[#This Row],[e]]*Table1[[#This Row],[Seats (Total)]]</f>
        <v>840.00000000000011</v>
      </c>
    </row>
    <row r="75" spans="1:19">
      <c r="A75" s="1" t="s">
        <v>67</v>
      </c>
      <c r="B75" s="1" t="s">
        <v>68</v>
      </c>
      <c r="C75" s="1" t="s">
        <v>69</v>
      </c>
      <c r="D75" s="1" t="s">
        <v>69</v>
      </c>
      <c r="E75" s="1" t="s">
        <v>37</v>
      </c>
      <c r="F75" s="1" t="s">
        <v>72</v>
      </c>
      <c r="G75" s="3">
        <v>789</v>
      </c>
      <c r="H75" s="1">
        <v>375</v>
      </c>
      <c r="I75" s="1" t="s">
        <v>40</v>
      </c>
      <c r="J75" s="2">
        <v>3375</v>
      </c>
      <c r="K75" s="2">
        <v>9</v>
      </c>
      <c r="L75" s="3">
        <v>201912</v>
      </c>
      <c r="M75" t="str">
        <f>RIGHT(Table1[[#This Row],[Time series]],2)</f>
        <v>12</v>
      </c>
      <c r="N75" t="str">
        <f>LEFT(Table1[[#This Row],[Elapsed Time]],2)</f>
        <v>05</v>
      </c>
      <c r="O75" t="str">
        <f>RIGHT(Table1[[#This Row],[Elapsed Time]],2)</f>
        <v>00</v>
      </c>
      <c r="P75">
        <f>Table1[[#This Row],[Hours]]+Table1[[#This Row],[Minutes]]/60</f>
        <v>5</v>
      </c>
      <c r="Q75">
        <f>VLOOKUP(Table1[[#This Row],[Specific Aircraft Code]],e_3[],4,0)</f>
        <v>420</v>
      </c>
      <c r="R75">
        <f>Table1[[#This Row],['# of e-seats]]/Table1[[#This Row],[Seats]]</f>
        <v>1.1200000000000001</v>
      </c>
      <c r="S75">
        <f>Table1[[#This Row],[e]]*Table1[[#This Row],[Seats (Total)]]</f>
        <v>3780.0000000000005</v>
      </c>
    </row>
    <row r="76" spans="1:19">
      <c r="A76" s="1" t="s">
        <v>67</v>
      </c>
      <c r="B76" s="1" t="s">
        <v>68</v>
      </c>
      <c r="C76" s="1" t="s">
        <v>74</v>
      </c>
      <c r="D76" s="1" t="s">
        <v>74</v>
      </c>
      <c r="E76" s="1" t="s">
        <v>37</v>
      </c>
      <c r="F76" s="1" t="s">
        <v>70</v>
      </c>
      <c r="G76" s="3">
        <v>788</v>
      </c>
      <c r="H76" s="1">
        <v>329</v>
      </c>
      <c r="I76" s="1" t="s">
        <v>40</v>
      </c>
      <c r="J76" s="2">
        <v>4277</v>
      </c>
      <c r="K76" s="2">
        <v>13</v>
      </c>
      <c r="L76" s="3">
        <v>201901</v>
      </c>
      <c r="M76" t="str">
        <f>RIGHT(Table1[[#This Row],[Time series]],2)</f>
        <v>01</v>
      </c>
      <c r="N76" t="str">
        <f>LEFT(Table1[[#This Row],[Elapsed Time]],2)</f>
        <v>05</v>
      </c>
      <c r="O76" t="str">
        <f>RIGHT(Table1[[#This Row],[Elapsed Time]],2)</f>
        <v>05</v>
      </c>
      <c r="P76">
        <f>Table1[[#This Row],[Hours]]+Table1[[#This Row],[Minutes]]/60</f>
        <v>5.083333333333333</v>
      </c>
      <c r="Q76">
        <f>VLOOKUP(Table1[[#This Row],[Specific Aircraft Code]],e_3[],4,0)</f>
        <v>381</v>
      </c>
      <c r="R76">
        <f>Table1[[#This Row],['# of e-seats]]/Table1[[#This Row],[Seats]]</f>
        <v>1.1580547112462005</v>
      </c>
      <c r="S76">
        <f>Table1[[#This Row],[e]]*Table1[[#This Row],[Seats (Total)]]</f>
        <v>4953</v>
      </c>
    </row>
    <row r="77" spans="1:19">
      <c r="A77" s="1" t="s">
        <v>67</v>
      </c>
      <c r="B77" s="1" t="s">
        <v>68</v>
      </c>
      <c r="C77" s="1" t="s">
        <v>74</v>
      </c>
      <c r="D77" s="1" t="s">
        <v>74</v>
      </c>
      <c r="E77" s="1" t="s">
        <v>37</v>
      </c>
      <c r="F77" s="1" t="s">
        <v>70</v>
      </c>
      <c r="G77" s="3">
        <v>788</v>
      </c>
      <c r="H77" s="1">
        <v>329</v>
      </c>
      <c r="I77" s="1" t="s">
        <v>40</v>
      </c>
      <c r="J77" s="2">
        <v>3290</v>
      </c>
      <c r="K77" s="2">
        <v>10</v>
      </c>
      <c r="L77" s="3">
        <v>201902</v>
      </c>
      <c r="M77" t="str">
        <f>RIGHT(Table1[[#This Row],[Time series]],2)</f>
        <v>02</v>
      </c>
      <c r="N77" t="str">
        <f>LEFT(Table1[[#This Row],[Elapsed Time]],2)</f>
        <v>05</v>
      </c>
      <c r="O77" t="str">
        <f>RIGHT(Table1[[#This Row],[Elapsed Time]],2)</f>
        <v>05</v>
      </c>
      <c r="P77">
        <f>Table1[[#This Row],[Hours]]+Table1[[#This Row],[Minutes]]/60</f>
        <v>5.083333333333333</v>
      </c>
      <c r="Q77">
        <f>VLOOKUP(Table1[[#This Row],[Specific Aircraft Code]],e_3[],4,0)</f>
        <v>381</v>
      </c>
      <c r="R77">
        <f>Table1[[#This Row],['# of e-seats]]/Table1[[#This Row],[Seats]]</f>
        <v>1.1580547112462005</v>
      </c>
      <c r="S77">
        <f>Table1[[#This Row],[e]]*Table1[[#This Row],[Seats (Total)]]</f>
        <v>3809.9999999999995</v>
      </c>
    </row>
    <row r="78" spans="1:19">
      <c r="A78" s="1" t="s">
        <v>67</v>
      </c>
      <c r="B78" s="1" t="s">
        <v>68</v>
      </c>
      <c r="C78" s="1" t="s">
        <v>74</v>
      </c>
      <c r="D78" s="1" t="s">
        <v>74</v>
      </c>
      <c r="E78" s="1" t="s">
        <v>37</v>
      </c>
      <c r="F78" s="1" t="s">
        <v>70</v>
      </c>
      <c r="G78" s="3">
        <v>788</v>
      </c>
      <c r="H78" s="1">
        <v>329</v>
      </c>
      <c r="I78" s="1" t="s">
        <v>40</v>
      </c>
      <c r="J78" s="2">
        <v>2632</v>
      </c>
      <c r="K78" s="2">
        <v>8</v>
      </c>
      <c r="L78" s="3">
        <v>201903</v>
      </c>
      <c r="M78" t="str">
        <f>RIGHT(Table1[[#This Row],[Time series]],2)</f>
        <v>03</v>
      </c>
      <c r="N78" t="str">
        <f>LEFT(Table1[[#This Row],[Elapsed Time]],2)</f>
        <v>05</v>
      </c>
      <c r="O78" t="str">
        <f>RIGHT(Table1[[#This Row],[Elapsed Time]],2)</f>
        <v>05</v>
      </c>
      <c r="P78">
        <f>Table1[[#This Row],[Hours]]+Table1[[#This Row],[Minutes]]/60</f>
        <v>5.083333333333333</v>
      </c>
      <c r="Q78">
        <f>VLOOKUP(Table1[[#This Row],[Specific Aircraft Code]],e_3[],4,0)</f>
        <v>381</v>
      </c>
      <c r="R78">
        <f>Table1[[#This Row],['# of e-seats]]/Table1[[#This Row],[Seats]]</f>
        <v>1.1580547112462005</v>
      </c>
      <c r="S78">
        <f>Table1[[#This Row],[e]]*Table1[[#This Row],[Seats (Total)]]</f>
        <v>3047.9999999999995</v>
      </c>
    </row>
    <row r="79" spans="1:19">
      <c r="A79" s="1" t="s">
        <v>67</v>
      </c>
      <c r="B79" s="1" t="s">
        <v>68</v>
      </c>
      <c r="C79" s="1" t="s">
        <v>74</v>
      </c>
      <c r="D79" s="1" t="s">
        <v>74</v>
      </c>
      <c r="E79" s="1" t="s">
        <v>37</v>
      </c>
      <c r="F79" s="1" t="s">
        <v>70</v>
      </c>
      <c r="G79" s="3">
        <v>788</v>
      </c>
      <c r="H79" s="1">
        <v>329</v>
      </c>
      <c r="I79" s="1" t="s">
        <v>40</v>
      </c>
      <c r="J79" s="2">
        <v>329</v>
      </c>
      <c r="K79" s="2">
        <v>1</v>
      </c>
      <c r="L79" s="3">
        <v>201910</v>
      </c>
      <c r="M79" t="str">
        <f>RIGHT(Table1[[#This Row],[Time series]],2)</f>
        <v>10</v>
      </c>
      <c r="N79" t="str">
        <f>LEFT(Table1[[#This Row],[Elapsed Time]],2)</f>
        <v>05</v>
      </c>
      <c r="O79" t="str">
        <f>RIGHT(Table1[[#This Row],[Elapsed Time]],2)</f>
        <v>05</v>
      </c>
      <c r="P79">
        <f>Table1[[#This Row],[Hours]]+Table1[[#This Row],[Minutes]]/60</f>
        <v>5.083333333333333</v>
      </c>
      <c r="Q79">
        <f>VLOOKUP(Table1[[#This Row],[Specific Aircraft Code]],e_3[],4,0)</f>
        <v>381</v>
      </c>
      <c r="R79">
        <f>Table1[[#This Row],['# of e-seats]]/Table1[[#This Row],[Seats]]</f>
        <v>1.1580547112462005</v>
      </c>
      <c r="S79">
        <f>Table1[[#This Row],[e]]*Table1[[#This Row],[Seats (Total)]]</f>
        <v>380.99999999999994</v>
      </c>
    </row>
    <row r="80" spans="1:19">
      <c r="A80" s="1" t="s">
        <v>67</v>
      </c>
      <c r="B80" s="1" t="s">
        <v>68</v>
      </c>
      <c r="C80" s="1" t="s">
        <v>74</v>
      </c>
      <c r="D80" s="1" t="s">
        <v>74</v>
      </c>
      <c r="E80" s="1" t="s">
        <v>37</v>
      </c>
      <c r="F80" s="1" t="s">
        <v>70</v>
      </c>
      <c r="G80" s="3">
        <v>788</v>
      </c>
      <c r="H80" s="1">
        <v>329</v>
      </c>
      <c r="I80" s="1" t="s">
        <v>40</v>
      </c>
      <c r="J80" s="2">
        <v>987</v>
      </c>
      <c r="K80" s="2">
        <v>3</v>
      </c>
      <c r="L80" s="3">
        <v>201911</v>
      </c>
      <c r="M80" t="str">
        <f>RIGHT(Table1[[#This Row],[Time series]],2)</f>
        <v>11</v>
      </c>
      <c r="N80" t="str">
        <f>LEFT(Table1[[#This Row],[Elapsed Time]],2)</f>
        <v>05</v>
      </c>
      <c r="O80" t="str">
        <f>RIGHT(Table1[[#This Row],[Elapsed Time]],2)</f>
        <v>05</v>
      </c>
      <c r="P80">
        <f>Table1[[#This Row],[Hours]]+Table1[[#This Row],[Minutes]]/60</f>
        <v>5.083333333333333</v>
      </c>
      <c r="Q80">
        <f>VLOOKUP(Table1[[#This Row],[Specific Aircraft Code]],e_3[],4,0)</f>
        <v>381</v>
      </c>
      <c r="R80">
        <f>Table1[[#This Row],['# of e-seats]]/Table1[[#This Row],[Seats]]</f>
        <v>1.1580547112462005</v>
      </c>
      <c r="S80">
        <f>Table1[[#This Row],[e]]*Table1[[#This Row],[Seats (Total)]]</f>
        <v>1143</v>
      </c>
    </row>
    <row r="81" spans="1:19">
      <c r="A81" s="1" t="s">
        <v>67</v>
      </c>
      <c r="B81" s="1" t="s">
        <v>68</v>
      </c>
      <c r="C81" s="1" t="s">
        <v>74</v>
      </c>
      <c r="D81" s="1" t="s">
        <v>74</v>
      </c>
      <c r="E81" s="1" t="s">
        <v>37</v>
      </c>
      <c r="F81" s="1" t="s">
        <v>70</v>
      </c>
      <c r="G81" s="3">
        <v>788</v>
      </c>
      <c r="H81" s="1">
        <v>329</v>
      </c>
      <c r="I81" s="1" t="s">
        <v>40</v>
      </c>
      <c r="J81" s="2">
        <v>1316</v>
      </c>
      <c r="K81" s="2">
        <v>4</v>
      </c>
      <c r="L81" s="3">
        <v>201912</v>
      </c>
      <c r="M81" t="str">
        <f>RIGHT(Table1[[#This Row],[Time series]],2)</f>
        <v>12</v>
      </c>
      <c r="N81" t="str">
        <f>LEFT(Table1[[#This Row],[Elapsed Time]],2)</f>
        <v>05</v>
      </c>
      <c r="O81" t="str">
        <f>RIGHT(Table1[[#This Row],[Elapsed Time]],2)</f>
        <v>05</v>
      </c>
      <c r="P81">
        <f>Table1[[#This Row],[Hours]]+Table1[[#This Row],[Minutes]]/60</f>
        <v>5.083333333333333</v>
      </c>
      <c r="Q81">
        <f>VLOOKUP(Table1[[#This Row],[Specific Aircraft Code]],e_3[],4,0)</f>
        <v>381</v>
      </c>
      <c r="R81">
        <f>Table1[[#This Row],['# of e-seats]]/Table1[[#This Row],[Seats]]</f>
        <v>1.1580547112462005</v>
      </c>
      <c r="S81">
        <f>Table1[[#This Row],[e]]*Table1[[#This Row],[Seats (Total)]]</f>
        <v>1523.9999999999998</v>
      </c>
    </row>
    <row r="82" spans="1:19">
      <c r="A82" s="1" t="s">
        <v>67</v>
      </c>
      <c r="B82" s="1" t="s">
        <v>68</v>
      </c>
      <c r="C82" s="1" t="s">
        <v>74</v>
      </c>
      <c r="D82" s="1" t="s">
        <v>74</v>
      </c>
      <c r="E82" s="1" t="s">
        <v>37</v>
      </c>
      <c r="F82" s="1" t="s">
        <v>70</v>
      </c>
      <c r="G82" s="3">
        <v>788</v>
      </c>
      <c r="H82" s="1">
        <v>335</v>
      </c>
      <c r="I82" s="1" t="s">
        <v>40</v>
      </c>
      <c r="J82" s="2">
        <v>2010</v>
      </c>
      <c r="K82" s="2">
        <v>6</v>
      </c>
      <c r="L82" s="3">
        <v>201901</v>
      </c>
      <c r="M82" t="str">
        <f>RIGHT(Table1[[#This Row],[Time series]],2)</f>
        <v>01</v>
      </c>
      <c r="N82" t="str">
        <f>LEFT(Table1[[#This Row],[Elapsed Time]],2)</f>
        <v>05</v>
      </c>
      <c r="O82" t="str">
        <f>RIGHT(Table1[[#This Row],[Elapsed Time]],2)</f>
        <v>05</v>
      </c>
      <c r="P82">
        <f>Table1[[#This Row],[Hours]]+Table1[[#This Row],[Minutes]]/60</f>
        <v>5.083333333333333</v>
      </c>
      <c r="Q82">
        <f>VLOOKUP(Table1[[#This Row],[Specific Aircraft Code]],e_3[],4,0)</f>
        <v>381</v>
      </c>
      <c r="R82">
        <f>Table1[[#This Row],['# of e-seats]]/Table1[[#This Row],[Seats]]</f>
        <v>1.137313432835821</v>
      </c>
      <c r="S82">
        <f>Table1[[#This Row],[e]]*Table1[[#This Row],[Seats (Total)]]</f>
        <v>2286</v>
      </c>
    </row>
    <row r="83" spans="1:19">
      <c r="A83" s="1" t="s">
        <v>67</v>
      </c>
      <c r="B83" s="1" t="s">
        <v>68</v>
      </c>
      <c r="C83" s="1" t="s">
        <v>74</v>
      </c>
      <c r="D83" s="1" t="s">
        <v>74</v>
      </c>
      <c r="E83" s="1" t="s">
        <v>37</v>
      </c>
      <c r="F83" s="1" t="s">
        <v>70</v>
      </c>
      <c r="G83" s="3">
        <v>788</v>
      </c>
      <c r="H83" s="1">
        <v>335</v>
      </c>
      <c r="I83" s="1" t="s">
        <v>40</v>
      </c>
      <c r="J83" s="2">
        <v>2345</v>
      </c>
      <c r="K83" s="2">
        <v>7</v>
      </c>
      <c r="L83" s="3">
        <v>201902</v>
      </c>
      <c r="M83" t="str">
        <f>RIGHT(Table1[[#This Row],[Time series]],2)</f>
        <v>02</v>
      </c>
      <c r="N83" t="str">
        <f>LEFT(Table1[[#This Row],[Elapsed Time]],2)</f>
        <v>05</v>
      </c>
      <c r="O83" t="str">
        <f>RIGHT(Table1[[#This Row],[Elapsed Time]],2)</f>
        <v>05</v>
      </c>
      <c r="P83">
        <f>Table1[[#This Row],[Hours]]+Table1[[#This Row],[Minutes]]/60</f>
        <v>5.083333333333333</v>
      </c>
      <c r="Q83">
        <f>VLOOKUP(Table1[[#This Row],[Specific Aircraft Code]],e_3[],4,0)</f>
        <v>381</v>
      </c>
      <c r="R83">
        <f>Table1[[#This Row],['# of e-seats]]/Table1[[#This Row],[Seats]]</f>
        <v>1.137313432835821</v>
      </c>
      <c r="S83">
        <f>Table1[[#This Row],[e]]*Table1[[#This Row],[Seats (Total)]]</f>
        <v>2667</v>
      </c>
    </row>
    <row r="84" spans="1:19">
      <c r="A84" s="1" t="s">
        <v>67</v>
      </c>
      <c r="B84" s="1" t="s">
        <v>68</v>
      </c>
      <c r="C84" s="1" t="s">
        <v>74</v>
      </c>
      <c r="D84" s="1" t="s">
        <v>74</v>
      </c>
      <c r="E84" s="1" t="s">
        <v>37</v>
      </c>
      <c r="F84" s="1" t="s">
        <v>70</v>
      </c>
      <c r="G84" s="3">
        <v>788</v>
      </c>
      <c r="H84" s="1">
        <v>335</v>
      </c>
      <c r="I84" s="1" t="s">
        <v>40</v>
      </c>
      <c r="J84" s="2">
        <v>2680</v>
      </c>
      <c r="K84" s="2">
        <v>8</v>
      </c>
      <c r="L84" s="3">
        <v>201903</v>
      </c>
      <c r="M84" t="str">
        <f>RIGHT(Table1[[#This Row],[Time series]],2)</f>
        <v>03</v>
      </c>
      <c r="N84" t="str">
        <f>LEFT(Table1[[#This Row],[Elapsed Time]],2)</f>
        <v>05</v>
      </c>
      <c r="O84" t="str">
        <f>RIGHT(Table1[[#This Row],[Elapsed Time]],2)</f>
        <v>05</v>
      </c>
      <c r="P84">
        <f>Table1[[#This Row],[Hours]]+Table1[[#This Row],[Minutes]]/60</f>
        <v>5.083333333333333</v>
      </c>
      <c r="Q84">
        <f>VLOOKUP(Table1[[#This Row],[Specific Aircraft Code]],e_3[],4,0)</f>
        <v>381</v>
      </c>
      <c r="R84">
        <f>Table1[[#This Row],['# of e-seats]]/Table1[[#This Row],[Seats]]</f>
        <v>1.137313432835821</v>
      </c>
      <c r="S84">
        <f>Table1[[#This Row],[e]]*Table1[[#This Row],[Seats (Total)]]</f>
        <v>3048.0000000000005</v>
      </c>
    </row>
    <row r="85" spans="1:19">
      <c r="A85" s="1" t="s">
        <v>67</v>
      </c>
      <c r="B85" s="1" t="s">
        <v>68</v>
      </c>
      <c r="C85" s="1" t="s">
        <v>74</v>
      </c>
      <c r="D85" s="1" t="s">
        <v>74</v>
      </c>
      <c r="E85" s="1" t="s">
        <v>37</v>
      </c>
      <c r="F85" s="1" t="s">
        <v>70</v>
      </c>
      <c r="G85" s="3">
        <v>788</v>
      </c>
      <c r="H85" s="1">
        <v>335</v>
      </c>
      <c r="I85" s="1" t="s">
        <v>40</v>
      </c>
      <c r="J85" s="2">
        <v>335</v>
      </c>
      <c r="K85" s="2">
        <v>1</v>
      </c>
      <c r="L85" s="3">
        <v>201910</v>
      </c>
      <c r="M85" t="str">
        <f>RIGHT(Table1[[#This Row],[Time series]],2)</f>
        <v>10</v>
      </c>
      <c r="N85" t="str">
        <f>LEFT(Table1[[#This Row],[Elapsed Time]],2)</f>
        <v>05</v>
      </c>
      <c r="O85" t="str">
        <f>RIGHT(Table1[[#This Row],[Elapsed Time]],2)</f>
        <v>05</v>
      </c>
      <c r="P85">
        <f>Table1[[#This Row],[Hours]]+Table1[[#This Row],[Minutes]]/60</f>
        <v>5.083333333333333</v>
      </c>
      <c r="Q85">
        <f>VLOOKUP(Table1[[#This Row],[Specific Aircraft Code]],e_3[],4,0)</f>
        <v>381</v>
      </c>
      <c r="R85">
        <f>Table1[[#This Row],['# of e-seats]]/Table1[[#This Row],[Seats]]</f>
        <v>1.137313432835821</v>
      </c>
      <c r="S85">
        <f>Table1[[#This Row],[e]]*Table1[[#This Row],[Seats (Total)]]</f>
        <v>381.00000000000006</v>
      </c>
    </row>
    <row r="86" spans="1:19">
      <c r="A86" s="1" t="s">
        <v>67</v>
      </c>
      <c r="B86" s="1" t="s">
        <v>68</v>
      </c>
      <c r="C86" s="1" t="s">
        <v>74</v>
      </c>
      <c r="D86" s="1" t="s">
        <v>74</v>
      </c>
      <c r="E86" s="1" t="s">
        <v>37</v>
      </c>
      <c r="F86" s="1" t="s">
        <v>70</v>
      </c>
      <c r="G86" s="3">
        <v>788</v>
      </c>
      <c r="H86" s="1">
        <v>335</v>
      </c>
      <c r="I86" s="1" t="s">
        <v>40</v>
      </c>
      <c r="J86" s="2">
        <v>1340</v>
      </c>
      <c r="K86" s="2">
        <v>4</v>
      </c>
      <c r="L86" s="3">
        <v>201911</v>
      </c>
      <c r="M86" t="str">
        <f>RIGHT(Table1[[#This Row],[Time series]],2)</f>
        <v>11</v>
      </c>
      <c r="N86" t="str">
        <f>LEFT(Table1[[#This Row],[Elapsed Time]],2)</f>
        <v>05</v>
      </c>
      <c r="O86" t="str">
        <f>RIGHT(Table1[[#This Row],[Elapsed Time]],2)</f>
        <v>05</v>
      </c>
      <c r="P86">
        <f>Table1[[#This Row],[Hours]]+Table1[[#This Row],[Minutes]]/60</f>
        <v>5.083333333333333</v>
      </c>
      <c r="Q86">
        <f>VLOOKUP(Table1[[#This Row],[Specific Aircraft Code]],e_3[],4,0)</f>
        <v>381</v>
      </c>
      <c r="R86">
        <f>Table1[[#This Row],['# of e-seats]]/Table1[[#This Row],[Seats]]</f>
        <v>1.137313432835821</v>
      </c>
      <c r="S86">
        <f>Table1[[#This Row],[e]]*Table1[[#This Row],[Seats (Total)]]</f>
        <v>1524.0000000000002</v>
      </c>
    </row>
    <row r="87" spans="1:19">
      <c r="A87" s="1" t="s">
        <v>67</v>
      </c>
      <c r="B87" s="1" t="s">
        <v>68</v>
      </c>
      <c r="C87" s="1" t="s">
        <v>74</v>
      </c>
      <c r="D87" s="1" t="s">
        <v>74</v>
      </c>
      <c r="E87" s="1" t="s">
        <v>37</v>
      </c>
      <c r="F87" s="1" t="s">
        <v>70</v>
      </c>
      <c r="G87" s="3">
        <v>788</v>
      </c>
      <c r="H87" s="1">
        <v>335</v>
      </c>
      <c r="I87" s="1" t="s">
        <v>40</v>
      </c>
      <c r="J87" s="2">
        <v>1675</v>
      </c>
      <c r="K87" s="2">
        <v>5</v>
      </c>
      <c r="L87" s="3">
        <v>201912</v>
      </c>
      <c r="M87" t="str">
        <f>RIGHT(Table1[[#This Row],[Time series]],2)</f>
        <v>12</v>
      </c>
      <c r="N87" t="str">
        <f>LEFT(Table1[[#This Row],[Elapsed Time]],2)</f>
        <v>05</v>
      </c>
      <c r="O87" t="str">
        <f>RIGHT(Table1[[#This Row],[Elapsed Time]],2)</f>
        <v>05</v>
      </c>
      <c r="P87">
        <f>Table1[[#This Row],[Hours]]+Table1[[#This Row],[Minutes]]/60</f>
        <v>5.083333333333333</v>
      </c>
      <c r="Q87">
        <f>VLOOKUP(Table1[[#This Row],[Specific Aircraft Code]],e_3[],4,0)</f>
        <v>381</v>
      </c>
      <c r="R87">
        <f>Table1[[#This Row],['# of e-seats]]/Table1[[#This Row],[Seats]]</f>
        <v>1.137313432835821</v>
      </c>
      <c r="S87">
        <f>Table1[[#This Row],[e]]*Table1[[#This Row],[Seats (Total)]]</f>
        <v>1905.0000000000002</v>
      </c>
    </row>
    <row r="88" spans="1:19">
      <c r="A88" s="1" t="s">
        <v>67</v>
      </c>
      <c r="B88" s="1" t="s">
        <v>68</v>
      </c>
      <c r="C88" s="1" t="s">
        <v>74</v>
      </c>
      <c r="D88" s="1" t="s">
        <v>74</v>
      </c>
      <c r="E88" s="1" t="s">
        <v>37</v>
      </c>
      <c r="F88" s="1" t="s">
        <v>72</v>
      </c>
      <c r="G88" s="3">
        <v>789</v>
      </c>
      <c r="H88" s="1">
        <v>375</v>
      </c>
      <c r="I88" s="1" t="s">
        <v>40</v>
      </c>
      <c r="J88" s="2">
        <v>1500</v>
      </c>
      <c r="K88" s="2">
        <v>4</v>
      </c>
      <c r="L88" s="3">
        <v>201901</v>
      </c>
      <c r="M88" t="str">
        <f>RIGHT(Table1[[#This Row],[Time series]],2)</f>
        <v>01</v>
      </c>
      <c r="N88" t="str">
        <f>LEFT(Table1[[#This Row],[Elapsed Time]],2)</f>
        <v>05</v>
      </c>
      <c r="O88" t="str">
        <f>RIGHT(Table1[[#This Row],[Elapsed Time]],2)</f>
        <v>05</v>
      </c>
      <c r="P88">
        <f>Table1[[#This Row],[Hours]]+Table1[[#This Row],[Minutes]]/60</f>
        <v>5.083333333333333</v>
      </c>
      <c r="Q88">
        <f>VLOOKUP(Table1[[#This Row],[Specific Aircraft Code]],e_3[],4,0)</f>
        <v>420</v>
      </c>
      <c r="R88">
        <f>Table1[[#This Row],['# of e-seats]]/Table1[[#This Row],[Seats]]</f>
        <v>1.1200000000000001</v>
      </c>
      <c r="S88">
        <f>Table1[[#This Row],[e]]*Table1[[#This Row],[Seats (Total)]]</f>
        <v>1680.0000000000002</v>
      </c>
    </row>
    <row r="89" spans="1:19">
      <c r="A89" s="1" t="s">
        <v>67</v>
      </c>
      <c r="B89" s="1" t="s">
        <v>68</v>
      </c>
      <c r="C89" s="1" t="s">
        <v>74</v>
      </c>
      <c r="D89" s="1" t="s">
        <v>74</v>
      </c>
      <c r="E89" s="1" t="s">
        <v>37</v>
      </c>
      <c r="F89" s="1" t="s">
        <v>72</v>
      </c>
      <c r="G89" s="3">
        <v>789</v>
      </c>
      <c r="H89" s="1">
        <v>375</v>
      </c>
      <c r="I89" s="1" t="s">
        <v>40</v>
      </c>
      <c r="J89" s="2">
        <v>1125</v>
      </c>
      <c r="K89" s="2">
        <v>3</v>
      </c>
      <c r="L89" s="3">
        <v>201902</v>
      </c>
      <c r="M89" t="str">
        <f>RIGHT(Table1[[#This Row],[Time series]],2)</f>
        <v>02</v>
      </c>
      <c r="N89" t="str">
        <f>LEFT(Table1[[#This Row],[Elapsed Time]],2)</f>
        <v>05</v>
      </c>
      <c r="O89" t="str">
        <f>RIGHT(Table1[[#This Row],[Elapsed Time]],2)</f>
        <v>05</v>
      </c>
      <c r="P89">
        <f>Table1[[#This Row],[Hours]]+Table1[[#This Row],[Minutes]]/60</f>
        <v>5.083333333333333</v>
      </c>
      <c r="Q89">
        <f>VLOOKUP(Table1[[#This Row],[Specific Aircraft Code]],e_3[],4,0)</f>
        <v>420</v>
      </c>
      <c r="R89">
        <f>Table1[[#This Row],['# of e-seats]]/Table1[[#This Row],[Seats]]</f>
        <v>1.1200000000000001</v>
      </c>
      <c r="S89">
        <f>Table1[[#This Row],[e]]*Table1[[#This Row],[Seats (Total)]]</f>
        <v>1260.0000000000002</v>
      </c>
    </row>
    <row r="90" spans="1:19">
      <c r="A90" s="1" t="s">
        <v>67</v>
      </c>
      <c r="B90" s="1" t="s">
        <v>68</v>
      </c>
      <c r="C90" s="1" t="s">
        <v>74</v>
      </c>
      <c r="D90" s="1" t="s">
        <v>74</v>
      </c>
      <c r="E90" s="1" t="s">
        <v>37</v>
      </c>
      <c r="F90" s="1" t="s">
        <v>72</v>
      </c>
      <c r="G90" s="3">
        <v>789</v>
      </c>
      <c r="H90" s="1">
        <v>375</v>
      </c>
      <c r="I90" s="1" t="s">
        <v>40</v>
      </c>
      <c r="J90" s="2">
        <v>1875</v>
      </c>
      <c r="K90" s="2">
        <v>5</v>
      </c>
      <c r="L90" s="3">
        <v>201903</v>
      </c>
      <c r="M90" t="str">
        <f>RIGHT(Table1[[#This Row],[Time series]],2)</f>
        <v>03</v>
      </c>
      <c r="N90" t="str">
        <f>LEFT(Table1[[#This Row],[Elapsed Time]],2)</f>
        <v>05</v>
      </c>
      <c r="O90" t="str">
        <f>RIGHT(Table1[[#This Row],[Elapsed Time]],2)</f>
        <v>05</v>
      </c>
      <c r="P90">
        <f>Table1[[#This Row],[Hours]]+Table1[[#This Row],[Minutes]]/60</f>
        <v>5.083333333333333</v>
      </c>
      <c r="Q90">
        <f>VLOOKUP(Table1[[#This Row],[Specific Aircraft Code]],e_3[],4,0)</f>
        <v>420</v>
      </c>
      <c r="R90">
        <f>Table1[[#This Row],['# of e-seats]]/Table1[[#This Row],[Seats]]</f>
        <v>1.1200000000000001</v>
      </c>
      <c r="S90">
        <f>Table1[[#This Row],[e]]*Table1[[#This Row],[Seats (Total)]]</f>
        <v>2100</v>
      </c>
    </row>
    <row r="91" spans="1:19">
      <c r="A91" s="1" t="s">
        <v>67</v>
      </c>
      <c r="B91" s="1" t="s">
        <v>68</v>
      </c>
      <c r="C91" s="1" t="s">
        <v>74</v>
      </c>
      <c r="D91" s="1" t="s">
        <v>74</v>
      </c>
      <c r="E91" s="1" t="s">
        <v>37</v>
      </c>
      <c r="F91" s="1" t="s">
        <v>72</v>
      </c>
      <c r="G91" s="3">
        <v>789</v>
      </c>
      <c r="H91" s="1">
        <v>375</v>
      </c>
      <c r="I91" s="1" t="s">
        <v>40</v>
      </c>
      <c r="J91" s="2">
        <v>375</v>
      </c>
      <c r="K91" s="2">
        <v>1</v>
      </c>
      <c r="L91" s="3">
        <v>201910</v>
      </c>
      <c r="M91" t="str">
        <f>RIGHT(Table1[[#This Row],[Time series]],2)</f>
        <v>10</v>
      </c>
      <c r="N91" t="str">
        <f>LEFT(Table1[[#This Row],[Elapsed Time]],2)</f>
        <v>05</v>
      </c>
      <c r="O91" t="str">
        <f>RIGHT(Table1[[#This Row],[Elapsed Time]],2)</f>
        <v>05</v>
      </c>
      <c r="P91">
        <f>Table1[[#This Row],[Hours]]+Table1[[#This Row],[Minutes]]/60</f>
        <v>5.083333333333333</v>
      </c>
      <c r="Q91">
        <f>VLOOKUP(Table1[[#This Row],[Specific Aircraft Code]],e_3[],4,0)</f>
        <v>420</v>
      </c>
      <c r="R91">
        <f>Table1[[#This Row],['# of e-seats]]/Table1[[#This Row],[Seats]]</f>
        <v>1.1200000000000001</v>
      </c>
      <c r="S91">
        <f>Table1[[#This Row],[e]]*Table1[[#This Row],[Seats (Total)]]</f>
        <v>420.00000000000006</v>
      </c>
    </row>
    <row r="92" spans="1:19">
      <c r="A92" s="1" t="s">
        <v>67</v>
      </c>
      <c r="B92" s="1" t="s">
        <v>68</v>
      </c>
      <c r="C92" s="1" t="s">
        <v>74</v>
      </c>
      <c r="D92" s="1" t="s">
        <v>74</v>
      </c>
      <c r="E92" s="1" t="s">
        <v>37</v>
      </c>
      <c r="F92" s="1" t="s">
        <v>72</v>
      </c>
      <c r="G92" s="3">
        <v>789</v>
      </c>
      <c r="H92" s="1">
        <v>375</v>
      </c>
      <c r="I92" s="1" t="s">
        <v>40</v>
      </c>
      <c r="J92" s="2">
        <v>3375</v>
      </c>
      <c r="K92" s="2">
        <v>9</v>
      </c>
      <c r="L92" s="3">
        <v>201911</v>
      </c>
      <c r="M92" t="str">
        <f>RIGHT(Table1[[#This Row],[Time series]],2)</f>
        <v>11</v>
      </c>
      <c r="N92" t="str">
        <f>LEFT(Table1[[#This Row],[Elapsed Time]],2)</f>
        <v>05</v>
      </c>
      <c r="O92" t="str">
        <f>RIGHT(Table1[[#This Row],[Elapsed Time]],2)</f>
        <v>05</v>
      </c>
      <c r="P92">
        <f>Table1[[#This Row],[Hours]]+Table1[[#This Row],[Minutes]]/60</f>
        <v>5.083333333333333</v>
      </c>
      <c r="Q92">
        <f>VLOOKUP(Table1[[#This Row],[Specific Aircraft Code]],e_3[],4,0)</f>
        <v>420</v>
      </c>
      <c r="R92">
        <f>Table1[[#This Row],['# of e-seats]]/Table1[[#This Row],[Seats]]</f>
        <v>1.1200000000000001</v>
      </c>
      <c r="S92">
        <f>Table1[[#This Row],[e]]*Table1[[#This Row],[Seats (Total)]]</f>
        <v>3780.0000000000005</v>
      </c>
    </row>
    <row r="93" spans="1:19">
      <c r="A93" s="1" t="s">
        <v>67</v>
      </c>
      <c r="B93" s="1" t="s">
        <v>68</v>
      </c>
      <c r="C93" s="1" t="s">
        <v>74</v>
      </c>
      <c r="D93" s="1" t="s">
        <v>74</v>
      </c>
      <c r="E93" s="1" t="s">
        <v>37</v>
      </c>
      <c r="F93" s="1" t="s">
        <v>72</v>
      </c>
      <c r="G93" s="3">
        <v>789</v>
      </c>
      <c r="H93" s="1">
        <v>375</v>
      </c>
      <c r="I93" s="1" t="s">
        <v>40</v>
      </c>
      <c r="J93" s="2">
        <v>4875</v>
      </c>
      <c r="K93" s="2">
        <v>13</v>
      </c>
      <c r="L93" s="3">
        <v>201912</v>
      </c>
      <c r="M93" t="str">
        <f>RIGHT(Table1[[#This Row],[Time series]],2)</f>
        <v>12</v>
      </c>
      <c r="N93" t="str">
        <f>LEFT(Table1[[#This Row],[Elapsed Time]],2)</f>
        <v>05</v>
      </c>
      <c r="O93" t="str">
        <f>RIGHT(Table1[[#This Row],[Elapsed Time]],2)</f>
        <v>05</v>
      </c>
      <c r="P93">
        <f>Table1[[#This Row],[Hours]]+Table1[[#This Row],[Minutes]]/60</f>
        <v>5.083333333333333</v>
      </c>
      <c r="Q93">
        <f>VLOOKUP(Table1[[#This Row],[Specific Aircraft Code]],e_3[],4,0)</f>
        <v>420</v>
      </c>
      <c r="R93">
        <f>Table1[[#This Row],['# of e-seats]]/Table1[[#This Row],[Seats]]</f>
        <v>1.1200000000000001</v>
      </c>
      <c r="S93">
        <f>Table1[[#This Row],[e]]*Table1[[#This Row],[Seats (Total)]]</f>
        <v>5460.0000000000009</v>
      </c>
    </row>
    <row r="94" spans="1:19">
      <c r="A94" s="1" t="s">
        <v>67</v>
      </c>
      <c r="B94" s="1" t="s">
        <v>68</v>
      </c>
      <c r="C94" s="1" t="s">
        <v>36</v>
      </c>
      <c r="D94" s="1" t="s">
        <v>36</v>
      </c>
      <c r="E94" s="1" t="s">
        <v>37</v>
      </c>
      <c r="F94" s="1" t="s">
        <v>75</v>
      </c>
      <c r="G94" s="3">
        <v>320</v>
      </c>
      <c r="H94" s="1">
        <v>180</v>
      </c>
      <c r="I94" s="1" t="s">
        <v>40</v>
      </c>
      <c r="J94" s="2">
        <v>180</v>
      </c>
      <c r="K94" s="2">
        <v>1</v>
      </c>
      <c r="L94" s="3">
        <v>201904</v>
      </c>
      <c r="M94" t="str">
        <f>RIGHT(Table1[[#This Row],[Time series]],2)</f>
        <v>04</v>
      </c>
      <c r="N94" t="str">
        <f>LEFT(Table1[[#This Row],[Elapsed Time]],2)</f>
        <v>05</v>
      </c>
      <c r="O94" t="str">
        <f>RIGHT(Table1[[#This Row],[Elapsed Time]],2)</f>
        <v>10</v>
      </c>
      <c r="P94">
        <f>Table1[[#This Row],[Hours]]+Table1[[#This Row],[Minutes]]/60</f>
        <v>5.166666666666667</v>
      </c>
      <c r="Q94">
        <f>VLOOKUP(Table1[[#This Row],[Specific Aircraft Code]],e_3[],4,0)</f>
        <v>180</v>
      </c>
      <c r="R94">
        <f>Table1[[#This Row],['# of e-seats]]/Table1[[#This Row],[Seats]]</f>
        <v>1</v>
      </c>
      <c r="S94">
        <f>Table1[[#This Row],[e]]*Table1[[#This Row],[Seats (Total)]]</f>
        <v>180</v>
      </c>
    </row>
    <row r="95" spans="1:19">
      <c r="A95" s="1" t="s">
        <v>67</v>
      </c>
      <c r="B95" s="1" t="s">
        <v>68</v>
      </c>
      <c r="C95" s="1" t="s">
        <v>36</v>
      </c>
      <c r="D95" s="1" t="s">
        <v>36</v>
      </c>
      <c r="E95" s="1" t="s">
        <v>37</v>
      </c>
      <c r="F95" s="1" t="s">
        <v>75</v>
      </c>
      <c r="G95" s="3">
        <v>320</v>
      </c>
      <c r="H95" s="1">
        <v>180</v>
      </c>
      <c r="I95" s="1" t="s">
        <v>40</v>
      </c>
      <c r="J95" s="2">
        <v>540</v>
      </c>
      <c r="K95" s="2">
        <v>3</v>
      </c>
      <c r="L95" s="3">
        <v>201905</v>
      </c>
      <c r="M95" t="str">
        <f>RIGHT(Table1[[#This Row],[Time series]],2)</f>
        <v>05</v>
      </c>
      <c r="N95" t="str">
        <f>LEFT(Table1[[#This Row],[Elapsed Time]],2)</f>
        <v>05</v>
      </c>
      <c r="O95" t="str">
        <f>RIGHT(Table1[[#This Row],[Elapsed Time]],2)</f>
        <v>10</v>
      </c>
      <c r="P95">
        <f>Table1[[#This Row],[Hours]]+Table1[[#This Row],[Minutes]]/60</f>
        <v>5.166666666666667</v>
      </c>
      <c r="Q95">
        <f>VLOOKUP(Table1[[#This Row],[Specific Aircraft Code]],e_3[],4,0)</f>
        <v>180</v>
      </c>
      <c r="R95">
        <f>Table1[[#This Row],['# of e-seats]]/Table1[[#This Row],[Seats]]</f>
        <v>1</v>
      </c>
      <c r="S95">
        <f>Table1[[#This Row],[e]]*Table1[[#This Row],[Seats (Total)]]</f>
        <v>540</v>
      </c>
    </row>
    <row r="96" spans="1:19">
      <c r="A96" s="1" t="s">
        <v>67</v>
      </c>
      <c r="B96" s="1" t="s">
        <v>68</v>
      </c>
      <c r="C96" s="1" t="s">
        <v>36</v>
      </c>
      <c r="D96" s="1" t="s">
        <v>36</v>
      </c>
      <c r="E96" s="1" t="s">
        <v>37</v>
      </c>
      <c r="F96" s="1" t="s">
        <v>75</v>
      </c>
      <c r="G96" s="3">
        <v>320</v>
      </c>
      <c r="H96" s="1">
        <v>180</v>
      </c>
      <c r="I96" s="1" t="s">
        <v>40</v>
      </c>
      <c r="J96" s="2">
        <v>540</v>
      </c>
      <c r="K96" s="2">
        <v>3</v>
      </c>
      <c r="L96" s="3">
        <v>201906</v>
      </c>
      <c r="M96" t="str">
        <f>RIGHT(Table1[[#This Row],[Time series]],2)</f>
        <v>06</v>
      </c>
      <c r="N96" t="str">
        <f>LEFT(Table1[[#This Row],[Elapsed Time]],2)</f>
        <v>05</v>
      </c>
      <c r="O96" t="str">
        <f>RIGHT(Table1[[#This Row],[Elapsed Time]],2)</f>
        <v>10</v>
      </c>
      <c r="P96">
        <f>Table1[[#This Row],[Hours]]+Table1[[#This Row],[Minutes]]/60</f>
        <v>5.166666666666667</v>
      </c>
      <c r="Q96">
        <f>VLOOKUP(Table1[[#This Row],[Specific Aircraft Code]],e_3[],4,0)</f>
        <v>180</v>
      </c>
      <c r="R96">
        <f>Table1[[#This Row],['# of e-seats]]/Table1[[#This Row],[Seats]]</f>
        <v>1</v>
      </c>
      <c r="S96">
        <f>Table1[[#This Row],[e]]*Table1[[#This Row],[Seats (Total)]]</f>
        <v>540</v>
      </c>
    </row>
    <row r="97" spans="1:19">
      <c r="A97" s="1" t="s">
        <v>67</v>
      </c>
      <c r="B97" s="1" t="s">
        <v>68</v>
      </c>
      <c r="C97" s="1" t="s">
        <v>36</v>
      </c>
      <c r="D97" s="1" t="s">
        <v>36</v>
      </c>
      <c r="E97" s="1" t="s">
        <v>37</v>
      </c>
      <c r="F97" s="1" t="s">
        <v>75</v>
      </c>
      <c r="G97" s="3">
        <v>320</v>
      </c>
      <c r="H97" s="1">
        <v>180</v>
      </c>
      <c r="I97" s="1" t="s">
        <v>40</v>
      </c>
      <c r="J97" s="2">
        <v>900</v>
      </c>
      <c r="K97" s="2">
        <v>5</v>
      </c>
      <c r="L97" s="3">
        <v>201907</v>
      </c>
      <c r="M97" t="str">
        <f>RIGHT(Table1[[#This Row],[Time series]],2)</f>
        <v>07</v>
      </c>
      <c r="N97" t="str">
        <f>LEFT(Table1[[#This Row],[Elapsed Time]],2)</f>
        <v>05</v>
      </c>
      <c r="O97" t="str">
        <f>RIGHT(Table1[[#This Row],[Elapsed Time]],2)</f>
        <v>10</v>
      </c>
      <c r="P97">
        <f>Table1[[#This Row],[Hours]]+Table1[[#This Row],[Minutes]]/60</f>
        <v>5.166666666666667</v>
      </c>
      <c r="Q97">
        <f>VLOOKUP(Table1[[#This Row],[Specific Aircraft Code]],e_3[],4,0)</f>
        <v>180</v>
      </c>
      <c r="R97">
        <f>Table1[[#This Row],['# of e-seats]]/Table1[[#This Row],[Seats]]</f>
        <v>1</v>
      </c>
      <c r="S97">
        <f>Table1[[#This Row],[e]]*Table1[[#This Row],[Seats (Total)]]</f>
        <v>900</v>
      </c>
    </row>
    <row r="98" spans="1:19">
      <c r="A98" s="1" t="s">
        <v>67</v>
      </c>
      <c r="B98" s="1" t="s">
        <v>68</v>
      </c>
      <c r="C98" s="1" t="s">
        <v>36</v>
      </c>
      <c r="D98" s="1" t="s">
        <v>36</v>
      </c>
      <c r="E98" s="1" t="s">
        <v>37</v>
      </c>
      <c r="F98" s="1" t="s">
        <v>75</v>
      </c>
      <c r="G98" s="3">
        <v>320</v>
      </c>
      <c r="H98" s="1">
        <v>180</v>
      </c>
      <c r="I98" s="1" t="s">
        <v>40</v>
      </c>
      <c r="J98" s="2">
        <v>720</v>
      </c>
      <c r="K98" s="2">
        <v>4</v>
      </c>
      <c r="L98" s="3">
        <v>201908</v>
      </c>
      <c r="M98" t="str">
        <f>RIGHT(Table1[[#This Row],[Time series]],2)</f>
        <v>08</v>
      </c>
      <c r="N98" t="str">
        <f>LEFT(Table1[[#This Row],[Elapsed Time]],2)</f>
        <v>05</v>
      </c>
      <c r="O98" t="str">
        <f>RIGHT(Table1[[#This Row],[Elapsed Time]],2)</f>
        <v>10</v>
      </c>
      <c r="P98">
        <f>Table1[[#This Row],[Hours]]+Table1[[#This Row],[Minutes]]/60</f>
        <v>5.166666666666667</v>
      </c>
      <c r="Q98">
        <f>VLOOKUP(Table1[[#This Row],[Specific Aircraft Code]],e_3[],4,0)</f>
        <v>180</v>
      </c>
      <c r="R98">
        <f>Table1[[#This Row],['# of e-seats]]/Table1[[#This Row],[Seats]]</f>
        <v>1</v>
      </c>
      <c r="S98">
        <f>Table1[[#This Row],[e]]*Table1[[#This Row],[Seats (Total)]]</f>
        <v>720</v>
      </c>
    </row>
    <row r="99" spans="1:19">
      <c r="A99" s="1" t="s">
        <v>67</v>
      </c>
      <c r="B99" s="1" t="s">
        <v>68</v>
      </c>
      <c r="C99" s="1" t="s">
        <v>36</v>
      </c>
      <c r="D99" s="1" t="s">
        <v>36</v>
      </c>
      <c r="E99" s="1" t="s">
        <v>37</v>
      </c>
      <c r="F99" s="1" t="s">
        <v>75</v>
      </c>
      <c r="G99" s="3">
        <v>320</v>
      </c>
      <c r="H99" s="1">
        <v>180</v>
      </c>
      <c r="I99" s="1" t="s">
        <v>40</v>
      </c>
      <c r="J99" s="2">
        <v>720</v>
      </c>
      <c r="K99" s="2">
        <v>4</v>
      </c>
      <c r="L99" s="3">
        <v>201909</v>
      </c>
      <c r="M99" t="str">
        <f>RIGHT(Table1[[#This Row],[Time series]],2)</f>
        <v>09</v>
      </c>
      <c r="N99" t="str">
        <f>LEFT(Table1[[#This Row],[Elapsed Time]],2)</f>
        <v>05</v>
      </c>
      <c r="O99" t="str">
        <f>RIGHT(Table1[[#This Row],[Elapsed Time]],2)</f>
        <v>10</v>
      </c>
      <c r="P99">
        <f>Table1[[#This Row],[Hours]]+Table1[[#This Row],[Minutes]]/60</f>
        <v>5.166666666666667</v>
      </c>
      <c r="Q99">
        <f>VLOOKUP(Table1[[#This Row],[Specific Aircraft Code]],e_3[],4,0)</f>
        <v>180</v>
      </c>
      <c r="R99">
        <f>Table1[[#This Row],['# of e-seats]]/Table1[[#This Row],[Seats]]</f>
        <v>1</v>
      </c>
      <c r="S99">
        <f>Table1[[#This Row],[e]]*Table1[[#This Row],[Seats (Total)]]</f>
        <v>720</v>
      </c>
    </row>
    <row r="100" spans="1:19">
      <c r="A100" s="1" t="s">
        <v>67</v>
      </c>
      <c r="B100" s="1" t="s">
        <v>68</v>
      </c>
      <c r="C100" s="1" t="s">
        <v>36</v>
      </c>
      <c r="D100" s="1" t="s">
        <v>36</v>
      </c>
      <c r="E100" s="1" t="s">
        <v>37</v>
      </c>
      <c r="F100" s="1" t="s">
        <v>75</v>
      </c>
      <c r="G100" s="3">
        <v>320</v>
      </c>
      <c r="H100" s="1">
        <v>180</v>
      </c>
      <c r="I100" s="1" t="s">
        <v>40</v>
      </c>
      <c r="J100" s="2">
        <v>900</v>
      </c>
      <c r="K100" s="2">
        <v>5</v>
      </c>
      <c r="L100" s="3">
        <v>201910</v>
      </c>
      <c r="M100" t="str">
        <f>RIGHT(Table1[[#This Row],[Time series]],2)</f>
        <v>10</v>
      </c>
      <c r="N100" t="str">
        <f>LEFT(Table1[[#This Row],[Elapsed Time]],2)</f>
        <v>05</v>
      </c>
      <c r="O100" t="str">
        <f>RIGHT(Table1[[#This Row],[Elapsed Time]],2)</f>
        <v>10</v>
      </c>
      <c r="P100">
        <f>Table1[[#This Row],[Hours]]+Table1[[#This Row],[Minutes]]/60</f>
        <v>5.166666666666667</v>
      </c>
      <c r="Q100">
        <f>VLOOKUP(Table1[[#This Row],[Specific Aircraft Code]],e_3[],4,0)</f>
        <v>180</v>
      </c>
      <c r="R100">
        <f>Table1[[#This Row],['# of e-seats]]/Table1[[#This Row],[Seats]]</f>
        <v>1</v>
      </c>
      <c r="S100">
        <f>Table1[[#This Row],[e]]*Table1[[#This Row],[Seats (Total)]]</f>
        <v>900</v>
      </c>
    </row>
    <row r="101" spans="1:19">
      <c r="A101" s="1" t="s">
        <v>67</v>
      </c>
      <c r="B101" s="1" t="s">
        <v>68</v>
      </c>
      <c r="C101" s="1" t="s">
        <v>36</v>
      </c>
      <c r="D101" s="1" t="s">
        <v>36</v>
      </c>
      <c r="E101" s="1" t="s">
        <v>37</v>
      </c>
      <c r="F101" s="1" t="s">
        <v>75</v>
      </c>
      <c r="G101" s="3">
        <v>320</v>
      </c>
      <c r="H101" s="1">
        <v>180</v>
      </c>
      <c r="I101" s="1" t="s">
        <v>40</v>
      </c>
      <c r="J101" s="2">
        <v>1260</v>
      </c>
      <c r="K101" s="2">
        <v>7</v>
      </c>
      <c r="L101" s="3">
        <v>201911</v>
      </c>
      <c r="M101" t="str">
        <f>RIGHT(Table1[[#This Row],[Time series]],2)</f>
        <v>11</v>
      </c>
      <c r="N101" t="str">
        <f>LEFT(Table1[[#This Row],[Elapsed Time]],2)</f>
        <v>05</v>
      </c>
      <c r="O101" t="str">
        <f>RIGHT(Table1[[#This Row],[Elapsed Time]],2)</f>
        <v>10</v>
      </c>
      <c r="P101">
        <f>Table1[[#This Row],[Hours]]+Table1[[#This Row],[Minutes]]/60</f>
        <v>5.166666666666667</v>
      </c>
      <c r="Q101">
        <f>VLOOKUP(Table1[[#This Row],[Specific Aircraft Code]],e_3[],4,0)</f>
        <v>180</v>
      </c>
      <c r="R101">
        <f>Table1[[#This Row],['# of e-seats]]/Table1[[#This Row],[Seats]]</f>
        <v>1</v>
      </c>
      <c r="S101">
        <f>Table1[[#This Row],[e]]*Table1[[#This Row],[Seats (Total)]]</f>
        <v>1260</v>
      </c>
    </row>
    <row r="102" spans="1:19">
      <c r="A102" s="1" t="s">
        <v>67</v>
      </c>
      <c r="B102" s="1" t="s">
        <v>68</v>
      </c>
      <c r="C102" s="1" t="s">
        <v>36</v>
      </c>
      <c r="D102" s="1" t="s">
        <v>36</v>
      </c>
      <c r="E102" s="1" t="s">
        <v>37</v>
      </c>
      <c r="F102" s="1" t="s">
        <v>75</v>
      </c>
      <c r="G102" s="3">
        <v>320</v>
      </c>
      <c r="H102" s="1">
        <v>180</v>
      </c>
      <c r="I102" s="1" t="s">
        <v>40</v>
      </c>
      <c r="J102" s="2">
        <v>1620</v>
      </c>
      <c r="K102" s="2">
        <v>9</v>
      </c>
      <c r="L102" s="3">
        <v>201912</v>
      </c>
      <c r="M102" t="str">
        <f>RIGHT(Table1[[#This Row],[Time series]],2)</f>
        <v>12</v>
      </c>
      <c r="N102" t="str">
        <f>LEFT(Table1[[#This Row],[Elapsed Time]],2)</f>
        <v>05</v>
      </c>
      <c r="O102" t="str">
        <f>RIGHT(Table1[[#This Row],[Elapsed Time]],2)</f>
        <v>10</v>
      </c>
      <c r="P102">
        <f>Table1[[#This Row],[Hours]]+Table1[[#This Row],[Minutes]]/60</f>
        <v>5.166666666666667</v>
      </c>
      <c r="Q102">
        <f>VLOOKUP(Table1[[#This Row],[Specific Aircraft Code]],e_3[],4,0)</f>
        <v>180</v>
      </c>
      <c r="R102">
        <f>Table1[[#This Row],['# of e-seats]]/Table1[[#This Row],[Seats]]</f>
        <v>1</v>
      </c>
      <c r="S102">
        <f>Table1[[#This Row],[e]]*Table1[[#This Row],[Seats (Total)]]</f>
        <v>1620</v>
      </c>
    </row>
    <row r="103" spans="1:19">
      <c r="A103" s="1" t="s">
        <v>67</v>
      </c>
      <c r="B103" s="1" t="s">
        <v>68</v>
      </c>
      <c r="C103" s="1" t="s">
        <v>36</v>
      </c>
      <c r="D103" s="1" t="s">
        <v>36</v>
      </c>
      <c r="E103" s="1" t="s">
        <v>37</v>
      </c>
      <c r="F103" s="1" t="s">
        <v>70</v>
      </c>
      <c r="G103" s="3">
        <v>788</v>
      </c>
      <c r="H103" s="1">
        <v>329</v>
      </c>
      <c r="I103" s="1" t="s">
        <v>40</v>
      </c>
      <c r="J103" s="2">
        <v>1974</v>
      </c>
      <c r="K103" s="2">
        <v>6</v>
      </c>
      <c r="L103" s="3">
        <v>201901</v>
      </c>
      <c r="M103" t="str">
        <f>RIGHT(Table1[[#This Row],[Time series]],2)</f>
        <v>01</v>
      </c>
      <c r="N103" t="str">
        <f>LEFT(Table1[[#This Row],[Elapsed Time]],2)</f>
        <v>05</v>
      </c>
      <c r="O103" t="str">
        <f>RIGHT(Table1[[#This Row],[Elapsed Time]],2)</f>
        <v>10</v>
      </c>
      <c r="P103">
        <f>Table1[[#This Row],[Hours]]+Table1[[#This Row],[Minutes]]/60</f>
        <v>5.166666666666667</v>
      </c>
      <c r="Q103">
        <f>VLOOKUP(Table1[[#This Row],[Specific Aircraft Code]],e_3[],4,0)</f>
        <v>381</v>
      </c>
      <c r="R103">
        <f>Table1[[#This Row],['# of e-seats]]/Table1[[#This Row],[Seats]]</f>
        <v>1.1580547112462005</v>
      </c>
      <c r="S103">
        <f>Table1[[#This Row],[e]]*Table1[[#This Row],[Seats (Total)]]</f>
        <v>2286</v>
      </c>
    </row>
    <row r="104" spans="1:19">
      <c r="A104" s="1" t="s">
        <v>67</v>
      </c>
      <c r="B104" s="1" t="s">
        <v>68</v>
      </c>
      <c r="C104" s="1" t="s">
        <v>36</v>
      </c>
      <c r="D104" s="1" t="s">
        <v>36</v>
      </c>
      <c r="E104" s="1" t="s">
        <v>37</v>
      </c>
      <c r="F104" s="1" t="s">
        <v>70</v>
      </c>
      <c r="G104" s="3">
        <v>788</v>
      </c>
      <c r="H104" s="1">
        <v>329</v>
      </c>
      <c r="I104" s="1" t="s">
        <v>40</v>
      </c>
      <c r="J104" s="2">
        <v>3948</v>
      </c>
      <c r="K104" s="2">
        <v>12</v>
      </c>
      <c r="L104" s="3">
        <v>201902</v>
      </c>
      <c r="M104" t="str">
        <f>RIGHT(Table1[[#This Row],[Time series]],2)</f>
        <v>02</v>
      </c>
      <c r="N104" t="str">
        <f>LEFT(Table1[[#This Row],[Elapsed Time]],2)</f>
        <v>05</v>
      </c>
      <c r="O104" t="str">
        <f>RIGHT(Table1[[#This Row],[Elapsed Time]],2)</f>
        <v>10</v>
      </c>
      <c r="P104">
        <f>Table1[[#This Row],[Hours]]+Table1[[#This Row],[Minutes]]/60</f>
        <v>5.166666666666667</v>
      </c>
      <c r="Q104">
        <f>VLOOKUP(Table1[[#This Row],[Specific Aircraft Code]],e_3[],4,0)</f>
        <v>381</v>
      </c>
      <c r="R104">
        <f>Table1[[#This Row],['# of e-seats]]/Table1[[#This Row],[Seats]]</f>
        <v>1.1580547112462005</v>
      </c>
      <c r="S104">
        <f>Table1[[#This Row],[e]]*Table1[[#This Row],[Seats (Total)]]</f>
        <v>4572</v>
      </c>
    </row>
    <row r="105" spans="1:19">
      <c r="A105" s="1" t="s">
        <v>67</v>
      </c>
      <c r="B105" s="1" t="s">
        <v>68</v>
      </c>
      <c r="C105" s="1" t="s">
        <v>36</v>
      </c>
      <c r="D105" s="1" t="s">
        <v>36</v>
      </c>
      <c r="E105" s="1" t="s">
        <v>37</v>
      </c>
      <c r="F105" s="1" t="s">
        <v>70</v>
      </c>
      <c r="G105" s="3">
        <v>788</v>
      </c>
      <c r="H105" s="1">
        <v>329</v>
      </c>
      <c r="I105" s="1" t="s">
        <v>40</v>
      </c>
      <c r="J105" s="2">
        <v>1974</v>
      </c>
      <c r="K105" s="2">
        <v>6</v>
      </c>
      <c r="L105" s="3">
        <v>201903</v>
      </c>
      <c r="M105" t="str">
        <f>RIGHT(Table1[[#This Row],[Time series]],2)</f>
        <v>03</v>
      </c>
      <c r="N105" t="str">
        <f>LEFT(Table1[[#This Row],[Elapsed Time]],2)</f>
        <v>05</v>
      </c>
      <c r="O105" t="str">
        <f>RIGHT(Table1[[#This Row],[Elapsed Time]],2)</f>
        <v>10</v>
      </c>
      <c r="P105">
        <f>Table1[[#This Row],[Hours]]+Table1[[#This Row],[Minutes]]/60</f>
        <v>5.166666666666667</v>
      </c>
      <c r="Q105">
        <f>VLOOKUP(Table1[[#This Row],[Specific Aircraft Code]],e_3[],4,0)</f>
        <v>381</v>
      </c>
      <c r="R105">
        <f>Table1[[#This Row],['# of e-seats]]/Table1[[#This Row],[Seats]]</f>
        <v>1.1580547112462005</v>
      </c>
      <c r="S105">
        <f>Table1[[#This Row],[e]]*Table1[[#This Row],[Seats (Total)]]</f>
        <v>2286</v>
      </c>
    </row>
    <row r="106" spans="1:19">
      <c r="A106" s="1" t="s">
        <v>67</v>
      </c>
      <c r="B106" s="1" t="s">
        <v>68</v>
      </c>
      <c r="C106" s="1" t="s">
        <v>36</v>
      </c>
      <c r="D106" s="1" t="s">
        <v>36</v>
      </c>
      <c r="E106" s="1" t="s">
        <v>37</v>
      </c>
      <c r="F106" s="1" t="s">
        <v>70</v>
      </c>
      <c r="G106" s="3">
        <v>788</v>
      </c>
      <c r="H106" s="1">
        <v>329</v>
      </c>
      <c r="I106" s="1" t="s">
        <v>40</v>
      </c>
      <c r="J106" s="2">
        <v>1974</v>
      </c>
      <c r="K106" s="2">
        <v>6</v>
      </c>
      <c r="L106" s="3">
        <v>201904</v>
      </c>
      <c r="M106" t="str">
        <f>RIGHT(Table1[[#This Row],[Time series]],2)</f>
        <v>04</v>
      </c>
      <c r="N106" t="str">
        <f>LEFT(Table1[[#This Row],[Elapsed Time]],2)</f>
        <v>05</v>
      </c>
      <c r="O106" t="str">
        <f>RIGHT(Table1[[#This Row],[Elapsed Time]],2)</f>
        <v>10</v>
      </c>
      <c r="P106">
        <f>Table1[[#This Row],[Hours]]+Table1[[#This Row],[Minutes]]/60</f>
        <v>5.166666666666667</v>
      </c>
      <c r="Q106">
        <f>VLOOKUP(Table1[[#This Row],[Specific Aircraft Code]],e_3[],4,0)</f>
        <v>381</v>
      </c>
      <c r="R106">
        <f>Table1[[#This Row],['# of e-seats]]/Table1[[#This Row],[Seats]]</f>
        <v>1.1580547112462005</v>
      </c>
      <c r="S106">
        <f>Table1[[#This Row],[e]]*Table1[[#This Row],[Seats (Total)]]</f>
        <v>2286</v>
      </c>
    </row>
    <row r="107" spans="1:19">
      <c r="A107" s="1" t="s">
        <v>67</v>
      </c>
      <c r="B107" s="1" t="s">
        <v>68</v>
      </c>
      <c r="C107" s="1" t="s">
        <v>36</v>
      </c>
      <c r="D107" s="1" t="s">
        <v>36</v>
      </c>
      <c r="E107" s="1" t="s">
        <v>37</v>
      </c>
      <c r="F107" s="1" t="s">
        <v>70</v>
      </c>
      <c r="G107" s="3">
        <v>788</v>
      </c>
      <c r="H107" s="1">
        <v>329</v>
      </c>
      <c r="I107" s="1" t="s">
        <v>40</v>
      </c>
      <c r="J107" s="2">
        <v>987</v>
      </c>
      <c r="K107" s="2">
        <v>3</v>
      </c>
      <c r="L107" s="3">
        <v>201905</v>
      </c>
      <c r="M107" t="str">
        <f>RIGHT(Table1[[#This Row],[Time series]],2)</f>
        <v>05</v>
      </c>
      <c r="N107" t="str">
        <f>LEFT(Table1[[#This Row],[Elapsed Time]],2)</f>
        <v>05</v>
      </c>
      <c r="O107" t="str">
        <f>RIGHT(Table1[[#This Row],[Elapsed Time]],2)</f>
        <v>10</v>
      </c>
      <c r="P107">
        <f>Table1[[#This Row],[Hours]]+Table1[[#This Row],[Minutes]]/60</f>
        <v>5.166666666666667</v>
      </c>
      <c r="Q107">
        <f>VLOOKUP(Table1[[#This Row],[Specific Aircraft Code]],e_3[],4,0)</f>
        <v>381</v>
      </c>
      <c r="R107">
        <f>Table1[[#This Row],['# of e-seats]]/Table1[[#This Row],[Seats]]</f>
        <v>1.1580547112462005</v>
      </c>
      <c r="S107">
        <f>Table1[[#This Row],[e]]*Table1[[#This Row],[Seats (Total)]]</f>
        <v>1143</v>
      </c>
    </row>
    <row r="108" spans="1:19">
      <c r="A108" s="1" t="s">
        <v>67</v>
      </c>
      <c r="B108" s="1" t="s">
        <v>68</v>
      </c>
      <c r="C108" s="1" t="s">
        <v>36</v>
      </c>
      <c r="D108" s="1" t="s">
        <v>36</v>
      </c>
      <c r="E108" s="1" t="s">
        <v>37</v>
      </c>
      <c r="F108" s="1" t="s">
        <v>70</v>
      </c>
      <c r="G108" s="3">
        <v>788</v>
      </c>
      <c r="H108" s="1">
        <v>329</v>
      </c>
      <c r="I108" s="1" t="s">
        <v>40</v>
      </c>
      <c r="J108" s="2">
        <v>329</v>
      </c>
      <c r="K108" s="2">
        <v>1</v>
      </c>
      <c r="L108" s="3">
        <v>201907</v>
      </c>
      <c r="M108" t="str">
        <f>RIGHT(Table1[[#This Row],[Time series]],2)</f>
        <v>07</v>
      </c>
      <c r="N108" t="str">
        <f>LEFT(Table1[[#This Row],[Elapsed Time]],2)</f>
        <v>05</v>
      </c>
      <c r="O108" t="str">
        <f>RIGHT(Table1[[#This Row],[Elapsed Time]],2)</f>
        <v>10</v>
      </c>
      <c r="P108">
        <f>Table1[[#This Row],[Hours]]+Table1[[#This Row],[Minutes]]/60</f>
        <v>5.166666666666667</v>
      </c>
      <c r="Q108">
        <f>VLOOKUP(Table1[[#This Row],[Specific Aircraft Code]],e_3[],4,0)</f>
        <v>381</v>
      </c>
      <c r="R108">
        <f>Table1[[#This Row],['# of e-seats]]/Table1[[#This Row],[Seats]]</f>
        <v>1.1580547112462005</v>
      </c>
      <c r="S108">
        <f>Table1[[#This Row],[e]]*Table1[[#This Row],[Seats (Total)]]</f>
        <v>380.99999999999994</v>
      </c>
    </row>
    <row r="109" spans="1:19">
      <c r="A109" s="1" t="s">
        <v>67</v>
      </c>
      <c r="B109" s="1" t="s">
        <v>68</v>
      </c>
      <c r="C109" s="1" t="s">
        <v>36</v>
      </c>
      <c r="D109" s="1" t="s">
        <v>36</v>
      </c>
      <c r="E109" s="1" t="s">
        <v>37</v>
      </c>
      <c r="F109" s="1" t="s">
        <v>70</v>
      </c>
      <c r="G109" s="3">
        <v>788</v>
      </c>
      <c r="H109" s="1">
        <v>329</v>
      </c>
      <c r="I109" s="1" t="s">
        <v>40</v>
      </c>
      <c r="J109" s="2">
        <v>987</v>
      </c>
      <c r="K109" s="2">
        <v>3</v>
      </c>
      <c r="L109" s="3">
        <v>201908</v>
      </c>
      <c r="M109" t="str">
        <f>RIGHT(Table1[[#This Row],[Time series]],2)</f>
        <v>08</v>
      </c>
      <c r="N109" t="str">
        <f>LEFT(Table1[[#This Row],[Elapsed Time]],2)</f>
        <v>05</v>
      </c>
      <c r="O109" t="str">
        <f>RIGHT(Table1[[#This Row],[Elapsed Time]],2)</f>
        <v>10</v>
      </c>
      <c r="P109">
        <f>Table1[[#This Row],[Hours]]+Table1[[#This Row],[Minutes]]/60</f>
        <v>5.166666666666667</v>
      </c>
      <c r="Q109">
        <f>VLOOKUP(Table1[[#This Row],[Specific Aircraft Code]],e_3[],4,0)</f>
        <v>381</v>
      </c>
      <c r="R109">
        <f>Table1[[#This Row],['# of e-seats]]/Table1[[#This Row],[Seats]]</f>
        <v>1.1580547112462005</v>
      </c>
      <c r="S109">
        <f>Table1[[#This Row],[e]]*Table1[[#This Row],[Seats (Total)]]</f>
        <v>1143</v>
      </c>
    </row>
    <row r="110" spans="1:19">
      <c r="A110" s="1" t="s">
        <v>67</v>
      </c>
      <c r="B110" s="1" t="s">
        <v>68</v>
      </c>
      <c r="C110" s="1" t="s">
        <v>36</v>
      </c>
      <c r="D110" s="1" t="s">
        <v>36</v>
      </c>
      <c r="E110" s="1" t="s">
        <v>37</v>
      </c>
      <c r="F110" s="1" t="s">
        <v>70</v>
      </c>
      <c r="G110" s="3">
        <v>788</v>
      </c>
      <c r="H110" s="1">
        <v>329</v>
      </c>
      <c r="I110" s="1" t="s">
        <v>40</v>
      </c>
      <c r="J110" s="2">
        <v>329</v>
      </c>
      <c r="K110" s="2">
        <v>1</v>
      </c>
      <c r="L110" s="3">
        <v>201909</v>
      </c>
      <c r="M110" t="str">
        <f>RIGHT(Table1[[#This Row],[Time series]],2)</f>
        <v>09</v>
      </c>
      <c r="N110" t="str">
        <f>LEFT(Table1[[#This Row],[Elapsed Time]],2)</f>
        <v>05</v>
      </c>
      <c r="O110" t="str">
        <f>RIGHT(Table1[[#This Row],[Elapsed Time]],2)</f>
        <v>10</v>
      </c>
      <c r="P110">
        <f>Table1[[#This Row],[Hours]]+Table1[[#This Row],[Minutes]]/60</f>
        <v>5.166666666666667</v>
      </c>
      <c r="Q110">
        <f>VLOOKUP(Table1[[#This Row],[Specific Aircraft Code]],e_3[],4,0)</f>
        <v>381</v>
      </c>
      <c r="R110">
        <f>Table1[[#This Row],['# of e-seats]]/Table1[[#This Row],[Seats]]</f>
        <v>1.1580547112462005</v>
      </c>
      <c r="S110">
        <f>Table1[[#This Row],[e]]*Table1[[#This Row],[Seats (Total)]]</f>
        <v>380.99999999999994</v>
      </c>
    </row>
    <row r="111" spans="1:19">
      <c r="A111" s="1" t="s">
        <v>67</v>
      </c>
      <c r="B111" s="1" t="s">
        <v>68</v>
      </c>
      <c r="C111" s="1" t="s">
        <v>36</v>
      </c>
      <c r="D111" s="1" t="s">
        <v>36</v>
      </c>
      <c r="E111" s="1" t="s">
        <v>37</v>
      </c>
      <c r="F111" s="1" t="s">
        <v>70</v>
      </c>
      <c r="G111" s="3">
        <v>788</v>
      </c>
      <c r="H111" s="1">
        <v>335</v>
      </c>
      <c r="I111" s="1" t="s">
        <v>40</v>
      </c>
      <c r="J111" s="2">
        <v>1005</v>
      </c>
      <c r="K111" s="2">
        <v>3</v>
      </c>
      <c r="L111" s="3">
        <v>201901</v>
      </c>
      <c r="M111" t="str">
        <f>RIGHT(Table1[[#This Row],[Time series]],2)</f>
        <v>01</v>
      </c>
      <c r="N111" t="str">
        <f>LEFT(Table1[[#This Row],[Elapsed Time]],2)</f>
        <v>05</v>
      </c>
      <c r="O111" t="str">
        <f>RIGHT(Table1[[#This Row],[Elapsed Time]],2)</f>
        <v>10</v>
      </c>
      <c r="P111">
        <f>Table1[[#This Row],[Hours]]+Table1[[#This Row],[Minutes]]/60</f>
        <v>5.166666666666667</v>
      </c>
      <c r="Q111">
        <f>VLOOKUP(Table1[[#This Row],[Specific Aircraft Code]],e_3[],4,0)</f>
        <v>381</v>
      </c>
      <c r="R111">
        <f>Table1[[#This Row],['# of e-seats]]/Table1[[#This Row],[Seats]]</f>
        <v>1.137313432835821</v>
      </c>
      <c r="S111">
        <f>Table1[[#This Row],[e]]*Table1[[#This Row],[Seats (Total)]]</f>
        <v>1143</v>
      </c>
    </row>
    <row r="112" spans="1:19">
      <c r="A112" s="1" t="s">
        <v>67</v>
      </c>
      <c r="B112" s="1" t="s">
        <v>68</v>
      </c>
      <c r="C112" s="1" t="s">
        <v>36</v>
      </c>
      <c r="D112" s="1" t="s">
        <v>36</v>
      </c>
      <c r="E112" s="1" t="s">
        <v>37</v>
      </c>
      <c r="F112" s="1" t="s">
        <v>70</v>
      </c>
      <c r="G112" s="3">
        <v>788</v>
      </c>
      <c r="H112" s="1">
        <v>335</v>
      </c>
      <c r="I112" s="1" t="s">
        <v>40</v>
      </c>
      <c r="J112" s="2">
        <v>2010</v>
      </c>
      <c r="K112" s="2">
        <v>6</v>
      </c>
      <c r="L112" s="3">
        <v>201903</v>
      </c>
      <c r="M112" t="str">
        <f>RIGHT(Table1[[#This Row],[Time series]],2)</f>
        <v>03</v>
      </c>
      <c r="N112" t="str">
        <f>LEFT(Table1[[#This Row],[Elapsed Time]],2)</f>
        <v>05</v>
      </c>
      <c r="O112" t="str">
        <f>RIGHT(Table1[[#This Row],[Elapsed Time]],2)</f>
        <v>10</v>
      </c>
      <c r="P112">
        <f>Table1[[#This Row],[Hours]]+Table1[[#This Row],[Minutes]]/60</f>
        <v>5.166666666666667</v>
      </c>
      <c r="Q112">
        <f>VLOOKUP(Table1[[#This Row],[Specific Aircraft Code]],e_3[],4,0)</f>
        <v>381</v>
      </c>
      <c r="R112">
        <f>Table1[[#This Row],['# of e-seats]]/Table1[[#This Row],[Seats]]</f>
        <v>1.137313432835821</v>
      </c>
      <c r="S112">
        <f>Table1[[#This Row],[e]]*Table1[[#This Row],[Seats (Total)]]</f>
        <v>2286</v>
      </c>
    </row>
    <row r="113" spans="1:19">
      <c r="A113" s="1" t="s">
        <v>67</v>
      </c>
      <c r="B113" s="1" t="s">
        <v>68</v>
      </c>
      <c r="C113" s="1" t="s">
        <v>36</v>
      </c>
      <c r="D113" s="1" t="s">
        <v>36</v>
      </c>
      <c r="E113" s="1" t="s">
        <v>37</v>
      </c>
      <c r="F113" s="1" t="s">
        <v>70</v>
      </c>
      <c r="G113" s="3">
        <v>788</v>
      </c>
      <c r="H113" s="1">
        <v>335</v>
      </c>
      <c r="I113" s="1" t="s">
        <v>40</v>
      </c>
      <c r="J113" s="2">
        <v>3685</v>
      </c>
      <c r="K113" s="2">
        <v>11</v>
      </c>
      <c r="L113" s="3">
        <v>201904</v>
      </c>
      <c r="M113" t="str">
        <f>RIGHT(Table1[[#This Row],[Time series]],2)</f>
        <v>04</v>
      </c>
      <c r="N113" t="str">
        <f>LEFT(Table1[[#This Row],[Elapsed Time]],2)</f>
        <v>05</v>
      </c>
      <c r="O113" t="str">
        <f>RIGHT(Table1[[#This Row],[Elapsed Time]],2)</f>
        <v>10</v>
      </c>
      <c r="P113">
        <f>Table1[[#This Row],[Hours]]+Table1[[#This Row],[Minutes]]/60</f>
        <v>5.166666666666667</v>
      </c>
      <c r="Q113">
        <f>VLOOKUP(Table1[[#This Row],[Specific Aircraft Code]],e_3[],4,0)</f>
        <v>381</v>
      </c>
      <c r="R113">
        <f>Table1[[#This Row],['# of e-seats]]/Table1[[#This Row],[Seats]]</f>
        <v>1.137313432835821</v>
      </c>
      <c r="S113">
        <f>Table1[[#This Row],[e]]*Table1[[#This Row],[Seats (Total)]]</f>
        <v>4191</v>
      </c>
    </row>
    <row r="114" spans="1:19">
      <c r="A114" s="1" t="s">
        <v>67</v>
      </c>
      <c r="B114" s="1" t="s">
        <v>68</v>
      </c>
      <c r="C114" s="1" t="s">
        <v>36</v>
      </c>
      <c r="D114" s="1" t="s">
        <v>36</v>
      </c>
      <c r="E114" s="1" t="s">
        <v>37</v>
      </c>
      <c r="F114" s="1" t="s">
        <v>70</v>
      </c>
      <c r="G114" s="3">
        <v>788</v>
      </c>
      <c r="H114" s="1">
        <v>335</v>
      </c>
      <c r="I114" s="1" t="s">
        <v>40</v>
      </c>
      <c r="J114" s="2">
        <v>1675</v>
      </c>
      <c r="K114" s="2">
        <v>5</v>
      </c>
      <c r="L114" s="3">
        <v>201905</v>
      </c>
      <c r="M114" t="str">
        <f>RIGHT(Table1[[#This Row],[Time series]],2)</f>
        <v>05</v>
      </c>
      <c r="N114" t="str">
        <f>LEFT(Table1[[#This Row],[Elapsed Time]],2)</f>
        <v>05</v>
      </c>
      <c r="O114" t="str">
        <f>RIGHT(Table1[[#This Row],[Elapsed Time]],2)</f>
        <v>10</v>
      </c>
      <c r="P114">
        <f>Table1[[#This Row],[Hours]]+Table1[[#This Row],[Minutes]]/60</f>
        <v>5.166666666666667</v>
      </c>
      <c r="Q114">
        <f>VLOOKUP(Table1[[#This Row],[Specific Aircraft Code]],e_3[],4,0)</f>
        <v>381</v>
      </c>
      <c r="R114">
        <f>Table1[[#This Row],['# of e-seats]]/Table1[[#This Row],[Seats]]</f>
        <v>1.137313432835821</v>
      </c>
      <c r="S114">
        <f>Table1[[#This Row],[e]]*Table1[[#This Row],[Seats (Total)]]</f>
        <v>1905.0000000000002</v>
      </c>
    </row>
    <row r="115" spans="1:19">
      <c r="A115" s="1" t="s">
        <v>67</v>
      </c>
      <c r="B115" s="1" t="s">
        <v>68</v>
      </c>
      <c r="C115" s="1" t="s">
        <v>36</v>
      </c>
      <c r="D115" s="1" t="s">
        <v>36</v>
      </c>
      <c r="E115" s="1" t="s">
        <v>37</v>
      </c>
      <c r="F115" s="1" t="s">
        <v>70</v>
      </c>
      <c r="G115" s="3">
        <v>788</v>
      </c>
      <c r="H115" s="1">
        <v>335</v>
      </c>
      <c r="I115" s="1" t="s">
        <v>40</v>
      </c>
      <c r="J115" s="2">
        <v>1675</v>
      </c>
      <c r="K115" s="2">
        <v>5</v>
      </c>
      <c r="L115" s="3">
        <v>201907</v>
      </c>
      <c r="M115" t="str">
        <f>RIGHT(Table1[[#This Row],[Time series]],2)</f>
        <v>07</v>
      </c>
      <c r="N115" t="str">
        <f>LEFT(Table1[[#This Row],[Elapsed Time]],2)</f>
        <v>05</v>
      </c>
      <c r="O115" t="str">
        <f>RIGHT(Table1[[#This Row],[Elapsed Time]],2)</f>
        <v>10</v>
      </c>
      <c r="P115">
        <f>Table1[[#This Row],[Hours]]+Table1[[#This Row],[Minutes]]/60</f>
        <v>5.166666666666667</v>
      </c>
      <c r="Q115">
        <f>VLOOKUP(Table1[[#This Row],[Specific Aircraft Code]],e_3[],4,0)</f>
        <v>381</v>
      </c>
      <c r="R115">
        <f>Table1[[#This Row],['# of e-seats]]/Table1[[#This Row],[Seats]]</f>
        <v>1.137313432835821</v>
      </c>
      <c r="S115">
        <f>Table1[[#This Row],[e]]*Table1[[#This Row],[Seats (Total)]]</f>
        <v>1905.0000000000002</v>
      </c>
    </row>
    <row r="116" spans="1:19">
      <c r="A116" s="1" t="s">
        <v>67</v>
      </c>
      <c r="B116" s="1" t="s">
        <v>68</v>
      </c>
      <c r="C116" s="1" t="s">
        <v>36</v>
      </c>
      <c r="D116" s="1" t="s">
        <v>36</v>
      </c>
      <c r="E116" s="1" t="s">
        <v>37</v>
      </c>
      <c r="F116" s="1" t="s">
        <v>70</v>
      </c>
      <c r="G116" s="3">
        <v>788</v>
      </c>
      <c r="H116" s="1">
        <v>335</v>
      </c>
      <c r="I116" s="1" t="s">
        <v>40</v>
      </c>
      <c r="J116" s="2">
        <v>1340</v>
      </c>
      <c r="K116" s="2">
        <v>4</v>
      </c>
      <c r="L116" s="3">
        <v>201908</v>
      </c>
      <c r="M116" t="str">
        <f>RIGHT(Table1[[#This Row],[Time series]],2)</f>
        <v>08</v>
      </c>
      <c r="N116" t="str">
        <f>LEFT(Table1[[#This Row],[Elapsed Time]],2)</f>
        <v>05</v>
      </c>
      <c r="O116" t="str">
        <f>RIGHT(Table1[[#This Row],[Elapsed Time]],2)</f>
        <v>10</v>
      </c>
      <c r="P116">
        <f>Table1[[#This Row],[Hours]]+Table1[[#This Row],[Minutes]]/60</f>
        <v>5.166666666666667</v>
      </c>
      <c r="Q116">
        <f>VLOOKUP(Table1[[#This Row],[Specific Aircraft Code]],e_3[],4,0)</f>
        <v>381</v>
      </c>
      <c r="R116">
        <f>Table1[[#This Row],['# of e-seats]]/Table1[[#This Row],[Seats]]</f>
        <v>1.137313432835821</v>
      </c>
      <c r="S116">
        <f>Table1[[#This Row],[e]]*Table1[[#This Row],[Seats (Total)]]</f>
        <v>1524.0000000000002</v>
      </c>
    </row>
    <row r="117" spans="1:19">
      <c r="A117" s="1" t="s">
        <v>67</v>
      </c>
      <c r="B117" s="1" t="s">
        <v>68</v>
      </c>
      <c r="C117" s="1" t="s">
        <v>36</v>
      </c>
      <c r="D117" s="1" t="s">
        <v>36</v>
      </c>
      <c r="E117" s="1" t="s">
        <v>37</v>
      </c>
      <c r="F117" s="1" t="s">
        <v>70</v>
      </c>
      <c r="G117" s="3">
        <v>788</v>
      </c>
      <c r="H117" s="1">
        <v>335</v>
      </c>
      <c r="I117" s="1" t="s">
        <v>40</v>
      </c>
      <c r="J117" s="2">
        <v>335</v>
      </c>
      <c r="K117" s="2">
        <v>1</v>
      </c>
      <c r="L117" s="3">
        <v>201909</v>
      </c>
      <c r="M117" t="str">
        <f>RIGHT(Table1[[#This Row],[Time series]],2)</f>
        <v>09</v>
      </c>
      <c r="N117" t="str">
        <f>LEFT(Table1[[#This Row],[Elapsed Time]],2)</f>
        <v>05</v>
      </c>
      <c r="O117" t="str">
        <f>RIGHT(Table1[[#This Row],[Elapsed Time]],2)</f>
        <v>10</v>
      </c>
      <c r="P117">
        <f>Table1[[#This Row],[Hours]]+Table1[[#This Row],[Minutes]]/60</f>
        <v>5.166666666666667</v>
      </c>
      <c r="Q117">
        <f>VLOOKUP(Table1[[#This Row],[Specific Aircraft Code]],e_3[],4,0)</f>
        <v>381</v>
      </c>
      <c r="R117">
        <f>Table1[[#This Row],['# of e-seats]]/Table1[[#This Row],[Seats]]</f>
        <v>1.137313432835821</v>
      </c>
      <c r="S117">
        <f>Table1[[#This Row],[e]]*Table1[[#This Row],[Seats (Total)]]</f>
        <v>381.00000000000006</v>
      </c>
    </row>
    <row r="118" spans="1:19">
      <c r="A118" s="1" t="s">
        <v>67</v>
      </c>
      <c r="B118" s="1" t="s">
        <v>68</v>
      </c>
      <c r="C118" s="1" t="s">
        <v>36</v>
      </c>
      <c r="D118" s="1" t="s">
        <v>36</v>
      </c>
      <c r="E118" s="1" t="s">
        <v>37</v>
      </c>
      <c r="F118" s="1" t="s">
        <v>70</v>
      </c>
      <c r="G118" s="3">
        <v>788</v>
      </c>
      <c r="H118" s="1">
        <v>335</v>
      </c>
      <c r="I118" s="1" t="s">
        <v>40</v>
      </c>
      <c r="J118" s="2">
        <v>670</v>
      </c>
      <c r="K118" s="2">
        <v>2</v>
      </c>
      <c r="L118" s="3">
        <v>201910</v>
      </c>
      <c r="M118" t="str">
        <f>RIGHT(Table1[[#This Row],[Time series]],2)</f>
        <v>10</v>
      </c>
      <c r="N118" t="str">
        <f>LEFT(Table1[[#This Row],[Elapsed Time]],2)</f>
        <v>05</v>
      </c>
      <c r="O118" t="str">
        <f>RIGHT(Table1[[#This Row],[Elapsed Time]],2)</f>
        <v>10</v>
      </c>
      <c r="P118">
        <f>Table1[[#This Row],[Hours]]+Table1[[#This Row],[Minutes]]/60</f>
        <v>5.166666666666667</v>
      </c>
      <c r="Q118">
        <f>VLOOKUP(Table1[[#This Row],[Specific Aircraft Code]],e_3[],4,0)</f>
        <v>381</v>
      </c>
      <c r="R118">
        <f>Table1[[#This Row],['# of e-seats]]/Table1[[#This Row],[Seats]]</f>
        <v>1.137313432835821</v>
      </c>
      <c r="S118">
        <f>Table1[[#This Row],[e]]*Table1[[#This Row],[Seats (Total)]]</f>
        <v>762.00000000000011</v>
      </c>
    </row>
    <row r="119" spans="1:19">
      <c r="A119" s="1" t="s">
        <v>67</v>
      </c>
      <c r="B119" s="1" t="s">
        <v>68</v>
      </c>
      <c r="C119" s="1" t="s">
        <v>36</v>
      </c>
      <c r="D119" s="1" t="s">
        <v>36</v>
      </c>
      <c r="E119" s="1" t="s">
        <v>37</v>
      </c>
      <c r="F119" s="1" t="s">
        <v>72</v>
      </c>
      <c r="G119" s="3">
        <v>789</v>
      </c>
      <c r="H119" s="1">
        <v>375</v>
      </c>
      <c r="I119" s="1" t="s">
        <v>40</v>
      </c>
      <c r="J119" s="2">
        <v>3000</v>
      </c>
      <c r="K119" s="2">
        <v>8</v>
      </c>
      <c r="L119" s="3">
        <v>201901</v>
      </c>
      <c r="M119" t="str">
        <f>RIGHT(Table1[[#This Row],[Time series]],2)</f>
        <v>01</v>
      </c>
      <c r="N119" t="str">
        <f>LEFT(Table1[[#This Row],[Elapsed Time]],2)</f>
        <v>05</v>
      </c>
      <c r="O119" t="str">
        <f>RIGHT(Table1[[#This Row],[Elapsed Time]],2)</f>
        <v>10</v>
      </c>
      <c r="P119">
        <f>Table1[[#This Row],[Hours]]+Table1[[#This Row],[Minutes]]/60</f>
        <v>5.166666666666667</v>
      </c>
      <c r="Q119">
        <f>VLOOKUP(Table1[[#This Row],[Specific Aircraft Code]],e_3[],4,0)</f>
        <v>420</v>
      </c>
      <c r="R119">
        <f>Table1[[#This Row],['# of e-seats]]/Table1[[#This Row],[Seats]]</f>
        <v>1.1200000000000001</v>
      </c>
      <c r="S119">
        <f>Table1[[#This Row],[e]]*Table1[[#This Row],[Seats (Total)]]</f>
        <v>3360.0000000000005</v>
      </c>
    </row>
    <row r="120" spans="1:19">
      <c r="A120" s="1" t="s">
        <v>67</v>
      </c>
      <c r="B120" s="1" t="s">
        <v>68</v>
      </c>
      <c r="C120" s="1" t="s">
        <v>36</v>
      </c>
      <c r="D120" s="1" t="s">
        <v>36</v>
      </c>
      <c r="E120" s="1" t="s">
        <v>37</v>
      </c>
      <c r="F120" s="1" t="s">
        <v>72</v>
      </c>
      <c r="G120" s="3">
        <v>789</v>
      </c>
      <c r="H120" s="1">
        <v>375</v>
      </c>
      <c r="I120" s="1" t="s">
        <v>40</v>
      </c>
      <c r="J120" s="2">
        <v>1500</v>
      </c>
      <c r="K120" s="2">
        <v>4</v>
      </c>
      <c r="L120" s="3">
        <v>201902</v>
      </c>
      <c r="M120" t="str">
        <f>RIGHT(Table1[[#This Row],[Time series]],2)</f>
        <v>02</v>
      </c>
      <c r="N120" t="str">
        <f>LEFT(Table1[[#This Row],[Elapsed Time]],2)</f>
        <v>05</v>
      </c>
      <c r="O120" t="str">
        <f>RIGHT(Table1[[#This Row],[Elapsed Time]],2)</f>
        <v>10</v>
      </c>
      <c r="P120">
        <f>Table1[[#This Row],[Hours]]+Table1[[#This Row],[Minutes]]/60</f>
        <v>5.166666666666667</v>
      </c>
      <c r="Q120">
        <f>VLOOKUP(Table1[[#This Row],[Specific Aircraft Code]],e_3[],4,0)</f>
        <v>420</v>
      </c>
      <c r="R120">
        <f>Table1[[#This Row],['# of e-seats]]/Table1[[#This Row],[Seats]]</f>
        <v>1.1200000000000001</v>
      </c>
      <c r="S120">
        <f>Table1[[#This Row],[e]]*Table1[[#This Row],[Seats (Total)]]</f>
        <v>1680.0000000000002</v>
      </c>
    </row>
    <row r="121" spans="1:19">
      <c r="A121" s="1" t="s">
        <v>67</v>
      </c>
      <c r="B121" s="1" t="s">
        <v>68</v>
      </c>
      <c r="C121" s="1" t="s">
        <v>36</v>
      </c>
      <c r="D121" s="1" t="s">
        <v>36</v>
      </c>
      <c r="E121" s="1" t="s">
        <v>37</v>
      </c>
      <c r="F121" s="1" t="s">
        <v>72</v>
      </c>
      <c r="G121" s="3">
        <v>789</v>
      </c>
      <c r="H121" s="1">
        <v>375</v>
      </c>
      <c r="I121" s="1" t="s">
        <v>40</v>
      </c>
      <c r="J121" s="2">
        <v>1500</v>
      </c>
      <c r="K121" s="2">
        <v>4</v>
      </c>
      <c r="L121" s="3">
        <v>201903</v>
      </c>
      <c r="M121" t="str">
        <f>RIGHT(Table1[[#This Row],[Time series]],2)</f>
        <v>03</v>
      </c>
      <c r="N121" t="str">
        <f>LEFT(Table1[[#This Row],[Elapsed Time]],2)</f>
        <v>05</v>
      </c>
      <c r="O121" t="str">
        <f>RIGHT(Table1[[#This Row],[Elapsed Time]],2)</f>
        <v>10</v>
      </c>
      <c r="P121">
        <f>Table1[[#This Row],[Hours]]+Table1[[#This Row],[Minutes]]/60</f>
        <v>5.166666666666667</v>
      </c>
      <c r="Q121">
        <f>VLOOKUP(Table1[[#This Row],[Specific Aircraft Code]],e_3[],4,0)</f>
        <v>420</v>
      </c>
      <c r="R121">
        <f>Table1[[#This Row],['# of e-seats]]/Table1[[#This Row],[Seats]]</f>
        <v>1.1200000000000001</v>
      </c>
      <c r="S121">
        <f>Table1[[#This Row],[e]]*Table1[[#This Row],[Seats (Total)]]</f>
        <v>1680.0000000000002</v>
      </c>
    </row>
    <row r="122" spans="1:19">
      <c r="A122" s="1" t="s">
        <v>67</v>
      </c>
      <c r="B122" s="1" t="s">
        <v>68</v>
      </c>
      <c r="C122" s="1" t="s">
        <v>36</v>
      </c>
      <c r="D122" s="1" t="s">
        <v>36</v>
      </c>
      <c r="E122" s="1" t="s">
        <v>37</v>
      </c>
      <c r="F122" s="1" t="s">
        <v>72</v>
      </c>
      <c r="G122" s="3">
        <v>789</v>
      </c>
      <c r="H122" s="1">
        <v>375</v>
      </c>
      <c r="I122" s="1" t="s">
        <v>40</v>
      </c>
      <c r="J122" s="2">
        <v>2625</v>
      </c>
      <c r="K122" s="2">
        <v>7</v>
      </c>
      <c r="L122" s="3">
        <v>201905</v>
      </c>
      <c r="M122" t="str">
        <f>RIGHT(Table1[[#This Row],[Time series]],2)</f>
        <v>05</v>
      </c>
      <c r="N122" t="str">
        <f>LEFT(Table1[[#This Row],[Elapsed Time]],2)</f>
        <v>05</v>
      </c>
      <c r="O122" t="str">
        <f>RIGHT(Table1[[#This Row],[Elapsed Time]],2)</f>
        <v>10</v>
      </c>
      <c r="P122">
        <f>Table1[[#This Row],[Hours]]+Table1[[#This Row],[Minutes]]/60</f>
        <v>5.166666666666667</v>
      </c>
      <c r="Q122">
        <f>VLOOKUP(Table1[[#This Row],[Specific Aircraft Code]],e_3[],4,0)</f>
        <v>420</v>
      </c>
      <c r="R122">
        <f>Table1[[#This Row],['# of e-seats]]/Table1[[#This Row],[Seats]]</f>
        <v>1.1200000000000001</v>
      </c>
      <c r="S122">
        <f>Table1[[#This Row],[e]]*Table1[[#This Row],[Seats (Total)]]</f>
        <v>2940.0000000000005</v>
      </c>
    </row>
    <row r="123" spans="1:19">
      <c r="A123" s="1" t="s">
        <v>67</v>
      </c>
      <c r="B123" s="1" t="s">
        <v>68</v>
      </c>
      <c r="C123" s="1" t="s">
        <v>36</v>
      </c>
      <c r="D123" s="1" t="s">
        <v>36</v>
      </c>
      <c r="E123" s="1" t="s">
        <v>37</v>
      </c>
      <c r="F123" s="1" t="s">
        <v>72</v>
      </c>
      <c r="G123" s="3">
        <v>789</v>
      </c>
      <c r="H123" s="1">
        <v>375</v>
      </c>
      <c r="I123" s="1" t="s">
        <v>40</v>
      </c>
      <c r="J123" s="2">
        <v>375</v>
      </c>
      <c r="K123" s="2">
        <v>1</v>
      </c>
      <c r="L123" s="3">
        <v>201906</v>
      </c>
      <c r="M123" t="str">
        <f>RIGHT(Table1[[#This Row],[Time series]],2)</f>
        <v>06</v>
      </c>
      <c r="N123" t="str">
        <f>LEFT(Table1[[#This Row],[Elapsed Time]],2)</f>
        <v>05</v>
      </c>
      <c r="O123" t="str">
        <f>RIGHT(Table1[[#This Row],[Elapsed Time]],2)</f>
        <v>10</v>
      </c>
      <c r="P123">
        <f>Table1[[#This Row],[Hours]]+Table1[[#This Row],[Minutes]]/60</f>
        <v>5.166666666666667</v>
      </c>
      <c r="Q123">
        <f>VLOOKUP(Table1[[#This Row],[Specific Aircraft Code]],e_3[],4,0)</f>
        <v>420</v>
      </c>
      <c r="R123">
        <f>Table1[[#This Row],['# of e-seats]]/Table1[[#This Row],[Seats]]</f>
        <v>1.1200000000000001</v>
      </c>
      <c r="S123">
        <f>Table1[[#This Row],[e]]*Table1[[#This Row],[Seats (Total)]]</f>
        <v>420.00000000000006</v>
      </c>
    </row>
    <row r="124" spans="1:19">
      <c r="A124" s="1" t="s">
        <v>67</v>
      </c>
      <c r="B124" s="1" t="s">
        <v>68</v>
      </c>
      <c r="C124" s="1" t="s">
        <v>36</v>
      </c>
      <c r="D124" s="1" t="s">
        <v>36</v>
      </c>
      <c r="E124" s="1" t="s">
        <v>37</v>
      </c>
      <c r="F124" s="1" t="s">
        <v>72</v>
      </c>
      <c r="G124" s="3">
        <v>789</v>
      </c>
      <c r="H124" s="1">
        <v>375</v>
      </c>
      <c r="I124" s="1" t="s">
        <v>40</v>
      </c>
      <c r="J124" s="2">
        <v>4500</v>
      </c>
      <c r="K124" s="2">
        <v>12</v>
      </c>
      <c r="L124" s="3">
        <v>201907</v>
      </c>
      <c r="M124" t="str">
        <f>RIGHT(Table1[[#This Row],[Time series]],2)</f>
        <v>07</v>
      </c>
      <c r="N124" t="str">
        <f>LEFT(Table1[[#This Row],[Elapsed Time]],2)</f>
        <v>05</v>
      </c>
      <c r="O124" t="str">
        <f>RIGHT(Table1[[#This Row],[Elapsed Time]],2)</f>
        <v>10</v>
      </c>
      <c r="P124">
        <f>Table1[[#This Row],[Hours]]+Table1[[#This Row],[Minutes]]/60</f>
        <v>5.166666666666667</v>
      </c>
      <c r="Q124">
        <f>VLOOKUP(Table1[[#This Row],[Specific Aircraft Code]],e_3[],4,0)</f>
        <v>420</v>
      </c>
      <c r="R124">
        <f>Table1[[#This Row],['# of e-seats]]/Table1[[#This Row],[Seats]]</f>
        <v>1.1200000000000001</v>
      </c>
      <c r="S124">
        <f>Table1[[#This Row],[e]]*Table1[[#This Row],[Seats (Total)]]</f>
        <v>5040.0000000000009</v>
      </c>
    </row>
    <row r="125" spans="1:19">
      <c r="A125" s="1" t="s">
        <v>67</v>
      </c>
      <c r="B125" s="1" t="s">
        <v>68</v>
      </c>
      <c r="C125" s="1" t="s">
        <v>36</v>
      </c>
      <c r="D125" s="1" t="s">
        <v>36</v>
      </c>
      <c r="E125" s="1" t="s">
        <v>37</v>
      </c>
      <c r="F125" s="1" t="s">
        <v>72</v>
      </c>
      <c r="G125" s="3">
        <v>789</v>
      </c>
      <c r="H125" s="1">
        <v>375</v>
      </c>
      <c r="I125" s="1" t="s">
        <v>40</v>
      </c>
      <c r="J125" s="2">
        <v>3000</v>
      </c>
      <c r="K125" s="2">
        <v>8</v>
      </c>
      <c r="L125" s="3">
        <v>201908</v>
      </c>
      <c r="M125" t="str">
        <f>RIGHT(Table1[[#This Row],[Time series]],2)</f>
        <v>08</v>
      </c>
      <c r="N125" t="str">
        <f>LEFT(Table1[[#This Row],[Elapsed Time]],2)</f>
        <v>05</v>
      </c>
      <c r="O125" t="str">
        <f>RIGHT(Table1[[#This Row],[Elapsed Time]],2)</f>
        <v>10</v>
      </c>
      <c r="P125">
        <f>Table1[[#This Row],[Hours]]+Table1[[#This Row],[Minutes]]/60</f>
        <v>5.166666666666667</v>
      </c>
      <c r="Q125">
        <f>VLOOKUP(Table1[[#This Row],[Specific Aircraft Code]],e_3[],4,0)</f>
        <v>420</v>
      </c>
      <c r="R125">
        <f>Table1[[#This Row],['# of e-seats]]/Table1[[#This Row],[Seats]]</f>
        <v>1.1200000000000001</v>
      </c>
      <c r="S125">
        <f>Table1[[#This Row],[e]]*Table1[[#This Row],[Seats (Total)]]</f>
        <v>3360.0000000000005</v>
      </c>
    </row>
    <row r="126" spans="1:19">
      <c r="A126" s="1" t="s">
        <v>67</v>
      </c>
      <c r="B126" s="1" t="s">
        <v>68</v>
      </c>
      <c r="C126" s="1" t="s">
        <v>36</v>
      </c>
      <c r="D126" s="1" t="s">
        <v>36</v>
      </c>
      <c r="E126" s="1" t="s">
        <v>37</v>
      </c>
      <c r="F126" s="1" t="s">
        <v>72</v>
      </c>
      <c r="G126" s="3">
        <v>789</v>
      </c>
      <c r="H126" s="1">
        <v>375</v>
      </c>
      <c r="I126" s="1" t="s">
        <v>40</v>
      </c>
      <c r="J126" s="2">
        <v>5625</v>
      </c>
      <c r="K126" s="2">
        <v>15</v>
      </c>
      <c r="L126" s="3">
        <v>201909</v>
      </c>
      <c r="M126" t="str">
        <f>RIGHT(Table1[[#This Row],[Time series]],2)</f>
        <v>09</v>
      </c>
      <c r="N126" t="str">
        <f>LEFT(Table1[[#This Row],[Elapsed Time]],2)</f>
        <v>05</v>
      </c>
      <c r="O126" t="str">
        <f>RIGHT(Table1[[#This Row],[Elapsed Time]],2)</f>
        <v>10</v>
      </c>
      <c r="P126">
        <f>Table1[[#This Row],[Hours]]+Table1[[#This Row],[Minutes]]/60</f>
        <v>5.166666666666667</v>
      </c>
      <c r="Q126">
        <f>VLOOKUP(Table1[[#This Row],[Specific Aircraft Code]],e_3[],4,0)</f>
        <v>420</v>
      </c>
      <c r="R126">
        <f>Table1[[#This Row],['# of e-seats]]/Table1[[#This Row],[Seats]]</f>
        <v>1.1200000000000001</v>
      </c>
      <c r="S126">
        <f>Table1[[#This Row],[e]]*Table1[[#This Row],[Seats (Total)]]</f>
        <v>6300.0000000000009</v>
      </c>
    </row>
    <row r="127" spans="1:19">
      <c r="A127" s="1" t="s">
        <v>67</v>
      </c>
      <c r="B127" s="1" t="s">
        <v>68</v>
      </c>
      <c r="C127" s="1" t="s">
        <v>36</v>
      </c>
      <c r="D127" s="1" t="s">
        <v>36</v>
      </c>
      <c r="E127" s="1" t="s">
        <v>37</v>
      </c>
      <c r="F127" s="1" t="s">
        <v>72</v>
      </c>
      <c r="G127" s="3">
        <v>789</v>
      </c>
      <c r="H127" s="1">
        <v>375</v>
      </c>
      <c r="I127" s="1" t="s">
        <v>40</v>
      </c>
      <c r="J127" s="2">
        <v>5250</v>
      </c>
      <c r="K127" s="2">
        <v>14</v>
      </c>
      <c r="L127" s="3">
        <v>201910</v>
      </c>
      <c r="M127" t="str">
        <f>RIGHT(Table1[[#This Row],[Time series]],2)</f>
        <v>10</v>
      </c>
      <c r="N127" t="str">
        <f>LEFT(Table1[[#This Row],[Elapsed Time]],2)</f>
        <v>05</v>
      </c>
      <c r="O127" t="str">
        <f>RIGHT(Table1[[#This Row],[Elapsed Time]],2)</f>
        <v>10</v>
      </c>
      <c r="P127">
        <f>Table1[[#This Row],[Hours]]+Table1[[#This Row],[Minutes]]/60</f>
        <v>5.166666666666667</v>
      </c>
      <c r="Q127">
        <f>VLOOKUP(Table1[[#This Row],[Specific Aircraft Code]],e_3[],4,0)</f>
        <v>420</v>
      </c>
      <c r="R127">
        <f>Table1[[#This Row],['# of e-seats]]/Table1[[#This Row],[Seats]]</f>
        <v>1.1200000000000001</v>
      </c>
      <c r="S127">
        <f>Table1[[#This Row],[e]]*Table1[[#This Row],[Seats (Total)]]</f>
        <v>5880.0000000000009</v>
      </c>
    </row>
    <row r="128" spans="1:19">
      <c r="A128" s="1" t="s">
        <v>67</v>
      </c>
      <c r="B128" s="1" t="s">
        <v>68</v>
      </c>
      <c r="C128" s="1" t="s">
        <v>36</v>
      </c>
      <c r="D128" s="1" t="s">
        <v>36</v>
      </c>
      <c r="E128" s="1" t="s">
        <v>37</v>
      </c>
      <c r="F128" s="1" t="s">
        <v>72</v>
      </c>
      <c r="G128" s="3">
        <v>789</v>
      </c>
      <c r="H128" s="1">
        <v>375</v>
      </c>
      <c r="I128" s="1" t="s">
        <v>40</v>
      </c>
      <c r="J128" s="2">
        <v>1500</v>
      </c>
      <c r="K128" s="2">
        <v>4</v>
      </c>
      <c r="L128" s="3">
        <v>201911</v>
      </c>
      <c r="M128" t="str">
        <f>RIGHT(Table1[[#This Row],[Time series]],2)</f>
        <v>11</v>
      </c>
      <c r="N128" t="str">
        <f>LEFT(Table1[[#This Row],[Elapsed Time]],2)</f>
        <v>05</v>
      </c>
      <c r="O128" t="str">
        <f>RIGHT(Table1[[#This Row],[Elapsed Time]],2)</f>
        <v>10</v>
      </c>
      <c r="P128">
        <f>Table1[[#This Row],[Hours]]+Table1[[#This Row],[Minutes]]/60</f>
        <v>5.166666666666667</v>
      </c>
      <c r="Q128">
        <f>VLOOKUP(Table1[[#This Row],[Specific Aircraft Code]],e_3[],4,0)</f>
        <v>420</v>
      </c>
      <c r="R128">
        <f>Table1[[#This Row],['# of e-seats]]/Table1[[#This Row],[Seats]]</f>
        <v>1.1200000000000001</v>
      </c>
      <c r="S128">
        <f>Table1[[#This Row],[e]]*Table1[[#This Row],[Seats (Total)]]</f>
        <v>1680.0000000000002</v>
      </c>
    </row>
    <row r="129" spans="1:19">
      <c r="A129" s="1" t="s">
        <v>67</v>
      </c>
      <c r="B129" s="1" t="s">
        <v>68</v>
      </c>
      <c r="C129" s="1" t="s">
        <v>36</v>
      </c>
      <c r="D129" s="1" t="s">
        <v>36</v>
      </c>
      <c r="E129" s="1" t="s">
        <v>37</v>
      </c>
      <c r="F129" s="1" t="s">
        <v>72</v>
      </c>
      <c r="G129" s="3">
        <v>789</v>
      </c>
      <c r="H129" s="1">
        <v>375</v>
      </c>
      <c r="I129" s="1" t="s">
        <v>40</v>
      </c>
      <c r="J129" s="2">
        <v>1500</v>
      </c>
      <c r="K129" s="2">
        <v>4</v>
      </c>
      <c r="L129" s="3">
        <v>201912</v>
      </c>
      <c r="M129" t="str">
        <f>RIGHT(Table1[[#This Row],[Time series]],2)</f>
        <v>12</v>
      </c>
      <c r="N129" t="str">
        <f>LEFT(Table1[[#This Row],[Elapsed Time]],2)</f>
        <v>05</v>
      </c>
      <c r="O129" t="str">
        <f>RIGHT(Table1[[#This Row],[Elapsed Time]],2)</f>
        <v>10</v>
      </c>
      <c r="P129">
        <f>Table1[[#This Row],[Hours]]+Table1[[#This Row],[Minutes]]/60</f>
        <v>5.166666666666667</v>
      </c>
      <c r="Q129">
        <f>VLOOKUP(Table1[[#This Row],[Specific Aircraft Code]],e_3[],4,0)</f>
        <v>420</v>
      </c>
      <c r="R129">
        <f>Table1[[#This Row],['# of e-seats]]/Table1[[#This Row],[Seats]]</f>
        <v>1.1200000000000001</v>
      </c>
      <c r="S129">
        <f>Table1[[#This Row],[e]]*Table1[[#This Row],[Seats (Total)]]</f>
        <v>1680.0000000000002</v>
      </c>
    </row>
    <row r="130" spans="1:19">
      <c r="A130" s="1" t="s">
        <v>67</v>
      </c>
      <c r="B130" s="1" t="s">
        <v>68</v>
      </c>
      <c r="C130" s="1" t="s">
        <v>54</v>
      </c>
      <c r="D130" s="1" t="s">
        <v>54</v>
      </c>
      <c r="E130" s="1" t="s">
        <v>37</v>
      </c>
      <c r="F130" s="1" t="s">
        <v>75</v>
      </c>
      <c r="G130" s="3">
        <v>320</v>
      </c>
      <c r="H130" s="1">
        <v>180</v>
      </c>
      <c r="I130" s="1" t="s">
        <v>40</v>
      </c>
      <c r="J130" s="2">
        <v>720</v>
      </c>
      <c r="K130" s="2">
        <v>4</v>
      </c>
      <c r="L130" s="3">
        <v>201904</v>
      </c>
      <c r="M130" t="str">
        <f>RIGHT(Table1[[#This Row],[Time series]],2)</f>
        <v>04</v>
      </c>
      <c r="N130" t="str">
        <f>LEFT(Table1[[#This Row],[Elapsed Time]],2)</f>
        <v>05</v>
      </c>
      <c r="O130" t="str">
        <f>RIGHT(Table1[[#This Row],[Elapsed Time]],2)</f>
        <v>20</v>
      </c>
      <c r="P130">
        <f>Table1[[#This Row],[Hours]]+Table1[[#This Row],[Minutes]]/60</f>
        <v>5.333333333333333</v>
      </c>
      <c r="Q130">
        <f>VLOOKUP(Table1[[#This Row],[Specific Aircraft Code]],e_3[],4,0)</f>
        <v>180</v>
      </c>
      <c r="R130">
        <f>Table1[[#This Row],['# of e-seats]]/Table1[[#This Row],[Seats]]</f>
        <v>1</v>
      </c>
      <c r="S130">
        <f>Table1[[#This Row],[e]]*Table1[[#This Row],[Seats (Total)]]</f>
        <v>720</v>
      </c>
    </row>
    <row r="131" spans="1:19">
      <c r="A131" s="1" t="s">
        <v>67</v>
      </c>
      <c r="B131" s="1" t="s">
        <v>68</v>
      </c>
      <c r="C131" s="1" t="s">
        <v>54</v>
      </c>
      <c r="D131" s="1" t="s">
        <v>54</v>
      </c>
      <c r="E131" s="1" t="s">
        <v>37</v>
      </c>
      <c r="F131" s="1" t="s">
        <v>75</v>
      </c>
      <c r="G131" s="3">
        <v>320</v>
      </c>
      <c r="H131" s="1">
        <v>180</v>
      </c>
      <c r="I131" s="1" t="s">
        <v>40</v>
      </c>
      <c r="J131" s="2">
        <v>360</v>
      </c>
      <c r="K131" s="2">
        <v>2</v>
      </c>
      <c r="L131" s="3">
        <v>201905</v>
      </c>
      <c r="M131" t="str">
        <f>RIGHT(Table1[[#This Row],[Time series]],2)</f>
        <v>05</v>
      </c>
      <c r="N131" t="str">
        <f>LEFT(Table1[[#This Row],[Elapsed Time]],2)</f>
        <v>05</v>
      </c>
      <c r="O131" t="str">
        <f>RIGHT(Table1[[#This Row],[Elapsed Time]],2)</f>
        <v>20</v>
      </c>
      <c r="P131">
        <f>Table1[[#This Row],[Hours]]+Table1[[#This Row],[Minutes]]/60</f>
        <v>5.333333333333333</v>
      </c>
      <c r="Q131">
        <f>VLOOKUP(Table1[[#This Row],[Specific Aircraft Code]],e_3[],4,0)</f>
        <v>180</v>
      </c>
      <c r="R131">
        <f>Table1[[#This Row],['# of e-seats]]/Table1[[#This Row],[Seats]]</f>
        <v>1</v>
      </c>
      <c r="S131">
        <f>Table1[[#This Row],[e]]*Table1[[#This Row],[Seats (Total)]]</f>
        <v>360</v>
      </c>
    </row>
    <row r="132" spans="1:19">
      <c r="A132" s="1" t="s">
        <v>67</v>
      </c>
      <c r="B132" s="1" t="s">
        <v>68</v>
      </c>
      <c r="C132" s="1" t="s">
        <v>54</v>
      </c>
      <c r="D132" s="1" t="s">
        <v>54</v>
      </c>
      <c r="E132" s="1" t="s">
        <v>37</v>
      </c>
      <c r="F132" s="1" t="s">
        <v>75</v>
      </c>
      <c r="G132" s="3">
        <v>320</v>
      </c>
      <c r="H132" s="1">
        <v>180</v>
      </c>
      <c r="I132" s="1" t="s">
        <v>40</v>
      </c>
      <c r="J132" s="2">
        <v>900</v>
      </c>
      <c r="K132" s="2">
        <v>5</v>
      </c>
      <c r="L132" s="3">
        <v>201906</v>
      </c>
      <c r="M132" t="str">
        <f>RIGHT(Table1[[#This Row],[Time series]],2)</f>
        <v>06</v>
      </c>
      <c r="N132" t="str">
        <f>LEFT(Table1[[#This Row],[Elapsed Time]],2)</f>
        <v>05</v>
      </c>
      <c r="O132" t="str">
        <f>RIGHT(Table1[[#This Row],[Elapsed Time]],2)</f>
        <v>20</v>
      </c>
      <c r="P132">
        <f>Table1[[#This Row],[Hours]]+Table1[[#This Row],[Minutes]]/60</f>
        <v>5.333333333333333</v>
      </c>
      <c r="Q132">
        <f>VLOOKUP(Table1[[#This Row],[Specific Aircraft Code]],e_3[],4,0)</f>
        <v>180</v>
      </c>
      <c r="R132">
        <f>Table1[[#This Row],['# of e-seats]]/Table1[[#This Row],[Seats]]</f>
        <v>1</v>
      </c>
      <c r="S132">
        <f>Table1[[#This Row],[e]]*Table1[[#This Row],[Seats (Total)]]</f>
        <v>900</v>
      </c>
    </row>
    <row r="133" spans="1:19">
      <c r="A133" s="1" t="s">
        <v>67</v>
      </c>
      <c r="B133" s="1" t="s">
        <v>68</v>
      </c>
      <c r="C133" s="1" t="s">
        <v>54</v>
      </c>
      <c r="D133" s="1" t="s">
        <v>54</v>
      </c>
      <c r="E133" s="1" t="s">
        <v>37</v>
      </c>
      <c r="F133" s="1" t="s">
        <v>75</v>
      </c>
      <c r="G133" s="3">
        <v>320</v>
      </c>
      <c r="H133" s="1">
        <v>180</v>
      </c>
      <c r="I133" s="1" t="s">
        <v>40</v>
      </c>
      <c r="J133" s="2">
        <v>720</v>
      </c>
      <c r="K133" s="2">
        <v>4</v>
      </c>
      <c r="L133" s="3">
        <v>201907</v>
      </c>
      <c r="M133" t="str">
        <f>RIGHT(Table1[[#This Row],[Time series]],2)</f>
        <v>07</v>
      </c>
      <c r="N133" t="str">
        <f>LEFT(Table1[[#This Row],[Elapsed Time]],2)</f>
        <v>05</v>
      </c>
      <c r="O133" t="str">
        <f>RIGHT(Table1[[#This Row],[Elapsed Time]],2)</f>
        <v>20</v>
      </c>
      <c r="P133">
        <f>Table1[[#This Row],[Hours]]+Table1[[#This Row],[Minutes]]/60</f>
        <v>5.333333333333333</v>
      </c>
      <c r="Q133">
        <f>VLOOKUP(Table1[[#This Row],[Specific Aircraft Code]],e_3[],4,0)</f>
        <v>180</v>
      </c>
      <c r="R133">
        <f>Table1[[#This Row],['# of e-seats]]/Table1[[#This Row],[Seats]]</f>
        <v>1</v>
      </c>
      <c r="S133">
        <f>Table1[[#This Row],[e]]*Table1[[#This Row],[Seats (Total)]]</f>
        <v>720</v>
      </c>
    </row>
    <row r="134" spans="1:19">
      <c r="A134" s="1" t="s">
        <v>67</v>
      </c>
      <c r="B134" s="1" t="s">
        <v>68</v>
      </c>
      <c r="C134" s="1" t="s">
        <v>54</v>
      </c>
      <c r="D134" s="1" t="s">
        <v>54</v>
      </c>
      <c r="E134" s="1" t="s">
        <v>37</v>
      </c>
      <c r="F134" s="1" t="s">
        <v>75</v>
      </c>
      <c r="G134" s="3">
        <v>320</v>
      </c>
      <c r="H134" s="1">
        <v>180</v>
      </c>
      <c r="I134" s="1" t="s">
        <v>40</v>
      </c>
      <c r="J134" s="2">
        <v>900</v>
      </c>
      <c r="K134" s="2">
        <v>5</v>
      </c>
      <c r="L134" s="3">
        <v>201908</v>
      </c>
      <c r="M134" t="str">
        <f>RIGHT(Table1[[#This Row],[Time series]],2)</f>
        <v>08</v>
      </c>
      <c r="N134" t="str">
        <f>LEFT(Table1[[#This Row],[Elapsed Time]],2)</f>
        <v>05</v>
      </c>
      <c r="O134" t="str">
        <f>RIGHT(Table1[[#This Row],[Elapsed Time]],2)</f>
        <v>20</v>
      </c>
      <c r="P134">
        <f>Table1[[#This Row],[Hours]]+Table1[[#This Row],[Minutes]]/60</f>
        <v>5.333333333333333</v>
      </c>
      <c r="Q134">
        <f>VLOOKUP(Table1[[#This Row],[Specific Aircraft Code]],e_3[],4,0)</f>
        <v>180</v>
      </c>
      <c r="R134">
        <f>Table1[[#This Row],['# of e-seats]]/Table1[[#This Row],[Seats]]</f>
        <v>1</v>
      </c>
      <c r="S134">
        <f>Table1[[#This Row],[e]]*Table1[[#This Row],[Seats (Total)]]</f>
        <v>900</v>
      </c>
    </row>
    <row r="135" spans="1:19">
      <c r="A135" s="1" t="s">
        <v>67</v>
      </c>
      <c r="B135" s="1" t="s">
        <v>68</v>
      </c>
      <c r="C135" s="1" t="s">
        <v>54</v>
      </c>
      <c r="D135" s="1" t="s">
        <v>54</v>
      </c>
      <c r="E135" s="1" t="s">
        <v>37</v>
      </c>
      <c r="F135" s="1" t="s">
        <v>75</v>
      </c>
      <c r="G135" s="3">
        <v>320</v>
      </c>
      <c r="H135" s="1">
        <v>180</v>
      </c>
      <c r="I135" s="1" t="s">
        <v>40</v>
      </c>
      <c r="J135" s="2">
        <v>540</v>
      </c>
      <c r="K135" s="2">
        <v>3</v>
      </c>
      <c r="L135" s="3">
        <v>201909</v>
      </c>
      <c r="M135" t="str">
        <f>RIGHT(Table1[[#This Row],[Time series]],2)</f>
        <v>09</v>
      </c>
      <c r="N135" t="str">
        <f>LEFT(Table1[[#This Row],[Elapsed Time]],2)</f>
        <v>05</v>
      </c>
      <c r="O135" t="str">
        <f>RIGHT(Table1[[#This Row],[Elapsed Time]],2)</f>
        <v>20</v>
      </c>
      <c r="P135">
        <f>Table1[[#This Row],[Hours]]+Table1[[#This Row],[Minutes]]/60</f>
        <v>5.333333333333333</v>
      </c>
      <c r="Q135">
        <f>VLOOKUP(Table1[[#This Row],[Specific Aircraft Code]],e_3[],4,0)</f>
        <v>180</v>
      </c>
      <c r="R135">
        <f>Table1[[#This Row],['# of e-seats]]/Table1[[#This Row],[Seats]]</f>
        <v>1</v>
      </c>
      <c r="S135">
        <f>Table1[[#This Row],[e]]*Table1[[#This Row],[Seats (Total)]]</f>
        <v>540</v>
      </c>
    </row>
    <row r="136" spans="1:19">
      <c r="A136" s="1" t="s">
        <v>67</v>
      </c>
      <c r="B136" s="1" t="s">
        <v>68</v>
      </c>
      <c r="C136" s="1" t="s">
        <v>54</v>
      </c>
      <c r="D136" s="1" t="s">
        <v>54</v>
      </c>
      <c r="E136" s="1" t="s">
        <v>37</v>
      </c>
      <c r="F136" s="1" t="s">
        <v>75</v>
      </c>
      <c r="G136" s="3">
        <v>320</v>
      </c>
      <c r="H136" s="1">
        <v>180</v>
      </c>
      <c r="I136" s="1" t="s">
        <v>40</v>
      </c>
      <c r="J136" s="2">
        <v>1440</v>
      </c>
      <c r="K136" s="2">
        <v>8</v>
      </c>
      <c r="L136" s="3">
        <v>201910</v>
      </c>
      <c r="M136" t="str">
        <f>RIGHT(Table1[[#This Row],[Time series]],2)</f>
        <v>10</v>
      </c>
      <c r="N136" t="str">
        <f>LEFT(Table1[[#This Row],[Elapsed Time]],2)</f>
        <v>05</v>
      </c>
      <c r="O136" t="str">
        <f>RIGHT(Table1[[#This Row],[Elapsed Time]],2)</f>
        <v>20</v>
      </c>
      <c r="P136">
        <f>Table1[[#This Row],[Hours]]+Table1[[#This Row],[Minutes]]/60</f>
        <v>5.333333333333333</v>
      </c>
      <c r="Q136">
        <f>VLOOKUP(Table1[[#This Row],[Specific Aircraft Code]],e_3[],4,0)</f>
        <v>180</v>
      </c>
      <c r="R136">
        <f>Table1[[#This Row],['# of e-seats]]/Table1[[#This Row],[Seats]]</f>
        <v>1</v>
      </c>
      <c r="S136">
        <f>Table1[[#This Row],[e]]*Table1[[#This Row],[Seats (Total)]]</f>
        <v>1440</v>
      </c>
    </row>
    <row r="137" spans="1:19">
      <c r="A137" s="1" t="s">
        <v>67</v>
      </c>
      <c r="B137" s="1" t="s">
        <v>68</v>
      </c>
      <c r="C137" s="1" t="s">
        <v>54</v>
      </c>
      <c r="D137" s="1" t="s">
        <v>54</v>
      </c>
      <c r="E137" s="1" t="s">
        <v>37</v>
      </c>
      <c r="F137" s="1" t="s">
        <v>70</v>
      </c>
      <c r="G137" s="3">
        <v>788</v>
      </c>
      <c r="H137" s="1">
        <v>329</v>
      </c>
      <c r="I137" s="1" t="s">
        <v>40</v>
      </c>
      <c r="J137" s="2">
        <v>987</v>
      </c>
      <c r="K137" s="2">
        <v>3</v>
      </c>
      <c r="L137" s="3">
        <v>201906</v>
      </c>
      <c r="M137" t="str">
        <f>RIGHT(Table1[[#This Row],[Time series]],2)</f>
        <v>06</v>
      </c>
      <c r="N137" t="str">
        <f>LEFT(Table1[[#This Row],[Elapsed Time]],2)</f>
        <v>05</v>
      </c>
      <c r="O137" t="str">
        <f>RIGHT(Table1[[#This Row],[Elapsed Time]],2)</f>
        <v>20</v>
      </c>
      <c r="P137">
        <f>Table1[[#This Row],[Hours]]+Table1[[#This Row],[Minutes]]/60</f>
        <v>5.333333333333333</v>
      </c>
      <c r="Q137">
        <f>VLOOKUP(Table1[[#This Row],[Specific Aircraft Code]],e_3[],4,0)</f>
        <v>381</v>
      </c>
      <c r="R137">
        <f>Table1[[#This Row],['# of e-seats]]/Table1[[#This Row],[Seats]]</f>
        <v>1.1580547112462005</v>
      </c>
      <c r="S137">
        <f>Table1[[#This Row],[e]]*Table1[[#This Row],[Seats (Total)]]</f>
        <v>1143</v>
      </c>
    </row>
    <row r="138" spans="1:19">
      <c r="A138" s="1" t="s">
        <v>67</v>
      </c>
      <c r="B138" s="1" t="s">
        <v>68</v>
      </c>
      <c r="C138" s="1" t="s">
        <v>54</v>
      </c>
      <c r="D138" s="1" t="s">
        <v>54</v>
      </c>
      <c r="E138" s="1" t="s">
        <v>37</v>
      </c>
      <c r="F138" s="1" t="s">
        <v>70</v>
      </c>
      <c r="G138" s="3">
        <v>788</v>
      </c>
      <c r="H138" s="1">
        <v>329</v>
      </c>
      <c r="I138" s="1" t="s">
        <v>40</v>
      </c>
      <c r="J138" s="2">
        <v>658</v>
      </c>
      <c r="K138" s="2">
        <v>2</v>
      </c>
      <c r="L138" s="3">
        <v>201910</v>
      </c>
      <c r="M138" t="str">
        <f>RIGHT(Table1[[#This Row],[Time series]],2)</f>
        <v>10</v>
      </c>
      <c r="N138" t="str">
        <f>LEFT(Table1[[#This Row],[Elapsed Time]],2)</f>
        <v>05</v>
      </c>
      <c r="O138" t="str">
        <f>RIGHT(Table1[[#This Row],[Elapsed Time]],2)</f>
        <v>20</v>
      </c>
      <c r="P138">
        <f>Table1[[#This Row],[Hours]]+Table1[[#This Row],[Minutes]]/60</f>
        <v>5.333333333333333</v>
      </c>
      <c r="Q138">
        <f>VLOOKUP(Table1[[#This Row],[Specific Aircraft Code]],e_3[],4,0)</f>
        <v>381</v>
      </c>
      <c r="R138">
        <f>Table1[[#This Row],['# of e-seats]]/Table1[[#This Row],[Seats]]</f>
        <v>1.1580547112462005</v>
      </c>
      <c r="S138">
        <f>Table1[[#This Row],[e]]*Table1[[#This Row],[Seats (Total)]]</f>
        <v>761.99999999999989</v>
      </c>
    </row>
    <row r="139" spans="1:19">
      <c r="A139" s="1" t="s">
        <v>67</v>
      </c>
      <c r="B139" s="1" t="s">
        <v>68</v>
      </c>
      <c r="C139" s="1" t="s">
        <v>54</v>
      </c>
      <c r="D139" s="1" t="s">
        <v>54</v>
      </c>
      <c r="E139" s="1" t="s">
        <v>37</v>
      </c>
      <c r="F139" s="1" t="s">
        <v>70</v>
      </c>
      <c r="G139" s="3">
        <v>788</v>
      </c>
      <c r="H139" s="1">
        <v>335</v>
      </c>
      <c r="I139" s="1" t="s">
        <v>40</v>
      </c>
      <c r="J139" s="2">
        <v>335</v>
      </c>
      <c r="K139" s="2">
        <v>1</v>
      </c>
      <c r="L139" s="3">
        <v>201903</v>
      </c>
      <c r="M139" t="str">
        <f>RIGHT(Table1[[#This Row],[Time series]],2)</f>
        <v>03</v>
      </c>
      <c r="N139" t="str">
        <f>LEFT(Table1[[#This Row],[Elapsed Time]],2)</f>
        <v>05</v>
      </c>
      <c r="O139" t="str">
        <f>RIGHT(Table1[[#This Row],[Elapsed Time]],2)</f>
        <v>20</v>
      </c>
      <c r="P139">
        <f>Table1[[#This Row],[Hours]]+Table1[[#This Row],[Minutes]]/60</f>
        <v>5.333333333333333</v>
      </c>
      <c r="Q139">
        <f>VLOOKUP(Table1[[#This Row],[Specific Aircraft Code]],e_3[],4,0)</f>
        <v>381</v>
      </c>
      <c r="R139">
        <f>Table1[[#This Row],['# of e-seats]]/Table1[[#This Row],[Seats]]</f>
        <v>1.137313432835821</v>
      </c>
      <c r="S139">
        <f>Table1[[#This Row],[e]]*Table1[[#This Row],[Seats (Total)]]</f>
        <v>381.00000000000006</v>
      </c>
    </row>
    <row r="140" spans="1:19">
      <c r="A140" s="1" t="s">
        <v>67</v>
      </c>
      <c r="B140" s="1" t="s">
        <v>68</v>
      </c>
      <c r="C140" s="1" t="s">
        <v>54</v>
      </c>
      <c r="D140" s="1" t="s">
        <v>54</v>
      </c>
      <c r="E140" s="1" t="s">
        <v>37</v>
      </c>
      <c r="F140" s="1" t="s">
        <v>70</v>
      </c>
      <c r="G140" s="3">
        <v>788</v>
      </c>
      <c r="H140" s="1">
        <v>335</v>
      </c>
      <c r="I140" s="1" t="s">
        <v>40</v>
      </c>
      <c r="J140" s="2">
        <v>1005</v>
      </c>
      <c r="K140" s="2">
        <v>3</v>
      </c>
      <c r="L140" s="3">
        <v>201904</v>
      </c>
      <c r="M140" t="str">
        <f>RIGHT(Table1[[#This Row],[Time series]],2)</f>
        <v>04</v>
      </c>
      <c r="N140" t="str">
        <f>LEFT(Table1[[#This Row],[Elapsed Time]],2)</f>
        <v>05</v>
      </c>
      <c r="O140" t="str">
        <f>RIGHT(Table1[[#This Row],[Elapsed Time]],2)</f>
        <v>20</v>
      </c>
      <c r="P140">
        <f>Table1[[#This Row],[Hours]]+Table1[[#This Row],[Minutes]]/60</f>
        <v>5.333333333333333</v>
      </c>
      <c r="Q140">
        <f>VLOOKUP(Table1[[#This Row],[Specific Aircraft Code]],e_3[],4,0)</f>
        <v>381</v>
      </c>
      <c r="R140">
        <f>Table1[[#This Row],['# of e-seats]]/Table1[[#This Row],[Seats]]</f>
        <v>1.137313432835821</v>
      </c>
      <c r="S140">
        <f>Table1[[#This Row],[e]]*Table1[[#This Row],[Seats (Total)]]</f>
        <v>1143</v>
      </c>
    </row>
    <row r="141" spans="1:19">
      <c r="A141" s="1" t="s">
        <v>67</v>
      </c>
      <c r="B141" s="1" t="s">
        <v>68</v>
      </c>
      <c r="C141" s="1" t="s">
        <v>54</v>
      </c>
      <c r="D141" s="1" t="s">
        <v>54</v>
      </c>
      <c r="E141" s="1" t="s">
        <v>37</v>
      </c>
      <c r="F141" s="1" t="s">
        <v>70</v>
      </c>
      <c r="G141" s="3">
        <v>788</v>
      </c>
      <c r="H141" s="1">
        <v>335</v>
      </c>
      <c r="I141" s="1" t="s">
        <v>40</v>
      </c>
      <c r="J141" s="2">
        <v>1005</v>
      </c>
      <c r="K141" s="2">
        <v>3</v>
      </c>
      <c r="L141" s="3">
        <v>201905</v>
      </c>
      <c r="M141" t="str">
        <f>RIGHT(Table1[[#This Row],[Time series]],2)</f>
        <v>05</v>
      </c>
      <c r="N141" t="str">
        <f>LEFT(Table1[[#This Row],[Elapsed Time]],2)</f>
        <v>05</v>
      </c>
      <c r="O141" t="str">
        <f>RIGHT(Table1[[#This Row],[Elapsed Time]],2)</f>
        <v>20</v>
      </c>
      <c r="P141">
        <f>Table1[[#This Row],[Hours]]+Table1[[#This Row],[Minutes]]/60</f>
        <v>5.333333333333333</v>
      </c>
      <c r="Q141">
        <f>VLOOKUP(Table1[[#This Row],[Specific Aircraft Code]],e_3[],4,0)</f>
        <v>381</v>
      </c>
      <c r="R141">
        <f>Table1[[#This Row],['# of e-seats]]/Table1[[#This Row],[Seats]]</f>
        <v>1.137313432835821</v>
      </c>
      <c r="S141">
        <f>Table1[[#This Row],[e]]*Table1[[#This Row],[Seats (Total)]]</f>
        <v>1143</v>
      </c>
    </row>
    <row r="142" spans="1:19">
      <c r="A142" s="1" t="s">
        <v>67</v>
      </c>
      <c r="B142" s="1" t="s">
        <v>68</v>
      </c>
      <c r="C142" s="1" t="s">
        <v>54</v>
      </c>
      <c r="D142" s="1" t="s">
        <v>54</v>
      </c>
      <c r="E142" s="1" t="s">
        <v>37</v>
      </c>
      <c r="F142" s="1" t="s">
        <v>70</v>
      </c>
      <c r="G142" s="3">
        <v>788</v>
      </c>
      <c r="H142" s="1">
        <v>335</v>
      </c>
      <c r="I142" s="1" t="s">
        <v>40</v>
      </c>
      <c r="J142" s="2">
        <v>1340</v>
      </c>
      <c r="K142" s="2">
        <v>4</v>
      </c>
      <c r="L142" s="3">
        <v>201906</v>
      </c>
      <c r="M142" t="str">
        <f>RIGHT(Table1[[#This Row],[Time series]],2)</f>
        <v>06</v>
      </c>
      <c r="N142" t="str">
        <f>LEFT(Table1[[#This Row],[Elapsed Time]],2)</f>
        <v>05</v>
      </c>
      <c r="O142" t="str">
        <f>RIGHT(Table1[[#This Row],[Elapsed Time]],2)</f>
        <v>20</v>
      </c>
      <c r="P142">
        <f>Table1[[#This Row],[Hours]]+Table1[[#This Row],[Minutes]]/60</f>
        <v>5.333333333333333</v>
      </c>
      <c r="Q142">
        <f>VLOOKUP(Table1[[#This Row],[Specific Aircraft Code]],e_3[],4,0)</f>
        <v>381</v>
      </c>
      <c r="R142">
        <f>Table1[[#This Row],['# of e-seats]]/Table1[[#This Row],[Seats]]</f>
        <v>1.137313432835821</v>
      </c>
      <c r="S142">
        <f>Table1[[#This Row],[e]]*Table1[[#This Row],[Seats (Total)]]</f>
        <v>1524.0000000000002</v>
      </c>
    </row>
    <row r="143" spans="1:19">
      <c r="A143" s="1" t="s">
        <v>67</v>
      </c>
      <c r="B143" s="1" t="s">
        <v>68</v>
      </c>
      <c r="C143" s="1" t="s">
        <v>54</v>
      </c>
      <c r="D143" s="1" t="s">
        <v>54</v>
      </c>
      <c r="E143" s="1" t="s">
        <v>37</v>
      </c>
      <c r="F143" s="1" t="s">
        <v>70</v>
      </c>
      <c r="G143" s="3">
        <v>788</v>
      </c>
      <c r="H143" s="1">
        <v>335</v>
      </c>
      <c r="I143" s="1" t="s">
        <v>40</v>
      </c>
      <c r="J143" s="2">
        <v>335</v>
      </c>
      <c r="K143" s="2">
        <v>1</v>
      </c>
      <c r="L143" s="3">
        <v>201910</v>
      </c>
      <c r="M143" t="str">
        <f>RIGHT(Table1[[#This Row],[Time series]],2)</f>
        <v>10</v>
      </c>
      <c r="N143" t="str">
        <f>LEFT(Table1[[#This Row],[Elapsed Time]],2)</f>
        <v>05</v>
      </c>
      <c r="O143" t="str">
        <f>RIGHT(Table1[[#This Row],[Elapsed Time]],2)</f>
        <v>20</v>
      </c>
      <c r="P143">
        <f>Table1[[#This Row],[Hours]]+Table1[[#This Row],[Minutes]]/60</f>
        <v>5.333333333333333</v>
      </c>
      <c r="Q143">
        <f>VLOOKUP(Table1[[#This Row],[Specific Aircraft Code]],e_3[],4,0)</f>
        <v>381</v>
      </c>
      <c r="R143">
        <f>Table1[[#This Row],['# of e-seats]]/Table1[[#This Row],[Seats]]</f>
        <v>1.137313432835821</v>
      </c>
      <c r="S143">
        <f>Table1[[#This Row],[e]]*Table1[[#This Row],[Seats (Total)]]</f>
        <v>381.00000000000006</v>
      </c>
    </row>
    <row r="144" spans="1:19">
      <c r="A144" s="1" t="s">
        <v>67</v>
      </c>
      <c r="B144" s="1" t="s">
        <v>68</v>
      </c>
      <c r="C144" s="1" t="s">
        <v>54</v>
      </c>
      <c r="D144" s="1" t="s">
        <v>54</v>
      </c>
      <c r="E144" s="1" t="s">
        <v>37</v>
      </c>
      <c r="F144" s="1" t="s">
        <v>72</v>
      </c>
      <c r="G144" s="3">
        <v>789</v>
      </c>
      <c r="H144" s="1">
        <v>375</v>
      </c>
      <c r="I144" s="1" t="s">
        <v>40</v>
      </c>
      <c r="J144" s="2">
        <v>375</v>
      </c>
      <c r="K144" s="2">
        <v>1</v>
      </c>
      <c r="L144" s="3">
        <v>201910</v>
      </c>
      <c r="M144" t="str">
        <f>RIGHT(Table1[[#This Row],[Time series]],2)</f>
        <v>10</v>
      </c>
      <c r="N144" t="str">
        <f>LEFT(Table1[[#This Row],[Elapsed Time]],2)</f>
        <v>05</v>
      </c>
      <c r="O144" t="str">
        <f>RIGHT(Table1[[#This Row],[Elapsed Time]],2)</f>
        <v>20</v>
      </c>
      <c r="P144">
        <f>Table1[[#This Row],[Hours]]+Table1[[#This Row],[Minutes]]/60</f>
        <v>5.333333333333333</v>
      </c>
      <c r="Q144">
        <f>VLOOKUP(Table1[[#This Row],[Specific Aircraft Code]],e_3[],4,0)</f>
        <v>420</v>
      </c>
      <c r="R144">
        <f>Table1[[#This Row],['# of e-seats]]/Table1[[#This Row],[Seats]]</f>
        <v>1.1200000000000001</v>
      </c>
      <c r="S144">
        <f>Table1[[#This Row],[e]]*Table1[[#This Row],[Seats (Total)]]</f>
        <v>420.00000000000006</v>
      </c>
    </row>
    <row r="145" spans="1:19">
      <c r="A145" s="1" t="s">
        <v>67</v>
      </c>
      <c r="B145" s="1" t="s">
        <v>68</v>
      </c>
      <c r="C145" s="1" t="s">
        <v>77</v>
      </c>
      <c r="D145" s="1" t="s">
        <v>77</v>
      </c>
      <c r="E145" s="1" t="s">
        <v>37</v>
      </c>
      <c r="F145" s="1" t="s">
        <v>70</v>
      </c>
      <c r="G145" s="3">
        <v>788</v>
      </c>
      <c r="H145" s="1">
        <v>329</v>
      </c>
      <c r="I145" s="1" t="s">
        <v>40</v>
      </c>
      <c r="J145" s="2">
        <v>329</v>
      </c>
      <c r="K145" s="2">
        <v>1</v>
      </c>
      <c r="L145" s="3">
        <v>201906</v>
      </c>
      <c r="M145" t="str">
        <f>RIGHT(Table1[[#This Row],[Time series]],2)</f>
        <v>06</v>
      </c>
      <c r="N145" t="str">
        <f>LEFT(Table1[[#This Row],[Elapsed Time]],2)</f>
        <v>05</v>
      </c>
      <c r="O145" t="str">
        <f>RIGHT(Table1[[#This Row],[Elapsed Time]],2)</f>
        <v>30</v>
      </c>
      <c r="P145">
        <f>Table1[[#This Row],[Hours]]+Table1[[#This Row],[Minutes]]/60</f>
        <v>5.5</v>
      </c>
      <c r="Q145">
        <f>VLOOKUP(Table1[[#This Row],[Specific Aircraft Code]],e_3[],4,0)</f>
        <v>381</v>
      </c>
      <c r="R145">
        <f>Table1[[#This Row],['# of e-seats]]/Table1[[#This Row],[Seats]]</f>
        <v>1.1580547112462005</v>
      </c>
      <c r="S145">
        <f>Table1[[#This Row],[e]]*Table1[[#This Row],[Seats (Total)]]</f>
        <v>380.99999999999994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A0D7-FA80-434D-876C-27BE506316B0}">
  <dimension ref="A1:D42"/>
  <sheetViews>
    <sheetView topLeftCell="A10" workbookViewId="0">
      <selection activeCell="B43" sqref="B43"/>
    </sheetView>
  </sheetViews>
  <sheetFormatPr defaultRowHeight="15"/>
  <cols>
    <col min="1" max="1" width="23.140625" style="7" bestFit="1" customWidth="1"/>
    <col min="2" max="2" width="18.5703125" style="7" bestFit="1" customWidth="1"/>
    <col min="3" max="10" width="9.140625" style="7"/>
    <col min="11" max="11" width="22" style="7" customWidth="1"/>
    <col min="12" max="12" width="37.42578125" style="7" bestFit="1" customWidth="1"/>
    <col min="13" max="13" width="17.85546875" style="7" customWidth="1"/>
    <col min="14" max="14" width="16.85546875" style="7" customWidth="1"/>
    <col min="15" max="15" width="30" style="7" customWidth="1"/>
    <col min="16" max="16384" width="9.140625" style="7"/>
  </cols>
  <sheetData>
    <row r="1" spans="1:4" s="6" customFormat="1" ht="34.5" customHeight="1">
      <c r="A1" s="6" t="s">
        <v>27</v>
      </c>
      <c r="B1" s="6" t="s">
        <v>87</v>
      </c>
      <c r="C1" s="6" t="s">
        <v>88</v>
      </c>
      <c r="D1" s="6" t="s">
        <v>84</v>
      </c>
    </row>
    <row r="2" spans="1:4">
      <c r="A2" s="7">
        <v>310</v>
      </c>
      <c r="B2" s="7" t="s">
        <v>89</v>
      </c>
      <c r="C2" s="7" t="s">
        <v>89</v>
      </c>
      <c r="D2" s="7">
        <v>275</v>
      </c>
    </row>
    <row r="3" spans="1:4">
      <c r="A3" s="7">
        <v>319</v>
      </c>
      <c r="C3" s="7" t="s">
        <v>90</v>
      </c>
      <c r="D3" s="7">
        <v>156</v>
      </c>
    </row>
    <row r="4" spans="1:4">
      <c r="A4" s="7">
        <v>320</v>
      </c>
      <c r="C4" s="7" t="s">
        <v>91</v>
      </c>
      <c r="D4" s="7">
        <v>180</v>
      </c>
    </row>
    <row r="5" spans="1:4">
      <c r="A5" s="7">
        <v>321</v>
      </c>
      <c r="B5" s="7" t="s">
        <v>92</v>
      </c>
      <c r="C5" s="7" t="s">
        <v>92</v>
      </c>
      <c r="D5" s="7">
        <v>230</v>
      </c>
    </row>
    <row r="6" spans="1:4">
      <c r="A6" s="7">
        <v>332</v>
      </c>
      <c r="B6" s="7" t="s">
        <v>93</v>
      </c>
      <c r="C6" s="7" t="s">
        <v>94</v>
      </c>
      <c r="D6" s="7">
        <v>406</v>
      </c>
    </row>
    <row r="7" spans="1:4">
      <c r="A7" s="7">
        <v>333</v>
      </c>
      <c r="B7" s="7" t="s">
        <v>95</v>
      </c>
      <c r="C7" s="7" t="s">
        <v>96</v>
      </c>
      <c r="D7" s="7">
        <v>440</v>
      </c>
    </row>
    <row r="8" spans="1:4">
      <c r="A8" s="7">
        <v>339</v>
      </c>
      <c r="B8" s="7" t="s">
        <v>97</v>
      </c>
      <c r="C8" s="7" t="s">
        <v>98</v>
      </c>
      <c r="D8" s="7">
        <v>440</v>
      </c>
    </row>
    <row r="9" spans="1:4">
      <c r="A9" s="7">
        <v>343</v>
      </c>
      <c r="B9" s="7" t="s">
        <v>99</v>
      </c>
      <c r="C9" s="7" t="s">
        <v>100</v>
      </c>
      <c r="D9" s="7">
        <v>440</v>
      </c>
    </row>
    <row r="10" spans="1:4">
      <c r="A10" s="7">
        <v>343</v>
      </c>
      <c r="B10" s="7" t="s">
        <v>99</v>
      </c>
      <c r="C10" s="7" t="s">
        <v>100</v>
      </c>
      <c r="D10" s="7">
        <v>440</v>
      </c>
    </row>
    <row r="11" spans="1:4">
      <c r="A11" s="7">
        <v>346</v>
      </c>
      <c r="B11" s="7" t="s">
        <v>101</v>
      </c>
      <c r="C11" s="7" t="s">
        <v>102</v>
      </c>
      <c r="D11" s="7">
        <v>475</v>
      </c>
    </row>
    <row r="12" spans="1:4">
      <c r="A12" s="7">
        <v>350</v>
      </c>
      <c r="B12" s="7" t="s">
        <v>103</v>
      </c>
      <c r="C12" s="7" t="s">
        <v>103</v>
      </c>
      <c r="D12" s="7">
        <v>440</v>
      </c>
    </row>
    <row r="13" spans="1:4">
      <c r="A13" s="7">
        <v>351</v>
      </c>
      <c r="B13" s="7" t="s">
        <v>104</v>
      </c>
      <c r="C13" s="7" t="s">
        <v>105</v>
      </c>
      <c r="D13" s="7">
        <v>440</v>
      </c>
    </row>
    <row r="14" spans="1:4">
      <c r="A14" s="7">
        <v>359</v>
      </c>
      <c r="B14" s="7" t="s">
        <v>106</v>
      </c>
      <c r="C14" s="7" t="s">
        <v>107</v>
      </c>
      <c r="D14" s="7">
        <v>440</v>
      </c>
    </row>
    <row r="15" spans="1:4">
      <c r="A15" s="7">
        <v>388</v>
      </c>
      <c r="B15" s="7" t="s">
        <v>108</v>
      </c>
      <c r="C15" s="7" t="s">
        <v>109</v>
      </c>
      <c r="D15" s="7">
        <v>853</v>
      </c>
    </row>
    <row r="16" spans="1:4">
      <c r="A16" s="7">
        <v>734</v>
      </c>
      <c r="B16" s="7" t="s">
        <v>110</v>
      </c>
      <c r="C16" s="7" t="s">
        <v>111</v>
      </c>
      <c r="D16" s="7">
        <v>375</v>
      </c>
    </row>
    <row r="17" spans="1:4">
      <c r="A17" s="7">
        <v>738</v>
      </c>
      <c r="B17" s="7" t="s">
        <v>112</v>
      </c>
      <c r="C17" s="7" t="s">
        <v>113</v>
      </c>
      <c r="D17" s="7">
        <v>189</v>
      </c>
    </row>
    <row r="18" spans="1:4">
      <c r="A18" s="7">
        <v>744</v>
      </c>
      <c r="B18" s="7" t="s">
        <v>114</v>
      </c>
      <c r="C18" s="7" t="s">
        <v>115</v>
      </c>
      <c r="D18" s="7">
        <v>660</v>
      </c>
    </row>
    <row r="19" spans="1:4">
      <c r="A19" s="7">
        <v>753</v>
      </c>
      <c r="B19" s="7" t="s">
        <v>116</v>
      </c>
      <c r="C19" s="7" t="s">
        <v>117</v>
      </c>
      <c r="D19" s="7">
        <v>295</v>
      </c>
    </row>
    <row r="20" spans="1:4">
      <c r="A20" s="7">
        <v>763</v>
      </c>
      <c r="B20" s="7" t="s">
        <v>118</v>
      </c>
      <c r="C20" s="7" t="s">
        <v>119</v>
      </c>
      <c r="D20" s="7">
        <v>351</v>
      </c>
    </row>
    <row r="21" spans="1:4">
      <c r="A21" s="7">
        <v>772</v>
      </c>
      <c r="B21" s="7" t="s">
        <v>120</v>
      </c>
      <c r="C21" s="7" t="s">
        <v>121</v>
      </c>
      <c r="D21" s="7">
        <v>440</v>
      </c>
    </row>
    <row r="22" spans="1:4">
      <c r="A22" s="7">
        <v>773</v>
      </c>
      <c r="B22" s="7" t="s">
        <v>122</v>
      </c>
      <c r="C22" s="7" t="s">
        <v>123</v>
      </c>
      <c r="D22" s="7">
        <v>550</v>
      </c>
    </row>
    <row r="23" spans="1:4">
      <c r="A23" s="7">
        <v>781</v>
      </c>
      <c r="B23" s="7" t="s">
        <v>124</v>
      </c>
      <c r="C23" s="7" t="s">
        <v>125</v>
      </c>
      <c r="D23" s="7">
        <v>440</v>
      </c>
    </row>
    <row r="24" spans="1:4">
      <c r="A24" s="7">
        <v>781</v>
      </c>
      <c r="D24" s="7">
        <v>440</v>
      </c>
    </row>
    <row r="25" spans="1:4">
      <c r="A25" s="7">
        <v>787</v>
      </c>
      <c r="D25" s="7">
        <v>420</v>
      </c>
    </row>
    <row r="26" spans="1:4">
      <c r="A26" s="7">
        <v>788</v>
      </c>
      <c r="B26" s="7" t="s">
        <v>126</v>
      </c>
      <c r="C26" s="7" t="s">
        <v>127</v>
      </c>
      <c r="D26" s="7">
        <v>381</v>
      </c>
    </row>
    <row r="27" spans="1:4">
      <c r="A27" s="7">
        <v>789</v>
      </c>
      <c r="B27" s="7" t="s">
        <v>128</v>
      </c>
      <c r="C27" s="7" t="s">
        <v>129</v>
      </c>
      <c r="D27" s="7">
        <v>420</v>
      </c>
    </row>
    <row r="28" spans="1:4">
      <c r="A28" s="7" t="s">
        <v>130</v>
      </c>
      <c r="C28" s="7" t="s">
        <v>131</v>
      </c>
      <c r="D28" s="7">
        <v>180</v>
      </c>
    </row>
    <row r="29" spans="1:4">
      <c r="A29" s="7" t="s">
        <v>132</v>
      </c>
      <c r="C29" s="7" t="s">
        <v>133</v>
      </c>
      <c r="D29" s="7">
        <v>220</v>
      </c>
    </row>
    <row r="30" spans="1:4">
      <c r="A30" s="7" t="s">
        <v>134</v>
      </c>
      <c r="C30" s="7" t="s">
        <v>135</v>
      </c>
      <c r="D30" s="7">
        <v>194</v>
      </c>
    </row>
    <row r="31" spans="1:4">
      <c r="A31" s="7" t="s">
        <v>136</v>
      </c>
      <c r="C31" s="7" t="s">
        <v>137</v>
      </c>
      <c r="D31" s="7">
        <v>244</v>
      </c>
    </row>
    <row r="32" spans="1:4">
      <c r="A32" s="7" t="s">
        <v>138</v>
      </c>
      <c r="B32" s="7" t="s">
        <v>139</v>
      </c>
      <c r="C32" s="7" t="s">
        <v>140</v>
      </c>
      <c r="D32" s="7">
        <v>149</v>
      </c>
    </row>
    <row r="33" spans="1:4">
      <c r="A33" s="7" t="s">
        <v>141</v>
      </c>
      <c r="B33" s="7" t="s">
        <v>142</v>
      </c>
      <c r="C33" s="7" t="s">
        <v>143</v>
      </c>
      <c r="D33" s="7">
        <v>228</v>
      </c>
    </row>
    <row r="34" spans="1:4">
      <c r="A34" s="7" t="s">
        <v>144</v>
      </c>
      <c r="D34" s="7">
        <v>345</v>
      </c>
    </row>
    <row r="35" spans="1:4">
      <c r="A35" s="7">
        <v>777</v>
      </c>
      <c r="D35" s="7">
        <v>440</v>
      </c>
    </row>
    <row r="36" spans="1:4">
      <c r="A36" s="7" t="s">
        <v>145</v>
      </c>
      <c r="D36" s="7">
        <v>550</v>
      </c>
    </row>
    <row r="37" spans="1:4">
      <c r="A37" s="7">
        <v>739</v>
      </c>
      <c r="D37" s="7">
        <v>220</v>
      </c>
    </row>
    <row r="38" spans="1:4">
      <c r="A38" s="7" t="s">
        <v>146</v>
      </c>
      <c r="B38" s="7" t="s">
        <v>147</v>
      </c>
      <c r="D38" s="7">
        <v>200</v>
      </c>
    </row>
    <row r="39" spans="1:4">
      <c r="A39" s="7" t="s">
        <v>148</v>
      </c>
      <c r="D39" s="7">
        <v>172</v>
      </c>
    </row>
    <row r="40" spans="1:4">
      <c r="A40" s="7" t="s">
        <v>149</v>
      </c>
      <c r="D40" s="7">
        <v>220</v>
      </c>
    </row>
    <row r="41" spans="1:4">
      <c r="A41" s="7" t="s">
        <v>150</v>
      </c>
      <c r="D41" s="7">
        <v>230</v>
      </c>
    </row>
    <row r="42" spans="1:4">
      <c r="A42" s="8" t="s">
        <v>58</v>
      </c>
      <c r="B42" s="7" t="s">
        <v>151</v>
      </c>
      <c r="D42" s="7">
        <v>189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Sheet3</vt:lpstr>
      <vt:lpstr>Data</vt:lpstr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Amr Sanders</cp:lastModifiedBy>
  <dcterms:created xsi:type="dcterms:W3CDTF">2020-09-15T19:18:02Z</dcterms:created>
  <dcterms:modified xsi:type="dcterms:W3CDTF">2020-09-15T19:29:06Z</dcterms:modified>
</cp:coreProperties>
</file>