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D:\Final_Projects\"/>
    </mc:Choice>
  </mc:AlternateContent>
  <xr:revisionPtr revIDLastSave="0" documentId="8_{C378FAB9-1B19-4333-946F-F7044E87F6D0}" xr6:coauthVersionLast="47" xr6:coauthVersionMax="47" xr10:uidLastSave="{00000000-0000-0000-0000-000000000000}"/>
  <bookViews>
    <workbookView xWindow="-108" yWindow="-108" windowWidth="23256" windowHeight="1389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11" l="1"/>
  <c r="H10" i="11"/>
  <c r="Q1" i="11" l="1"/>
  <c r="E12" i="11" s="1"/>
  <c r="F12" i="11" s="1"/>
  <c r="E24" i="11" l="1"/>
  <c r="E13" i="11"/>
  <c r="I8" i="11"/>
  <c r="H29" i="11"/>
  <c r="H23" i="11"/>
  <c r="H17" i="11"/>
  <c r="H11" i="11"/>
  <c r="E30" i="11" l="1"/>
  <c r="F24" i="11"/>
  <c r="E25" i="11" s="1"/>
  <c r="E26" i="11" s="1"/>
  <c r="F30" i="11"/>
  <c r="E31" i="11" s="1"/>
  <c r="E34" i="11"/>
  <c r="H12" i="11"/>
  <c r="F26" i="11"/>
  <c r="E28" i="11"/>
  <c r="F13" i="11"/>
  <c r="E14" i="11" s="1"/>
  <c r="E16" i="11"/>
  <c r="E18" i="11" s="1"/>
  <c r="E19" i="11" s="1"/>
  <c r="I9" i="11"/>
  <c r="E33" i="11" l="1"/>
  <c r="E36" i="11"/>
  <c r="H24" i="11"/>
  <c r="F25" i="11"/>
  <c r="H25" i="11" s="1"/>
  <c r="F34" i="11"/>
  <c r="H34" i="11" s="1"/>
  <c r="F31" i="11"/>
  <c r="E32" i="11" s="1"/>
  <c r="F33" i="11"/>
  <c r="H33" i="11" s="1"/>
  <c r="H30" i="11"/>
  <c r="F28" i="11"/>
  <c r="H28" i="11" s="1"/>
  <c r="H13" i="11"/>
  <c r="E27" i="11"/>
  <c r="H26" i="11"/>
  <c r="F19" i="11"/>
  <c r="F18" i="11"/>
  <c r="H18" i="11" s="1"/>
  <c r="F16" i="11"/>
  <c r="H16" i="11" s="1"/>
  <c r="F14" i="11"/>
  <c r="E15" i="11" s="1"/>
  <c r="J8" i="11"/>
  <c r="K8" i="11" s="1"/>
  <c r="L8" i="11" s="1"/>
  <c r="M8" i="11" s="1"/>
  <c r="N8" i="11" s="1"/>
  <c r="O8" i="11" s="1"/>
  <c r="P8" i="11" s="1"/>
  <c r="I7" i="11"/>
  <c r="F36" i="11" l="1"/>
  <c r="E37" i="11" s="1"/>
  <c r="E40" i="11"/>
  <c r="E39" i="11"/>
  <c r="H36" i="11"/>
  <c r="H31" i="11"/>
  <c r="F32" i="11"/>
  <c r="H32" i="11" s="1"/>
  <c r="F27" i="11"/>
  <c r="H27" i="11" s="1"/>
  <c r="H19" i="11"/>
  <c r="E20" i="11"/>
  <c r="E21" i="11" s="1"/>
  <c r="E22" i="11" s="1"/>
  <c r="H14" i="11"/>
  <c r="F15" i="11"/>
  <c r="H15" i="11" s="1"/>
  <c r="P7" i="11"/>
  <c r="Q8" i="11"/>
  <c r="R8" i="11" s="1"/>
  <c r="S8" i="11" s="1"/>
  <c r="T8" i="11" s="1"/>
  <c r="U8" i="11" s="1"/>
  <c r="V8" i="11" s="1"/>
  <c r="W8" i="11" s="1"/>
  <c r="J9" i="11"/>
  <c r="F40" i="11" l="1"/>
  <c r="H40" i="11" s="1"/>
  <c r="F39" i="11"/>
  <c r="H39" i="11"/>
  <c r="F37" i="11"/>
  <c r="E38" i="11" s="1"/>
  <c r="F22" i="11"/>
  <c r="H22" i="11" s="1"/>
  <c r="F21" i="11"/>
  <c r="H21" i="11" s="1"/>
  <c r="F20" i="11"/>
  <c r="H20" i="11" s="1"/>
  <c r="W7" i="11"/>
  <c r="X8" i="11"/>
  <c r="Y8" i="11" s="1"/>
  <c r="Z8" i="11" s="1"/>
  <c r="AA8" i="11" s="1"/>
  <c r="AB8" i="11" s="1"/>
  <c r="AC8" i="11" s="1"/>
  <c r="AD8" i="11" s="1"/>
  <c r="K9" i="11"/>
  <c r="H37" i="11" l="1"/>
  <c r="F38" i="11"/>
  <c r="H38" i="11"/>
  <c r="AE8" i="11"/>
  <c r="AF8" i="11" s="1"/>
  <c r="AG8" i="11" s="1"/>
  <c r="AH8" i="11" s="1"/>
  <c r="AI8" i="11" s="1"/>
  <c r="AJ8" i="11" s="1"/>
  <c r="AD7" i="11"/>
  <c r="L9" i="11"/>
  <c r="AK8" i="11" l="1"/>
  <c r="AL8" i="11" s="1"/>
  <c r="AM8" i="11" s="1"/>
  <c r="AN8" i="11" s="1"/>
  <c r="AO8" i="11" s="1"/>
  <c r="AP8" i="11" s="1"/>
  <c r="AQ8" i="11" s="1"/>
  <c r="M9" i="11"/>
  <c r="AR8" i="11" l="1"/>
  <c r="AS8" i="11" s="1"/>
  <c r="AK7" i="11"/>
  <c r="N9" i="11"/>
  <c r="AT8" i="11" l="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<sst xmlns="http://schemas.openxmlformats.org/spreadsheetml/2006/main" count="86" uniqueCount="58">
  <si>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</si>
  <si>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</si>
  <si>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</si>
  <si>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</si>
  <si>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</si>
  <si>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</si>
  <si>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</si>
  <si>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</si>
  <si>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</si>
  <si>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</si>
  <si>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</si>
  <si>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</si>
  <si>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</si>
  <si>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</si>
  <si>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</si>
  <si>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</si>
  <si>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</si>
  <si>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</si>
  <si>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</si>
  <si>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</si>
  <si>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Gokce Aslan</t>
  </si>
  <si>
    <t>Hayden Cook</t>
  </si>
  <si>
    <t>Jens Martensson</t>
  </si>
  <si>
    <t>Nuria Acevedo</t>
  </si>
  <si>
    <t>Olivia Wilson</t>
  </si>
  <si>
    <t>Conduct studies</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</si>
  <si>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</si>
  <si>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</si>
  <si>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</si>
  <si>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</si>
  <si>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</si>
  <si>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</si>
  <si>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</si>
  <si>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</si>
  <si>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</si>
  <si>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</si>
  <si>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</si>
  <si>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</si>
  <si>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</si>
  <si>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</si>
  <si>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</si>
  <si>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</si>
  <si>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</si>
  <si>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</si>
  <si>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</si>
  <si>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</si>
  <si>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</si>
  <si>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</si>
  <si>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Evaluation</t>
  </si>
  <si>
    <t>Sequelizer Generator</t>
  </si>
  <si>
    <t>Amrik Bhadra</t>
  </si>
  <si>
    <t>Riddhi Dethe</t>
  </si>
  <si>
    <t>Ramani Vemula</t>
  </si>
  <si>
    <t>Srivaths Iyer</t>
  </si>
  <si>
    <t>Project</t>
  </si>
  <si>
    <t>Members</t>
  </si>
  <si>
    <t>Requirement Analysis and Planning</t>
  </si>
  <si>
    <t>Gather and Document project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</si>
</sst>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32"/>
      <color theme="9"/>
      <name val="Arial Black"/>
      <family val="2"/>
      <scheme val="maj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39997558519241921"/>
        <bgColor indexed="64"/>
      </patternFill>
    </fill>
    <fill>
      <patternFill patternType="solid">
        <fgColor theme="9" tint="0.79998168889431442"/>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8">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5"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5"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5"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1" fillId="0" borderId="0" xfId="0" applyFont="1" applyAlignment="1">
      <alignment horizontal="left" vertical="top" indent="1"/>
    </xf>
    <xf numFmtId="0" fontId="23" fillId="0" borderId="0" xfId="0" applyFont="1" applyAlignment="1">
      <alignment horizontal="left"/>
    </xf>
    <xf numFmtId="0" fontId="24" fillId="0" borderId="0" xfId="0" applyFont="1"/>
    <xf numFmtId="0" fontId="22" fillId="0" borderId="0" xfId="8" applyFont="1" applyAlignment="1">
      <alignment horizontal="left"/>
    </xf>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4" fillId="2" borderId="21" xfId="0" applyFont="1" applyFill="1" applyBorder="1"/>
    <xf numFmtId="0" fontId="18"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0" fontId="27" fillId="0" borderId="0" xfId="5" applyFont="1" applyAlignment="1">
      <alignment horizontal="left"/>
    </xf>
    <xf numFmtId="0" fontId="21" fillId="6" borderId="0" xfId="0" applyFont="1" applyFill="1" applyAlignment="1">
      <alignment horizontal="left" vertical="center" wrapText="1" indent="1"/>
    </xf>
    <xf numFmtId="0" fontId="17" fillId="3" borderId="6" xfId="12" applyFont="1" applyFill="1" applyBorder="1" applyAlignment="1">
      <alignment horizontal="left" vertical="center" wrapText="1" indent="2"/>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5" fontId="17"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7" fillId="14" borderId="9" xfId="12" applyFont="1" applyFill="1" applyBorder="1">
      <alignment horizontal="left" vertical="center" indent="2"/>
    </xf>
    <xf numFmtId="0" fontId="17" fillId="14" borderId="9" xfId="11" applyFont="1" applyFill="1" applyBorder="1" applyAlignment="1">
      <alignment vertical="center"/>
    </xf>
    <xf numFmtId="9" fontId="1" fillId="14" borderId="9" xfId="2" applyFont="1" applyFill="1" applyBorder="1" applyAlignment="1">
      <alignment horizontal="center" vertical="center"/>
    </xf>
    <xf numFmtId="165" fontId="17" fillId="14" borderId="9" xfId="10" applyFont="1" applyFill="1" applyBorder="1">
      <alignment horizontal="center" vertical="center"/>
    </xf>
    <xf numFmtId="0" fontId="4" fillId="13" borderId="4"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5">
    <dxf>
      <fill>
        <patternFill>
          <bgColor theme="9" tint="0.39994506668294322"/>
        </patternFill>
      </fill>
      <border>
        <left/>
        <right/>
      </border>
    </dxf>
    <dxf>
      <fill>
        <patternFill>
          <bgColor theme="9"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9" tint="0.59996337778862885"/>
        </patternFill>
      </fill>
      <border>
        <left/>
        <right/>
      </border>
    </dxf>
    <dxf>
      <fill>
        <patternFill>
          <bgColor theme="9" tint="0.39994506668294322"/>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Normal="100" zoomScalePageLayoutView="70" workbookViewId="0">
      <selection activeCell="B5" sqref="B5"/>
    </sheetView>
  </sheetViews>
  <sheetFormatPr defaultColWidth="8.69921875" defaultRowHeight="30" customHeight="1" x14ac:dyDescent="0.25"/>
  <cols>
    <col min="1" max="1" width="2.69921875" style="10" customWidth="1"/>
    <col min="2" max="2" width="32.39843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1000000000000001">
      <c r="A1" s="11"/>
      <c r="B1" s="105" t="s">
        <v>49</v>
      </c>
      <c r="C1" s="13"/>
      <c r="D1" s="14"/>
      <c r="E1" s="15"/>
      <c r="F1" s="16"/>
      <c r="H1" s="1"/>
      <c r="I1" s="100" t="s">
        <v>45</v>
      </c>
      <c r="J1" s="101"/>
      <c r="K1" s="101"/>
      <c r="L1" s="101"/>
      <c r="M1" s="101"/>
      <c r="N1" s="101"/>
      <c r="O1" s="101"/>
      <c r="P1" s="19"/>
      <c r="Q1" s="99">
        <f ca="1">TODAY()</f>
        <v>45808</v>
      </c>
      <c r="R1" s="98"/>
      <c r="S1" s="98"/>
      <c r="T1" s="98"/>
      <c r="U1" s="98"/>
      <c r="V1" s="98"/>
      <c r="W1" s="98"/>
      <c r="X1" s="98"/>
      <c r="Y1" s="98"/>
      <c r="Z1" s="98"/>
    </row>
    <row r="2" spans="1:64" ht="30" customHeight="1" x14ac:dyDescent="0.6">
      <c r="B2" s="79" t="s">
        <v>50</v>
      </c>
      <c r="D2" s="17"/>
      <c r="E2" s="18"/>
      <c r="F2" s="17"/>
      <c r="I2" s="100" t="s">
        <v>46</v>
      </c>
      <c r="J2" s="101"/>
      <c r="K2" s="101"/>
      <c r="L2" s="101"/>
      <c r="M2" s="101"/>
      <c r="N2" s="101"/>
      <c r="O2" s="101"/>
      <c r="P2" s="19"/>
      <c r="Q2" s="97">
        <v>0</v>
      </c>
      <c r="R2" s="98"/>
      <c r="S2" s="98"/>
      <c r="T2" s="98"/>
      <c r="U2" s="98"/>
      <c r="V2" s="98"/>
      <c r="W2" s="98"/>
      <c r="X2" s="98"/>
      <c r="Y2" s="98"/>
      <c r="Z2" s="98"/>
    </row>
    <row r="3" spans="1:64" ht="30" customHeight="1" x14ac:dyDescent="0.6">
      <c r="B3" s="79" t="s">
        <v>51</v>
      </c>
      <c r="C3" s="80" t="s">
        <v>54</v>
      </c>
      <c r="D3" s="17"/>
      <c r="E3" s="18"/>
      <c r="F3" s="17"/>
      <c r="I3" s="90"/>
      <c r="J3" s="21"/>
      <c r="K3" s="21"/>
      <c r="L3" s="21"/>
      <c r="M3" s="21"/>
      <c r="N3" s="21"/>
      <c r="O3" s="21"/>
      <c r="P3" s="19"/>
      <c r="Q3" s="88"/>
      <c r="R3" s="89"/>
      <c r="S3" s="89"/>
      <c r="T3" s="89"/>
      <c r="U3" s="89"/>
      <c r="V3" s="89"/>
      <c r="W3" s="89"/>
      <c r="X3" s="89"/>
      <c r="Y3" s="89"/>
      <c r="Z3" s="89"/>
    </row>
    <row r="4" spans="1:64" ht="30" customHeight="1" x14ac:dyDescent="0.6">
      <c r="B4" s="79" t="s">
        <v>52</v>
      </c>
      <c r="C4" s="80" t="s">
        <v>55</v>
      </c>
      <c r="D4" s="17"/>
      <c r="E4" s="18"/>
      <c r="F4" s="17"/>
      <c r="I4" s="90"/>
      <c r="J4" s="21"/>
      <c r="K4" s="21"/>
      <c r="L4" s="21"/>
      <c r="M4" s="21"/>
      <c r="N4" s="21"/>
      <c r="O4" s="21"/>
      <c r="P4" s="19"/>
      <c r="Q4" s="88"/>
      <c r="R4" s="89"/>
      <c r="S4" s="89"/>
      <c r="T4" s="89"/>
      <c r="U4" s="89"/>
      <c r="V4" s="89"/>
      <c r="W4" s="89"/>
      <c r="X4" s="89"/>
      <c r="Y4" s="89"/>
      <c r="Z4" s="89"/>
    </row>
    <row r="5" spans="1:64" ht="30" customHeight="1" x14ac:dyDescent="0.6">
      <c r="B5" s="79" t="s">
        <v>53</v>
      </c>
      <c r="C5" s="80"/>
      <c r="D5" s="17"/>
      <c r="E5" s="18"/>
      <c r="F5" s="17"/>
      <c r="I5" s="90"/>
      <c r="J5" s="21"/>
      <c r="K5" s="21"/>
      <c r="L5" s="21"/>
      <c r="M5" s="21"/>
      <c r="N5" s="21"/>
      <c r="O5" s="21"/>
      <c r="P5" s="19"/>
      <c r="Q5" s="88"/>
      <c r="R5" s="89"/>
      <c r="S5" s="89"/>
      <c r="T5" s="89"/>
      <c r="U5" s="89"/>
      <c r="V5" s="89"/>
      <c r="W5" s="89"/>
      <c r="X5" s="89"/>
      <c r="Y5" s="89"/>
      <c r="Z5" s="89"/>
    </row>
    <row r="6" spans="1:64" s="21" customFormat="1" ht="30" customHeight="1" x14ac:dyDescent="0.25">
      <c r="A6" s="10"/>
      <c r="B6" s="20" t="s">
        <v>7</v>
      </c>
      <c r="D6" s="22"/>
      <c r="E6" s="23"/>
    </row>
    <row r="7" spans="1:64" s="21" customFormat="1" ht="30" customHeight="1" x14ac:dyDescent="0.25">
      <c r="A7" s="11"/>
      <c r="B7" s="24" t="s">
        <v>12</v>
      </c>
      <c r="E7" s="25"/>
      <c r="I7" s="104">
        <f ca="1">I8</f>
        <v>45796</v>
      </c>
      <c r="J7" s="102"/>
      <c r="K7" s="102"/>
      <c r="L7" s="102"/>
      <c r="M7" s="102"/>
      <c r="N7" s="102"/>
      <c r="O7" s="102"/>
      <c r="P7" s="102">
        <f ca="1">P8</f>
        <v>45803</v>
      </c>
      <c r="Q7" s="102"/>
      <c r="R7" s="102"/>
      <c r="S7" s="102"/>
      <c r="T7" s="102"/>
      <c r="U7" s="102"/>
      <c r="V7" s="102"/>
      <c r="W7" s="102">
        <f ca="1">W8</f>
        <v>45810</v>
      </c>
      <c r="X7" s="102"/>
      <c r="Y7" s="102"/>
      <c r="Z7" s="102"/>
      <c r="AA7" s="102"/>
      <c r="AB7" s="102"/>
      <c r="AC7" s="102"/>
      <c r="AD7" s="102">
        <f ca="1">AD8</f>
        <v>45817</v>
      </c>
      <c r="AE7" s="102"/>
      <c r="AF7" s="102"/>
      <c r="AG7" s="102"/>
      <c r="AH7" s="102"/>
      <c r="AI7" s="102"/>
      <c r="AJ7" s="102"/>
      <c r="AK7" s="102">
        <f ca="1">AK8</f>
        <v>45824</v>
      </c>
      <c r="AL7" s="102"/>
      <c r="AM7" s="102"/>
      <c r="AN7" s="102"/>
      <c r="AO7" s="102"/>
      <c r="AP7" s="102"/>
      <c r="AQ7" s="102"/>
      <c r="AR7" s="102">
        <f ca="1">AR8</f>
        <v>45831</v>
      </c>
      <c r="AS7" s="102"/>
      <c r="AT7" s="102"/>
      <c r="AU7" s="102"/>
      <c r="AV7" s="102"/>
      <c r="AW7" s="102"/>
      <c r="AX7" s="102"/>
      <c r="AY7" s="102">
        <f ca="1">AY8</f>
        <v>45838</v>
      </c>
      <c r="AZ7" s="102"/>
      <c r="BA7" s="102"/>
      <c r="BB7" s="102"/>
      <c r="BC7" s="102"/>
      <c r="BD7" s="102"/>
      <c r="BE7" s="102"/>
      <c r="BF7" s="102">
        <f ca="1">BF8</f>
        <v>45845</v>
      </c>
      <c r="BG7" s="102"/>
      <c r="BH7" s="102"/>
      <c r="BI7" s="102"/>
      <c r="BJ7" s="102"/>
      <c r="BK7" s="102"/>
      <c r="BL7" s="103"/>
    </row>
    <row r="8" spans="1:64" s="21" customFormat="1" ht="15" customHeight="1" x14ac:dyDescent="0.25">
      <c r="A8" s="91"/>
      <c r="B8" s="92" t="s">
        <v>4</v>
      </c>
      <c r="C8" s="94" t="s">
        <v>47</v>
      </c>
      <c r="D8" s="96" t="s">
        <v>0</v>
      </c>
      <c r="E8" s="96" t="s">
        <v>2</v>
      </c>
      <c r="F8" s="96" t="s">
        <v>3</v>
      </c>
      <c r="I8" s="26">
        <f ca="1">Project_Start-WEEKDAY(Project_Start,1)+2+7*(Display_Week-1)</f>
        <v>45796</v>
      </c>
      <c r="J8" s="26">
        <f ca="1">I8+1</f>
        <v>45797</v>
      </c>
      <c r="K8" s="26">
        <f t="shared" ref="K8:AX8" ca="1" si="0">J8+1</f>
        <v>45798</v>
      </c>
      <c r="L8" s="26">
        <f t="shared" ca="1" si="0"/>
        <v>45799</v>
      </c>
      <c r="M8" s="26">
        <f t="shared" ca="1" si="0"/>
        <v>45800</v>
      </c>
      <c r="N8" s="26">
        <f t="shared" ca="1" si="0"/>
        <v>45801</v>
      </c>
      <c r="O8" s="27">
        <f t="shared" ca="1" si="0"/>
        <v>45802</v>
      </c>
      <c r="P8" s="28">
        <f ca="1">O8+1</f>
        <v>45803</v>
      </c>
      <c r="Q8" s="26">
        <f ca="1">P8+1</f>
        <v>45804</v>
      </c>
      <c r="R8" s="26">
        <f t="shared" ca="1" si="0"/>
        <v>45805</v>
      </c>
      <c r="S8" s="26">
        <f t="shared" ca="1" si="0"/>
        <v>45806</v>
      </c>
      <c r="T8" s="26">
        <f t="shared" ca="1" si="0"/>
        <v>45807</v>
      </c>
      <c r="U8" s="26">
        <f t="shared" ca="1" si="0"/>
        <v>45808</v>
      </c>
      <c r="V8" s="27">
        <f t="shared" ca="1" si="0"/>
        <v>45809</v>
      </c>
      <c r="W8" s="28">
        <f ca="1">V8+1</f>
        <v>45810</v>
      </c>
      <c r="X8" s="26">
        <f ca="1">W8+1</f>
        <v>45811</v>
      </c>
      <c r="Y8" s="26">
        <f t="shared" ca="1" si="0"/>
        <v>45812</v>
      </c>
      <c r="Z8" s="26">
        <f t="shared" ca="1" si="0"/>
        <v>45813</v>
      </c>
      <c r="AA8" s="26">
        <f t="shared" ca="1" si="0"/>
        <v>45814</v>
      </c>
      <c r="AB8" s="26">
        <f t="shared" ca="1" si="0"/>
        <v>45815</v>
      </c>
      <c r="AC8" s="27">
        <f t="shared" ca="1" si="0"/>
        <v>45816</v>
      </c>
      <c r="AD8" s="28">
        <f ca="1">AC8+1</f>
        <v>45817</v>
      </c>
      <c r="AE8" s="26">
        <f ca="1">AD8+1</f>
        <v>45818</v>
      </c>
      <c r="AF8" s="26">
        <f t="shared" ca="1" si="0"/>
        <v>45819</v>
      </c>
      <c r="AG8" s="26">
        <f t="shared" ca="1" si="0"/>
        <v>45820</v>
      </c>
      <c r="AH8" s="26">
        <f t="shared" ca="1" si="0"/>
        <v>45821</v>
      </c>
      <c r="AI8" s="26">
        <f t="shared" ca="1" si="0"/>
        <v>45822</v>
      </c>
      <c r="AJ8" s="27">
        <f t="shared" ca="1" si="0"/>
        <v>45823</v>
      </c>
      <c r="AK8" s="28">
        <f ca="1">AJ8+1</f>
        <v>45824</v>
      </c>
      <c r="AL8" s="26">
        <f ca="1">AK8+1</f>
        <v>45825</v>
      </c>
      <c r="AM8" s="26">
        <f t="shared" ca="1" si="0"/>
        <v>45826</v>
      </c>
      <c r="AN8" s="26">
        <f t="shared" ca="1" si="0"/>
        <v>45827</v>
      </c>
      <c r="AO8" s="26">
        <f t="shared" ca="1" si="0"/>
        <v>45828</v>
      </c>
      <c r="AP8" s="26">
        <f t="shared" ca="1" si="0"/>
        <v>45829</v>
      </c>
      <c r="AQ8" s="27">
        <f t="shared" ca="1" si="0"/>
        <v>45830</v>
      </c>
      <c r="AR8" s="28">
        <f ca="1">AQ8+1</f>
        <v>45831</v>
      </c>
      <c r="AS8" s="26">
        <f ca="1">AR8+1</f>
        <v>45832</v>
      </c>
      <c r="AT8" s="26">
        <f t="shared" ca="1" si="0"/>
        <v>45833</v>
      </c>
      <c r="AU8" s="26">
        <f t="shared" ca="1" si="0"/>
        <v>45834</v>
      </c>
      <c r="AV8" s="26">
        <f t="shared" ca="1" si="0"/>
        <v>45835</v>
      </c>
      <c r="AW8" s="26">
        <f t="shared" ca="1" si="0"/>
        <v>45836</v>
      </c>
      <c r="AX8" s="27">
        <f t="shared" ca="1" si="0"/>
        <v>45837</v>
      </c>
      <c r="AY8" s="28">
        <f ca="1">AX8+1</f>
        <v>45838</v>
      </c>
      <c r="AZ8" s="26">
        <f ca="1">AY8+1</f>
        <v>45839</v>
      </c>
      <c r="BA8" s="26">
        <f t="shared" ref="BA8:BE8" ca="1" si="1">AZ8+1</f>
        <v>45840</v>
      </c>
      <c r="BB8" s="26">
        <f t="shared" ca="1" si="1"/>
        <v>45841</v>
      </c>
      <c r="BC8" s="26">
        <f t="shared" ca="1" si="1"/>
        <v>45842</v>
      </c>
      <c r="BD8" s="26">
        <f t="shared" ca="1" si="1"/>
        <v>45843</v>
      </c>
      <c r="BE8" s="27">
        <f t="shared" ca="1" si="1"/>
        <v>45844</v>
      </c>
      <c r="BF8" s="28">
        <f ca="1">BE8+1</f>
        <v>45845</v>
      </c>
      <c r="BG8" s="26">
        <f ca="1">BF8+1</f>
        <v>45846</v>
      </c>
      <c r="BH8" s="26">
        <f t="shared" ref="BH8:BL8" ca="1" si="2">BG8+1</f>
        <v>45847</v>
      </c>
      <c r="BI8" s="26">
        <f t="shared" ca="1" si="2"/>
        <v>45848</v>
      </c>
      <c r="BJ8" s="26">
        <f t="shared" ca="1" si="2"/>
        <v>45849</v>
      </c>
      <c r="BK8" s="26">
        <f t="shared" ca="1" si="2"/>
        <v>45850</v>
      </c>
      <c r="BL8" s="26">
        <f t="shared" ca="1" si="2"/>
        <v>45851</v>
      </c>
    </row>
    <row r="9" spans="1:64" s="21" customFormat="1" ht="15" customHeight="1" thickBot="1" x14ac:dyDescent="0.3">
      <c r="A9" s="91"/>
      <c r="B9" s="93"/>
      <c r="C9" s="95"/>
      <c r="D9" s="95"/>
      <c r="E9" s="95"/>
      <c r="F9" s="95"/>
      <c r="I9" s="29" t="str">
        <f t="shared" ref="I9:AN9" ca="1" si="3">LEFT(TEXT(I8,"ddd"),1)</f>
        <v>M</v>
      </c>
      <c r="J9" s="30" t="str">
        <f t="shared" ca="1" si="3"/>
        <v>T</v>
      </c>
      <c r="K9" s="30" t="str">
        <f t="shared" ca="1" si="3"/>
        <v>W</v>
      </c>
      <c r="L9" s="30" t="str">
        <f t="shared" ca="1" si="3"/>
        <v>T</v>
      </c>
      <c r="M9" s="30" t="str">
        <f t="shared" ca="1" si="3"/>
        <v>F</v>
      </c>
      <c r="N9" s="30" t="str">
        <f t="shared" ca="1" si="3"/>
        <v>S</v>
      </c>
      <c r="O9" s="30" t="str">
        <f t="shared" ca="1" si="3"/>
        <v>S</v>
      </c>
      <c r="P9" s="30" t="str">
        <f t="shared" ca="1" si="3"/>
        <v>M</v>
      </c>
      <c r="Q9" s="30" t="str">
        <f t="shared" ca="1" si="3"/>
        <v>T</v>
      </c>
      <c r="R9" s="30" t="str">
        <f t="shared" ca="1" si="3"/>
        <v>W</v>
      </c>
      <c r="S9" s="30" t="str">
        <f t="shared" ca="1" si="3"/>
        <v>T</v>
      </c>
      <c r="T9" s="30" t="str">
        <f t="shared" ca="1" si="3"/>
        <v>F</v>
      </c>
      <c r="U9" s="30" t="str">
        <f t="shared" ca="1" si="3"/>
        <v>S</v>
      </c>
      <c r="V9" s="30" t="str">
        <f t="shared" ca="1" si="3"/>
        <v>S</v>
      </c>
      <c r="W9" s="30" t="str">
        <f t="shared" ca="1" si="3"/>
        <v>M</v>
      </c>
      <c r="X9" s="30" t="str">
        <f t="shared" ca="1" si="3"/>
        <v>T</v>
      </c>
      <c r="Y9" s="30" t="str">
        <f t="shared" ca="1" si="3"/>
        <v>W</v>
      </c>
      <c r="Z9" s="30" t="str">
        <f t="shared" ca="1" si="3"/>
        <v>T</v>
      </c>
      <c r="AA9" s="30" t="str">
        <f t="shared" ca="1" si="3"/>
        <v>F</v>
      </c>
      <c r="AB9" s="30" t="str">
        <f t="shared" ca="1" si="3"/>
        <v>S</v>
      </c>
      <c r="AC9" s="30" t="str">
        <f t="shared" ca="1" si="3"/>
        <v>S</v>
      </c>
      <c r="AD9" s="30" t="str">
        <f t="shared" ca="1" si="3"/>
        <v>M</v>
      </c>
      <c r="AE9" s="30" t="str">
        <f t="shared" ca="1" si="3"/>
        <v>T</v>
      </c>
      <c r="AF9" s="30" t="str">
        <f t="shared" ca="1" si="3"/>
        <v>W</v>
      </c>
      <c r="AG9" s="30" t="str">
        <f t="shared" ca="1" si="3"/>
        <v>T</v>
      </c>
      <c r="AH9" s="30" t="str">
        <f t="shared" ca="1" si="3"/>
        <v>F</v>
      </c>
      <c r="AI9" s="30" t="str">
        <f t="shared" ca="1" si="3"/>
        <v>S</v>
      </c>
      <c r="AJ9" s="30" t="str">
        <f t="shared" ca="1" si="3"/>
        <v>S</v>
      </c>
      <c r="AK9" s="30" t="str">
        <f t="shared" ca="1" si="3"/>
        <v>M</v>
      </c>
      <c r="AL9" s="30" t="str">
        <f t="shared" ca="1" si="3"/>
        <v>T</v>
      </c>
      <c r="AM9" s="30" t="str">
        <f t="shared" ca="1" si="3"/>
        <v>W</v>
      </c>
      <c r="AN9" s="30" t="str">
        <f t="shared" ca="1" si="3"/>
        <v>T</v>
      </c>
      <c r="AO9" s="30" t="str">
        <f t="shared" ref="AO9:BL9" ca="1" si="4">LEFT(TEXT(AO8,"ddd"),1)</f>
        <v>F</v>
      </c>
      <c r="AP9" s="30" t="str">
        <f t="shared" ca="1" si="4"/>
        <v>S</v>
      </c>
      <c r="AQ9" s="30" t="str">
        <f t="shared" ca="1" si="4"/>
        <v>S</v>
      </c>
      <c r="AR9" s="30" t="str">
        <f t="shared" ca="1" si="4"/>
        <v>M</v>
      </c>
      <c r="AS9" s="30" t="str">
        <f t="shared" ca="1" si="4"/>
        <v>T</v>
      </c>
      <c r="AT9" s="30" t="str">
        <f t="shared" ca="1" si="4"/>
        <v>W</v>
      </c>
      <c r="AU9" s="30" t="str">
        <f t="shared" ca="1" si="4"/>
        <v>T</v>
      </c>
      <c r="AV9" s="30" t="str">
        <f t="shared" ca="1" si="4"/>
        <v>F</v>
      </c>
      <c r="AW9" s="30" t="str">
        <f t="shared" ca="1" si="4"/>
        <v>S</v>
      </c>
      <c r="AX9" s="30" t="str">
        <f t="shared" ca="1" si="4"/>
        <v>S</v>
      </c>
      <c r="AY9" s="30" t="str">
        <f t="shared" ca="1" si="4"/>
        <v>M</v>
      </c>
      <c r="AZ9" s="30" t="str">
        <f t="shared" ca="1" si="4"/>
        <v>T</v>
      </c>
      <c r="BA9" s="30" t="str">
        <f t="shared" ca="1" si="4"/>
        <v>W</v>
      </c>
      <c r="BB9" s="30" t="str">
        <f t="shared" ca="1" si="4"/>
        <v>T</v>
      </c>
      <c r="BC9" s="30" t="str">
        <f t="shared" ca="1" si="4"/>
        <v>F</v>
      </c>
      <c r="BD9" s="30" t="str">
        <f t="shared" ca="1" si="4"/>
        <v>S</v>
      </c>
      <c r="BE9" s="30" t="str">
        <f t="shared" ca="1" si="4"/>
        <v>S</v>
      </c>
      <c r="BF9" s="30" t="str">
        <f t="shared" ca="1" si="4"/>
        <v>M</v>
      </c>
      <c r="BG9" s="30" t="str">
        <f t="shared" ca="1" si="4"/>
        <v>T</v>
      </c>
      <c r="BH9" s="30" t="str">
        <f t="shared" ca="1" si="4"/>
        <v>W</v>
      </c>
      <c r="BI9" s="30" t="str">
        <f t="shared" ca="1" si="4"/>
        <v>T</v>
      </c>
      <c r="BJ9" s="30" t="str">
        <f t="shared" ca="1" si="4"/>
        <v>F</v>
      </c>
      <c r="BK9" s="30" t="str">
        <f t="shared" ca="1" si="4"/>
        <v>S</v>
      </c>
      <c r="BL9" s="31" t="str">
        <f t="shared" ca="1" si="4"/>
        <v>S</v>
      </c>
    </row>
    <row r="10" spans="1:64" s="21" customFormat="1" ht="30" hidden="1" customHeight="1" thickBot="1" x14ac:dyDescent="0.3">
      <c r="A10" s="10" t="s">
        <v>19</v>
      </c>
      <c r="B10" s="32"/>
      <c r="C10" s="33"/>
      <c r="D10" s="32"/>
      <c r="E10" s="32"/>
      <c r="F10" s="32"/>
      <c r="H10" s="21" t="str">
        <f>IF(OR(ISBLANK(task_start),ISBLANK(task_end)),"",task_end-task_start+1)</f>
        <v/>
      </c>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40" customFormat="1" ht="38.4" customHeight="1" thickBot="1" x14ac:dyDescent="0.3">
      <c r="A11" s="11"/>
      <c r="B11" s="106" t="s">
        <v>56</v>
      </c>
      <c r="C11" s="35"/>
      <c r="D11" s="36"/>
      <c r="E11" s="37"/>
      <c r="F11" s="38"/>
      <c r="G11" s="12"/>
      <c r="H11" s="3" t="str">
        <f t="shared" ref="H11:H40" si="5">IF(OR(ISBLANK(task_start),ISBLANK(task_end)),"",task_end-task_start+1)</f>
        <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40" customFormat="1" ht="30" customHeight="1" thickBot="1" x14ac:dyDescent="0.3">
      <c r="A12" s="11"/>
      <c r="B12" s="107" t="s">
        <v>57</v>
      </c>
      <c r="C12" s="41" t="s">
        <v>20</v>
      </c>
      <c r="D12" s="42">
        <v>0.4</v>
      </c>
      <c r="E12" s="43">
        <f ca="1">Project_Start</f>
        <v>45808</v>
      </c>
      <c r="F12" s="43">
        <f ca="1">E12+3</f>
        <v>45811</v>
      </c>
      <c r="G12" s="12"/>
      <c r="H12" s="3">
        <f t="shared" ca="1" si="5"/>
        <v>4</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40" customFormat="1" ht="30" customHeight="1" thickBot="1" x14ac:dyDescent="0.3">
      <c r="A13" s="11"/>
      <c r="B13" s="45" t="s">
        <v>25</v>
      </c>
      <c r="C13" s="46" t="s">
        <v>21</v>
      </c>
      <c r="D13" s="47">
        <v>0.6</v>
      </c>
      <c r="E13" s="48">
        <f ca="1">F12</f>
        <v>45811</v>
      </c>
      <c r="F13" s="48">
        <f ca="1">E13+2</f>
        <v>45813</v>
      </c>
      <c r="G13" s="12"/>
      <c r="H13" s="3">
        <f t="shared" ca="1" si="5"/>
        <v>3</v>
      </c>
      <c r="I13" s="44"/>
      <c r="J13" s="44"/>
      <c r="K13" s="44"/>
      <c r="L13" s="44"/>
      <c r="M13" s="44"/>
      <c r="N13" s="44"/>
      <c r="O13" s="44"/>
      <c r="P13" s="44"/>
      <c r="Q13" s="44"/>
      <c r="R13" s="44"/>
      <c r="S13" s="44"/>
      <c r="T13" s="44"/>
      <c r="U13" s="49"/>
      <c r="V13" s="49"/>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40" customFormat="1" ht="30" customHeight="1" thickBot="1" x14ac:dyDescent="0.3">
      <c r="A14" s="10"/>
      <c r="B14" s="45" t="s">
        <v>26</v>
      </c>
      <c r="C14" s="46" t="s">
        <v>22</v>
      </c>
      <c r="D14" s="47">
        <v>0.5</v>
      </c>
      <c r="E14" s="48">
        <f ca="1">F13</f>
        <v>45813</v>
      </c>
      <c r="F14" s="48">
        <f ca="1">E14+4</f>
        <v>45817</v>
      </c>
      <c r="G14" s="12"/>
      <c r="H14" s="3">
        <f t="shared" ca="1" si="5"/>
        <v>5</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40" customFormat="1" ht="30" customHeight="1" thickBot="1" x14ac:dyDescent="0.3">
      <c r="A15" s="10"/>
      <c r="B15" s="45" t="s">
        <v>27</v>
      </c>
      <c r="C15" s="46" t="s">
        <v>23</v>
      </c>
      <c r="D15" s="47">
        <v>0.25</v>
      </c>
      <c r="E15" s="48">
        <f ca="1">F14</f>
        <v>45817</v>
      </c>
      <c r="F15" s="48">
        <f ca="1">E15+5</f>
        <v>45822</v>
      </c>
      <c r="G15" s="12"/>
      <c r="H15" s="3">
        <f t="shared" ca="1" si="5"/>
        <v>6</v>
      </c>
      <c r="I15" s="44"/>
      <c r="J15" s="44"/>
      <c r="K15" s="44"/>
      <c r="L15" s="44"/>
      <c r="M15" s="44"/>
      <c r="N15" s="44"/>
      <c r="O15" s="44"/>
      <c r="P15" s="44"/>
      <c r="Q15" s="44"/>
      <c r="R15" s="44"/>
      <c r="S15" s="44"/>
      <c r="T15" s="44"/>
      <c r="U15" s="44"/>
      <c r="V15" s="44"/>
      <c r="W15" s="44"/>
      <c r="X15" s="44"/>
      <c r="Y15" s="49"/>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40" customFormat="1" ht="30" customHeight="1" thickBot="1" x14ac:dyDescent="0.3">
      <c r="A16" s="10"/>
      <c r="B16" s="45" t="s">
        <v>28</v>
      </c>
      <c r="C16" s="46" t="s">
        <v>24</v>
      </c>
      <c r="D16" s="47"/>
      <c r="E16" s="48">
        <f ca="1">E13+1</f>
        <v>45812</v>
      </c>
      <c r="F16" s="48">
        <f ca="1">E16+2</f>
        <v>45814</v>
      </c>
      <c r="G16" s="12"/>
      <c r="H16" s="3">
        <f t="shared" ca="1" si="5"/>
        <v>3</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40" customFormat="1" ht="30" customHeight="1" thickBot="1" x14ac:dyDescent="0.3">
      <c r="A17" s="11"/>
      <c r="B17" s="50" t="s">
        <v>29</v>
      </c>
      <c r="C17" s="51"/>
      <c r="D17" s="52"/>
      <c r="E17" s="53"/>
      <c r="F17" s="54"/>
      <c r="G17" s="12"/>
      <c r="H17" s="3" t="str">
        <f t="shared" si="5"/>
        <v/>
      </c>
    </row>
    <row r="18" spans="1:64" s="40" customFormat="1" ht="30" customHeight="1" thickBot="1" x14ac:dyDescent="0.3">
      <c r="A18" s="11"/>
      <c r="B18" s="55" t="s">
        <v>30</v>
      </c>
      <c r="C18" s="56" t="s">
        <v>20</v>
      </c>
      <c r="D18" s="57">
        <v>0.5</v>
      </c>
      <c r="E18" s="58">
        <f ca="1">E16+1</f>
        <v>45813</v>
      </c>
      <c r="F18" s="58">
        <f ca="1">E18+4</f>
        <v>45817</v>
      </c>
      <c r="G18" s="12"/>
      <c r="H18" s="3">
        <f t="shared" ca="1" si="5"/>
        <v>5</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40" customFormat="1" ht="30" customHeight="1" thickBot="1" x14ac:dyDescent="0.3">
      <c r="A19" s="10"/>
      <c r="B19" s="55" t="s">
        <v>31</v>
      </c>
      <c r="C19" s="56" t="s">
        <v>21</v>
      </c>
      <c r="D19" s="57">
        <v>0.5</v>
      </c>
      <c r="E19" s="58">
        <f ca="1">E18+2</f>
        <v>45815</v>
      </c>
      <c r="F19" s="58">
        <f ca="1">E19+5</f>
        <v>45820</v>
      </c>
      <c r="G19" s="12"/>
      <c r="H19" s="3">
        <f t="shared" ca="1" si="5"/>
        <v>6</v>
      </c>
      <c r="I19" s="44"/>
      <c r="J19" s="44"/>
      <c r="K19" s="44"/>
      <c r="L19" s="44"/>
      <c r="M19" s="44"/>
      <c r="N19" s="44"/>
      <c r="O19" s="44"/>
      <c r="P19" s="44"/>
      <c r="Q19" s="44"/>
      <c r="R19" s="44"/>
      <c r="S19" s="44"/>
      <c r="T19" s="44"/>
      <c r="U19" s="49"/>
      <c r="V19" s="49"/>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40" customFormat="1" ht="30" customHeight="1" thickBot="1" x14ac:dyDescent="0.3">
      <c r="A20" s="10"/>
      <c r="B20" s="55" t="s">
        <v>32</v>
      </c>
      <c r="C20" s="56" t="s">
        <v>22</v>
      </c>
      <c r="D20" s="57">
        <v>0.2</v>
      </c>
      <c r="E20" s="58">
        <f ca="1">F19</f>
        <v>45820</v>
      </c>
      <c r="F20" s="58">
        <f ca="1">E20+3</f>
        <v>45823</v>
      </c>
      <c r="G20" s="12"/>
      <c r="H20" s="3">
        <f t="shared" ca="1" si="5"/>
        <v>4</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40" customFormat="1" ht="30" customHeight="1" thickBot="1" x14ac:dyDescent="0.3">
      <c r="A21" s="10"/>
      <c r="B21" s="55" t="s">
        <v>33</v>
      </c>
      <c r="C21" s="56" t="s">
        <v>23</v>
      </c>
      <c r="D21" s="57"/>
      <c r="E21" s="58">
        <f ca="1">E20</f>
        <v>45820</v>
      </c>
      <c r="F21" s="58">
        <f ca="1">E21+2</f>
        <v>45822</v>
      </c>
      <c r="G21" s="12"/>
      <c r="H21" s="3">
        <f t="shared" ca="1" si="5"/>
        <v>3</v>
      </c>
      <c r="I21" s="44"/>
      <c r="J21" s="44"/>
      <c r="K21" s="44"/>
      <c r="L21" s="44"/>
      <c r="M21" s="44"/>
      <c r="N21" s="44"/>
      <c r="O21" s="44"/>
      <c r="P21" s="44"/>
      <c r="Q21" s="44"/>
      <c r="R21" s="44"/>
      <c r="S21" s="44"/>
      <c r="T21" s="44"/>
      <c r="U21" s="44"/>
      <c r="V21" s="44"/>
      <c r="W21" s="44"/>
      <c r="X21" s="44"/>
      <c r="Y21" s="49"/>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40" customFormat="1" ht="30" customHeight="1" thickBot="1" x14ac:dyDescent="0.3">
      <c r="A22" s="10"/>
      <c r="B22" s="55" t="s">
        <v>34</v>
      </c>
      <c r="C22" s="56" t="s">
        <v>24</v>
      </c>
      <c r="D22" s="57"/>
      <c r="E22" s="58">
        <f ca="1">E21</f>
        <v>45820</v>
      </c>
      <c r="F22" s="58">
        <f ca="1">E22+3</f>
        <v>45823</v>
      </c>
      <c r="G22" s="12"/>
      <c r="H22" s="3">
        <f t="shared" ca="1" si="5"/>
        <v>4</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40" customFormat="1" ht="30" customHeight="1" thickBot="1" x14ac:dyDescent="0.3">
      <c r="A23" s="10"/>
      <c r="B23" s="59" t="s">
        <v>35</v>
      </c>
      <c r="C23" s="60"/>
      <c r="D23" s="61"/>
      <c r="E23" s="62"/>
      <c r="F23" s="63"/>
      <c r="G23" s="12"/>
      <c r="H23" s="3" t="str">
        <f t="shared" si="5"/>
        <v/>
      </c>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row>
    <row r="24" spans="1:64" s="40" customFormat="1" ht="30" customHeight="1" thickBot="1" x14ac:dyDescent="0.3">
      <c r="A24" s="10"/>
      <c r="B24" s="65" t="s">
        <v>36</v>
      </c>
      <c r="C24" s="66" t="s">
        <v>20</v>
      </c>
      <c r="D24" s="67">
        <v>0.5</v>
      </c>
      <c r="E24" s="68">
        <f ca="1">E12+15</f>
        <v>45823</v>
      </c>
      <c r="F24" s="68">
        <f ca="1">E24+5</f>
        <v>45828</v>
      </c>
      <c r="G24" s="12"/>
      <c r="H24" s="3">
        <f t="shared" ca="1" si="5"/>
        <v>6</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40" customFormat="1" ht="30" customHeight="1" thickBot="1" x14ac:dyDescent="0.3">
      <c r="A25" s="10"/>
      <c r="B25" s="65" t="s">
        <v>37</v>
      </c>
      <c r="C25" s="66" t="s">
        <v>21</v>
      </c>
      <c r="D25" s="67">
        <v>0.6</v>
      </c>
      <c r="E25" s="68">
        <f ca="1">F24+1</f>
        <v>45829</v>
      </c>
      <c r="F25" s="68">
        <f ca="1">E25+4</f>
        <v>45833</v>
      </c>
      <c r="G25" s="12"/>
      <c r="H25" s="3">
        <f t="shared" ca="1" si="5"/>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40" customFormat="1" ht="30" customHeight="1" thickBot="1" x14ac:dyDescent="0.3">
      <c r="A26" s="10"/>
      <c r="B26" s="65" t="s">
        <v>38</v>
      </c>
      <c r="C26" s="66" t="s">
        <v>22</v>
      </c>
      <c r="D26" s="67">
        <v>0.5</v>
      </c>
      <c r="E26" s="68">
        <f ca="1">E25+5</f>
        <v>45834</v>
      </c>
      <c r="F26" s="68">
        <f ca="1">E26+5</f>
        <v>45839</v>
      </c>
      <c r="G26" s="12"/>
      <c r="H26" s="3">
        <f t="shared" ca="1" si="5"/>
        <v>6</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40" customFormat="1" ht="30" customHeight="1" thickBot="1" x14ac:dyDescent="0.3">
      <c r="A27" s="10"/>
      <c r="B27" s="65" t="s">
        <v>39</v>
      </c>
      <c r="C27" s="66" t="s">
        <v>23</v>
      </c>
      <c r="D27" s="67">
        <v>0.25</v>
      </c>
      <c r="E27" s="68">
        <f ca="1">F26+1</f>
        <v>45840</v>
      </c>
      <c r="F27" s="68">
        <f ca="1">E27+4</f>
        <v>45844</v>
      </c>
      <c r="G27" s="12"/>
      <c r="H27" s="3">
        <f t="shared" ca="1" si="5"/>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40" customFormat="1" ht="30" customHeight="1" thickBot="1" x14ac:dyDescent="0.3">
      <c r="A28" s="10"/>
      <c r="B28" s="65" t="s">
        <v>40</v>
      </c>
      <c r="C28" s="66" t="s">
        <v>24</v>
      </c>
      <c r="D28" s="67">
        <v>0.25</v>
      </c>
      <c r="E28" s="68">
        <f ca="1">E26</f>
        <v>45834</v>
      </c>
      <c r="F28" s="68">
        <f ca="1">E28+4</f>
        <v>45838</v>
      </c>
      <c r="G28" s="12"/>
      <c r="H28" s="3">
        <f t="shared" ca="1" si="5"/>
        <v>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40" customFormat="1" ht="30" customHeight="1" thickBot="1" x14ac:dyDescent="0.3">
      <c r="A29" s="10"/>
      <c r="B29" s="69" t="s">
        <v>48</v>
      </c>
      <c r="C29" s="70"/>
      <c r="D29" s="71"/>
      <c r="E29" s="72"/>
      <c r="F29" s="73"/>
      <c r="G29" s="12"/>
      <c r="H29" s="3" t="str">
        <f t="shared" si="5"/>
        <v/>
      </c>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row>
    <row r="30" spans="1:64" s="40" customFormat="1" ht="30" customHeight="1" thickBot="1" x14ac:dyDescent="0.3">
      <c r="A30" s="10"/>
      <c r="B30" s="75" t="s">
        <v>37</v>
      </c>
      <c r="C30" s="76" t="s">
        <v>20</v>
      </c>
      <c r="D30" s="77">
        <v>0.25</v>
      </c>
      <c r="E30" s="78">
        <f ca="1">E24+2</f>
        <v>45825</v>
      </c>
      <c r="F30" s="78">
        <f ca="1">E30+3</f>
        <v>45828</v>
      </c>
      <c r="G30" s="12"/>
      <c r="H30" s="3">
        <f t="shared" ca="1" si="5"/>
        <v>4</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40" customFormat="1" ht="30" customHeight="1" thickBot="1" x14ac:dyDescent="0.3">
      <c r="A31" s="10"/>
      <c r="B31" s="75" t="s">
        <v>41</v>
      </c>
      <c r="C31" s="76" t="s">
        <v>21</v>
      </c>
      <c r="D31" s="77">
        <v>0.25</v>
      </c>
      <c r="E31" s="78">
        <f ca="1">F30</f>
        <v>45828</v>
      </c>
      <c r="F31" s="78">
        <f ca="1">E31+4</f>
        <v>45832</v>
      </c>
      <c r="G31" s="12"/>
      <c r="H31" s="3">
        <f t="shared" ca="1" si="5"/>
        <v>5</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40" customFormat="1" ht="30" customHeight="1" thickBot="1" x14ac:dyDescent="0.3">
      <c r="A32" s="10"/>
      <c r="B32" s="75" t="s">
        <v>42</v>
      </c>
      <c r="C32" s="76" t="s">
        <v>22</v>
      </c>
      <c r="D32" s="77">
        <v>0.5</v>
      </c>
      <c r="E32" s="78">
        <f ca="1">F31+1</f>
        <v>45833</v>
      </c>
      <c r="F32" s="78">
        <f ca="1">E32+3</f>
        <v>45836</v>
      </c>
      <c r="G32" s="12"/>
      <c r="H32" s="3">
        <f t="shared" ca="1" si="5"/>
        <v>4</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40" customFormat="1" ht="30" customHeight="1" thickBot="1" x14ac:dyDescent="0.3">
      <c r="A33" s="10"/>
      <c r="B33" s="75" t="s">
        <v>43</v>
      </c>
      <c r="C33" s="76" t="s">
        <v>23</v>
      </c>
      <c r="D33" s="77">
        <v>0.6</v>
      </c>
      <c r="E33" s="78">
        <f ca="1">E30+5</f>
        <v>45830</v>
      </c>
      <c r="F33" s="78">
        <f ca="1">E33+3</f>
        <v>45833</v>
      </c>
      <c r="G33" s="12"/>
      <c r="H33" s="3">
        <f t="shared" ca="1" si="5"/>
        <v>4</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40" customFormat="1" ht="30" customHeight="1" thickBot="1" x14ac:dyDescent="0.3">
      <c r="A34" s="10"/>
      <c r="B34" s="75" t="s">
        <v>44</v>
      </c>
      <c r="C34" s="76" t="s">
        <v>24</v>
      </c>
      <c r="D34" s="77">
        <v>0.5</v>
      </c>
      <c r="E34" s="78">
        <f ca="1">E30+7</f>
        <v>45832</v>
      </c>
      <c r="F34" s="78">
        <f ca="1">E34+5</f>
        <v>45837</v>
      </c>
      <c r="G34" s="12"/>
      <c r="H34" s="3">
        <f t="shared" ca="1" si="5"/>
        <v>6</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40" customFormat="1" ht="30" customHeight="1" thickBot="1" x14ac:dyDescent="0.3">
      <c r="A35" s="10"/>
      <c r="B35" s="108" t="s">
        <v>48</v>
      </c>
      <c r="C35" s="109"/>
      <c r="D35" s="110"/>
      <c r="E35" s="111"/>
      <c r="F35" s="112"/>
      <c r="G35" s="12"/>
      <c r="H35" s="3" t="str">
        <f t="shared" si="5"/>
        <v/>
      </c>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row>
    <row r="36" spans="1:64" s="40" customFormat="1" ht="30" customHeight="1" thickBot="1" x14ac:dyDescent="0.3">
      <c r="A36" s="11"/>
      <c r="B36" s="113" t="s">
        <v>37</v>
      </c>
      <c r="C36" s="114" t="s">
        <v>20</v>
      </c>
      <c r="D36" s="115">
        <v>0.8</v>
      </c>
      <c r="E36" s="116">
        <f ca="1">E30+2</f>
        <v>45827</v>
      </c>
      <c r="F36" s="116">
        <f ca="1">E36+3</f>
        <v>45830</v>
      </c>
      <c r="G36" s="12"/>
      <c r="H36" s="3">
        <f t="shared" ca="1" si="5"/>
        <v>4</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117"/>
      <c r="AR36" s="44"/>
      <c r="AS36" s="44"/>
      <c r="AT36" s="44"/>
      <c r="AU36" s="44"/>
      <c r="AV36" s="44"/>
      <c r="AW36" s="44"/>
      <c r="AX36" s="44"/>
      <c r="AY36" s="44"/>
      <c r="AZ36" s="44"/>
      <c r="BA36" s="44"/>
      <c r="BB36" s="44"/>
      <c r="BC36" s="44"/>
      <c r="BD36" s="44"/>
      <c r="BE36" s="44"/>
      <c r="BF36" s="44"/>
      <c r="BG36" s="44"/>
      <c r="BH36" s="44"/>
      <c r="BI36" s="44"/>
      <c r="BJ36" s="44"/>
      <c r="BK36" s="44"/>
      <c r="BL36" s="44"/>
    </row>
    <row r="37" spans="1:64" ht="30" customHeight="1" thickBot="1" x14ac:dyDescent="0.3">
      <c r="B37" s="113" t="s">
        <v>41</v>
      </c>
      <c r="C37" s="114" t="s">
        <v>21</v>
      </c>
      <c r="D37" s="115">
        <v>0.25</v>
      </c>
      <c r="E37" s="116">
        <f ca="1">F36</f>
        <v>45830</v>
      </c>
      <c r="F37" s="116">
        <f ca="1">E37+4</f>
        <v>45834</v>
      </c>
      <c r="G37" s="12"/>
      <c r="H37" s="3">
        <f t="shared" ca="1" si="5"/>
        <v>5</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ht="30" customHeight="1" thickBot="1" x14ac:dyDescent="0.3">
      <c r="B38" s="113" t="s">
        <v>42</v>
      </c>
      <c r="C38" s="114" t="s">
        <v>22</v>
      </c>
      <c r="D38" s="115">
        <v>0.5</v>
      </c>
      <c r="E38" s="116">
        <f ca="1">F37+1</f>
        <v>45835</v>
      </c>
      <c r="F38" s="116">
        <f ca="1">E38+3</f>
        <v>45838</v>
      </c>
      <c r="G38" s="12"/>
      <c r="H38" s="3">
        <f t="shared" ca="1" si="5"/>
        <v>4</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ht="30" customHeight="1" thickBot="1" x14ac:dyDescent="0.3">
      <c r="B39" s="113" t="s">
        <v>43</v>
      </c>
      <c r="C39" s="114" t="s">
        <v>23</v>
      </c>
      <c r="D39" s="115">
        <v>0.6</v>
      </c>
      <c r="E39" s="116">
        <f ca="1">E36+5</f>
        <v>45832</v>
      </c>
      <c r="F39" s="116">
        <f ca="1">E39+3</f>
        <v>45835</v>
      </c>
      <c r="G39" s="12"/>
      <c r="H39" s="3">
        <f t="shared" ca="1" si="5"/>
        <v>4</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ht="30" customHeight="1" thickBot="1" x14ac:dyDescent="0.3">
      <c r="B40" s="113" t="s">
        <v>44</v>
      </c>
      <c r="C40" s="114" t="s">
        <v>24</v>
      </c>
      <c r="D40" s="115">
        <v>0.5</v>
      </c>
      <c r="E40" s="116">
        <f ca="1">E36+7</f>
        <v>45834</v>
      </c>
      <c r="F40" s="116">
        <f ca="1">E40+5</f>
        <v>45839</v>
      </c>
      <c r="G40" s="12"/>
      <c r="H40" s="3">
        <f t="shared" ca="1" si="5"/>
        <v>6</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0">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4">
    <cfRule type="expression" dxfId="23" priority="4">
      <formula>AND(TODAY()&gt;=I$8, TODAY()&lt;J$8)</formula>
    </cfRule>
  </conditionalFormatting>
  <conditionalFormatting sqref="I12:BL16">
    <cfRule type="expression" dxfId="22" priority="9">
      <formula>AND(task_start&lt;=I$8,ROUNDDOWN((task_end-task_start+1)*task_progress,0)+task_start-1&gt;=I$8)</formula>
    </cfRule>
    <cfRule type="expression" dxfId="21" priority="10" stopIfTrue="1">
      <formula>AND(task_end&gt;=I$8,task_start&lt;J$8)</formula>
    </cfRule>
  </conditionalFormatting>
  <conditionalFormatting sqref="I18:BL22">
    <cfRule type="expression" dxfId="20" priority="7">
      <formula>AND(task_start&lt;=I$8,ROUNDDOWN((task_end-task_start+1)*task_progress,0)+task_start-1&gt;=I$8)</formula>
    </cfRule>
    <cfRule type="expression" dxfId="19" priority="8" stopIfTrue="1">
      <formula>AND(task_end&gt;=I$8,task_start&lt;J$8)</formula>
    </cfRule>
  </conditionalFormatting>
  <conditionalFormatting sqref="I24:BL28">
    <cfRule type="expression" dxfId="18" priority="5">
      <formula>AND(task_start&lt;=I$8,ROUNDDOWN((task_end-task_start+1)*task_progress,0)+task_start-1&gt;=I$8)</formula>
    </cfRule>
    <cfRule type="expression" dxfId="17" priority="6" stopIfTrue="1">
      <formula>AND(task_end&gt;=I$8,task_start&lt;J$8)</formula>
    </cfRule>
  </conditionalFormatting>
  <conditionalFormatting sqref="I30:BL34">
    <cfRule type="expression" dxfId="16" priority="39">
      <formula>AND(task_start&lt;=I$8,ROUNDDOWN((task_end-task_start+1)*task_progress,0)+task_start-1&gt;=I$8)</formula>
    </cfRule>
    <cfRule type="expression" dxfId="15" priority="40" stopIfTrue="1">
      <formula>AND(task_end&gt;=I$8,task_start&lt;J$8)</formula>
    </cfRule>
  </conditionalFormatting>
  <conditionalFormatting sqref="I35:BL40">
    <cfRule type="expression" dxfId="14" priority="1">
      <formula>AND(TODAY()&gt;=I$8, TODAY()&lt;J$8)</formula>
    </cfRule>
  </conditionalFormatting>
  <conditionalFormatting sqref="I36:BL40">
    <cfRule type="expression" dxfId="12" priority="2">
      <formula>AND(task_start&lt;=I$8,ROUNDDOWN((task_end-task_start+1)*task_progress,0)+task_start-1&gt;=I$8)</formula>
    </cfRule>
    <cfRule type="expression" dxfId="13" priority="3"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2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hyperlinks>
    <hyperlink ref="B7" r:id="rId1" xr:uid="{00000000-0004-0000-0000-000000000000}"/>
    <hyperlink ref="B6"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1 F25:F26 E26 F3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4" customWidth="1"/>
    <col min="2" max="16384" width="9" style="1"/>
  </cols>
  <sheetData>
    <row r="1" spans="1:2" ht="46.5" customHeight="1" x14ac:dyDescent="0.25"/>
    <row r="2" spans="1:2" s="6" customFormat="1" ht="15.6" x14ac:dyDescent="0.25">
      <c r="A2" s="81" t="s">
        <v>7</v>
      </c>
      <c r="B2" s="5"/>
    </row>
    <row r="3" spans="1:2" s="8" customFormat="1" ht="27" customHeight="1" x14ac:dyDescent="0.25">
      <c r="A3" s="82"/>
      <c r="B3" s="9"/>
    </row>
    <row r="4" spans="1:2" s="7" customFormat="1" ht="30" x14ac:dyDescent="0.7">
      <c r="A4" s="83" t="s">
        <v>6</v>
      </c>
    </row>
    <row r="5" spans="1:2" ht="74.25" customHeight="1" x14ac:dyDescent="0.25">
      <c r="A5" s="84" t="s">
        <v>15</v>
      </c>
    </row>
    <row r="6" spans="1:2" ht="26.25" customHeight="1" x14ac:dyDescent="0.25">
      <c r="A6" s="83" t="s">
        <v>18</v>
      </c>
    </row>
    <row r="7" spans="1:2" s="4" customFormat="1" ht="205.05" customHeight="1" x14ac:dyDescent="0.25">
      <c r="A7" s="85" t="s">
        <v>17</v>
      </c>
    </row>
    <row r="8" spans="1:2" s="7" customFormat="1" ht="30" x14ac:dyDescent="0.7">
      <c r="A8" s="83" t="s">
        <v>8</v>
      </c>
    </row>
    <row r="9" spans="1:2" ht="41.4" x14ac:dyDescent="0.25">
      <c r="A9" s="84" t="s">
        <v>16</v>
      </c>
    </row>
    <row r="10" spans="1:2" s="4" customFormat="1" ht="28.05" customHeight="1" x14ac:dyDescent="0.25">
      <c r="A10" s="86" t="s">
        <v>14</v>
      </c>
    </row>
    <row r="11" spans="1:2" s="7" customFormat="1" ht="30" x14ac:dyDescent="0.7">
      <c r="A11" s="83" t="s">
        <v>5</v>
      </c>
    </row>
    <row r="12" spans="1:2" ht="27.6" x14ac:dyDescent="0.25">
      <c r="A12" s="84" t="s">
        <v>13</v>
      </c>
    </row>
    <row r="13" spans="1:2" s="4" customFormat="1" ht="28.05" customHeight="1" x14ac:dyDescent="0.25">
      <c r="A13" s="86" t="s">
        <v>1</v>
      </c>
    </row>
    <row r="14" spans="1:2" s="7" customFormat="1" ht="30" x14ac:dyDescent="0.7">
      <c r="A14" s="83" t="s">
        <v>9</v>
      </c>
    </row>
    <row r="15" spans="1:2" ht="75" customHeight="1" x14ac:dyDescent="0.25">
      <c r="A15" s="84" t="s">
        <v>10</v>
      </c>
    </row>
    <row r="16" spans="1:2" ht="69" x14ac:dyDescent="0.25">
      <c r="A16" s="84" t="s">
        <v>11</v>
      </c>
    </row>
    <row r="17" spans="1:1" x14ac:dyDescent="0.25">
      <c r="A17" s="87"/>
    </row>
    <row r="18" spans="1:1" x14ac:dyDescent="0.25">
      <c r="A18" s="87"/>
    </row>
    <row r="19" spans="1:1" x14ac:dyDescent="0.25">
      <c r="A19" s="87"/>
    </row>
    <row r="20" spans="1:1" x14ac:dyDescent="0.25">
      <c r="A20" s="87"/>
    </row>
    <row r="21" spans="1:1" x14ac:dyDescent="0.25">
      <c r="A21" s="87"/>
    </row>
    <row r="22" spans="1:1" x14ac:dyDescent="0.25">
      <c r="A22" s="87"/>
    </row>
    <row r="23" spans="1:1" x14ac:dyDescent="0.25">
      <c r="A23" s="87"/>
    </row>
    <row r="24" spans="1:1" x14ac:dyDescent="0.25">
      <c r="A24" s="8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Srivaths Iyer</dc:creator>
  <dc:description/>
  <cp:lastModifiedBy>Srivaths Iyer</cp:lastModifiedBy>
  <dcterms:created xsi:type="dcterms:W3CDTF">2022-03-11T22:41:12Z</dcterms:created>
  <dcterms:modified xsi:type="dcterms:W3CDTF">2025-05-31T18:27:56Z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