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RICS-AIR-2\ehaas\Documents\FHIR\Argo-R4\source\source_spreadsheets\"/>
    </mc:Choice>
  </mc:AlternateContent>
  <xr:revisionPtr revIDLastSave="0" documentId="13_ncr:1_{B2713329-AFD3-4663-A8A9-41EDF2988C08}" xr6:coauthVersionLast="36" xr6:coauthVersionMax="41" xr10:uidLastSave="{00000000-0000-0000-0000-000000000000}"/>
  <bookViews>
    <workbookView xWindow="0" yWindow="465" windowWidth="28800" windowHeight="17535" activeTab="7"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sp_combos!$B$1:$B$83</definedName>
    <definedName name="_xlnm._FilterDatabase" localSheetId="7" hidden="1">sps!$A$1:$AB$94</definedName>
  </definedNames>
  <calcPr calcId="191029" refMode="R1C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<sst xmlns="http://schemas.openxmlformats.org/spreadsheetml/2006/main" count="1977" uniqueCount="516">
  <si>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</si>
  <si>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</si>
  <si>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</si>
  <si>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</si>
  <si>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</si>
  <si>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</si>
  <si>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</si>
  <si>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</si>
  <si>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</si>
  <si>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</si>
  <si>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</si>
  <si>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</si>
  <si>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</si>
  <si>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</si>
  <si>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</si>
  <si>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</si>
  <si>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</si>
  <si>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</si>
  <si>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</si>
  <si>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</si>
  <si>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</si>
  <si>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</si>
  <si>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</si>
  <si>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</si>
  <si>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</si>
  <si>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</si>
  <si>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</si>
  <si>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</si>
  <si>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</si>
  <si>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</si>
  <si>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</si>
  <si>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</si>
  <si>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</si>
  <si>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</si>
  <si>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</si>
  <si>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</si>
  <si>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</si>
  <si>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</si>
  <si>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</si>
  <si>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</si>
  <si>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</si>
  <si>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</si>
  <si>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</si>
  <si>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</si>
  <si>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</si>
  <si>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</si>
  <si>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</si>
  <si>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</si>
  <si>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</si>
  <si>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</si>
  <si>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</si>
  <si>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</si>
  <si>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</si>
  <si>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</si>
  <si>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</si>
  <si>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</si>
  <si>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</si>
  <si>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</si>
  <si>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</si>
  <si>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</si>
  <si>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</si>
  <si>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</si>
  <si>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</si>
  <si>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</si>
  <si>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</si>
  <si>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</si>
  <si>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</si>
  <si>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</si>
  <si>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</si>
  <si>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</si>
  <si>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</si>
  <si>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</si>
  <si>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</si>
  <si>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</si>
  <si>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</si>
  <si>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</si>
  <si>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</si>
  <si>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</si>
  <si>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</si>
  <si>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</si>
  <si>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</si>
  <si>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</si>
  <si>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</si>
  <si>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</si>
  <si>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</si>
  <si>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</si>
  <si>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</si>
  <si>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</si>
  <si>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</si>
  <si>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</si>
  <si>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</si>
  <si>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</si>
  <si>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</si>
  <si>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</si>
  <si>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</si>
  <si>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</si>
  <si>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</si>
  <si>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</si>
  <si>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</si>
  <si>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</si>
  <si>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</si>
  <si>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</si>
  <si>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</si>
  <si>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</si>
  <si>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</si>
  <si>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</si>
  <si>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</si>
  <si>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</si>
  <si>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</si>
  <si>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</si>
  <si>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</si>
  <si>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</si>
  <si>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</si>
  <si>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</si>
  <si>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</si>
  <si>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</si>
  <si>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</si>
  <si>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</si>
  <si>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</si>
  <si>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</si>
  <si>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</si>
  <si>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</si>
  <si>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</si>
  <si>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</si>
  <si>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</si>
  <si>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</si>
  <si>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</si>
  <si>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</si>
  <si>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</si>
  <si>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</si>
  <si>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</si>
  <si>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</si>
  <si>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</si>
  <si>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</si>
  <si>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</si>
  <si>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</si>
  <si>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</si>
  <si>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</si>
  <si>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</si>
  <si>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</si>
  <si>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</si>
  <si>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</si>
  <si>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</si>
  <si>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</si>
  <si>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</si>
  <si>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</si>
  <si>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</si>
  <si>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</si>
  <si>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</si>
  <si>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</si>
  <si>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</si>
  <si>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</si>
  <si>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</si>
  <si>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</si>
  <si>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</si>
  <si>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</si>
  <si>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</si>
  <si>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</si>
  <si>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</si>
  <si>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</si>
  <si>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</si>
  <si>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</si>
  <si>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</si>
  <si>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</si>
  <si>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</si>
  <si>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</si>
  <si>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</si>
  <si>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</si>
  <si>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</si>
  <si>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</si>
  <si>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</si>
  <si>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</si>
  <si>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</si>
  <si>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</si>
  <si>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</si>
  <si>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</si>
  <si>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</si>
  <si>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</si>
  <si>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</si>
  <si>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</si>
  <si>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</si>
  <si>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</si>
  <si>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</si>
  <si>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</si>
  <si>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</si>
  <si>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</si>
  <si>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</si>
  <si>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</si>
  <si>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</si>
  <si>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</si>
  <si>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</si>
  <si>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</si>
  <si>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</si>
  <si>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</si>
  <si>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</si>
  <si>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</si>
  <si>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</si>
  <si>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</si>
  <si>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</si>
  <si>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</si>
  <si>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</si>
  <si>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</si>
  <si>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</si>
  <si>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</si>
  <si>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</si>
  <si>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</si>
  <si>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</si>
  <si>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</si>
  <si>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</si>
  <si>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</si>
  <si>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</si>
  <si>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</si>
  <si>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</si>
  <si>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</si>
  <si>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</si>
  <si>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</si>
  <si>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</si>
  <si>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</si>
  <si>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</si>
  <si>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</si>
  <si>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</si>
  <si>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</si>
  <si>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</si>
  <si>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</si>
  <si>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</si>
  <si>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</si>
  <si>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</si>
  <si>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</si>
  <si>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</si>
  <si>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</si>
  <si>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</si>
  <si>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</si>
  <si>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</si>
  <si>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</si>
  <si>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</si>
  <si>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</si>
  <si>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</si>
  <si>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</si>
  <si>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</si>
  <si>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</si>
  <si>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</si>
  <si>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</si>
  <si>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</si>
  <si>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</si>
  <si>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</si>
  <si>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</si>
  <si>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</si>
  <si>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</si>
  <si>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</si>
  <si>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</si>
  <si>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</si>
  <si>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</si>
  <si>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</si>
  <si>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</si>
  <si>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</si>
  <si>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</si>
  <si>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</si>
  <si>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</si>
  <si>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</si>
  <si>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</si>
  <si>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</si>
  <si>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</si>
  <si>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</si>
  <si>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</si>
  <si>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</si>
  <si>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</si>
  <si>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</si>
  <si>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</si>
  <si>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</si>
  <si>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</si>
  <si>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</si>
  <si>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</si>
  <si>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</si>
  <si>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</si>
  <si>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</si>
  <si>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</si>
  <si>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</si>
  <si>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</si>
  <si>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</si>
  <si>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</si>
  <si>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</si>
  <si>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</si>
  <si>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</si>
  <si>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</si>
  <si>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</si>
  <si>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</si>
  <si>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</si>
  <si>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</si>
  <si>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</si>
  <si>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</si>
  <si>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</si>
  <si>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</si>
  <si>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</si>
  <si>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</si>
  <si>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</si>
  <si>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</si>
  <si>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</si>
  <si>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</si>
  <si>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</si>
  <si>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</si>
  <si>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</si>
  <si>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</si>
  <si>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</si>
  <si>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</si>
  <si>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</si>
  <si>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</si>
  <si>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</si>
  <si>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</si>
  <si>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</si>
  <si>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</si>
  <si>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</si>
  <si>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</si>
  <si>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</si>
  <si>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</si>
  <si>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</si>
  <si>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</si>
  <si>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</si>
  <si>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</si>
  <si>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</si>
  <si>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</si>
  <si>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</si>
  <si>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</si>
  <si>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</si>
  <si>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</si>
  <si>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</si>
  <si>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</si>
  <si>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</si>
  <si>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</si>
  <si>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</si>
  <si>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</si>
  <si>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</si>
  <si>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</si>
  <si>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</si>
  <si>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</si>
  <si>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</si>
  <si>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</si>
  <si>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</si>
  <si>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</si>
  <si>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</si>
  <si>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</si>
  <si>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</si>
  <si>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</si>
  <si>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</si>
  <si>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</si>
  <si>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</si>
  <si>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</si>
  <si>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</si>
  <si>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</si>
  <si>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</si>
  <si>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</si>
  <si>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</si>
  <si>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</si>
  <si>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</si>
  <si>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</si>
  <si>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Fetches a bundle of all Condition resources for the specified patient and status code.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</si>
  <si>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</si>
  <si>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</si>
  <si>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</si>
  <si>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</si>
  <si>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</si>
  <si>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</si>
  <si>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</si>
  <si>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</si>
  <si>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</si>
  <si>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</si>
  <si>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</si>
  <si>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</si>
  <si>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</si>
  <si>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</si>
  <si>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</si>
  <si>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</si>
  <si>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</si>
  <si>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</si>
  <si>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</si>
  <si>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1. Declare a CapabilityStatement identifying the list of profiles, operations, search parameter supported.
The US Core Server **SHOULD**:
1. Support xml source formats for all US Core interactions.
1. Identify the US Core profiles supported as part of the FHIR `meta.profile` attribute for each instance.
1. Support xml resource formats for all Argonaut questionnaire interactions.</t>
  </si>
  <si>
    <t>http://hl7.org/fhir/us/core/StructureDefinition/us-core-careteam</t>
  </si>
  <si>
    <t>US Core CareTeam Profile</t>
  </si>
  <si>
    <t>http://hl7.org/fhir/us/core/StructureDefinition/us-core-medicationstatement</t>
  </si>
  <si>
    <t>US Core MedicationStatement Profile</t>
  </si>
  <si>
    <t>http://hl7.org/fhir/us/core/StructureDefinition/us-core-device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</si>
  <si>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</si>
  <si>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</si>
  <si>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</si>
  <si>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</si>
  <si>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</si>
  <si>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</si>
  <si>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</si>
  <si>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</si>
  <si>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</si>
  <si>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</si>
  <si>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</si>
  <si>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</si>
  <si>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</si>
  <si>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</si>
  <si>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</si>
  <si>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</si>
  <si>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</si>
  <si>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</si>
  <si>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</si>
  <si>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</si>
  <si>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</si>
  <si>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</si>
  <si>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</si>
  <si>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</si>
  <si>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</si>
  <si>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</si>
  <si>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</si>
  <si>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</si>
  <si>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</si>
  <si>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</si>
  <si>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Device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</si>
  <si>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</si>
  <si>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</si>
  <si>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</si>
  <si>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</si>
  <si>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</si>
  <si>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</si>
  <si>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</si>
  <si>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</si>
  <si>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</si>
  <si>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</si>
  <si>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</si>
  <si>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</si>
  <si>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</si>
  <si>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</si>
  <si>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</si>
  <si>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</si>
  <si>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</si>
  <si>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</si>
  <si>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</si>
  <si>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</si>
  <si>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</si>
  <si>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</si>
  <si>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</si>
  <si>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</si>
  <si>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</si>
  <si>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</si>
  <si>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</si>
  <si>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</si>
  <si>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</si>
  <si>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</si>
  <si>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</si>
  <si>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</si>
  <si>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</si>
  <si>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</si>
  <si>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</si>
  <si>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</si>
  <si>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</si>
  <si>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us-core-server</t>
  </si>
  <si>
    <t>versioning_conf</t>
  </si>
  <si>
    <t>readHistory_conf</t>
  </si>
  <si>
    <t>updateCreate_conf</t>
  </si>
  <si>
    <t>conditionalCreate_conf</t>
  </si>
  <si>
    <t>conditionalRead_conf</t>
  </si>
  <si>
    <t>conditionalUpdate_conf</t>
  </si>
  <si>
    <t>conditionalDelete_conf</t>
  </si>
  <si>
    <t>referencePolicy_conf</t>
  </si>
  <si>
    <t>GET [base]/MedicationRequest?patient=1137192&amp;status=active~GET [base]/MedicationRequest?patient=1137192&amp;status=active&amp;_include=MedicationRequest:medication</t>
  </si>
  <si>
    <t>GET [base]/MedicationStatement?patient=1137192&amp;status=active~GET [base]/MedicationStatement?patient=1137192&amp;status=active&amp;_include=MedicationStatement:medication</t>
  </si>
  <si>
    <t>GET [base]/MedicationRequest?patient=1137192&amp;effective=ge2019~GET [base]/MedicationStatement?patient=1137192&amp;effective=ge2019&amp;_include=MedicationRequest:medication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</si>
  <si>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</si>
  <si>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</si>
  <si>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</si>
  <si>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</si>
  <si>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</si>
  <si>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</si>
  <si>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</si>
  <si>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</si>
  <si>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</si>
  <si>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</si>
  <si>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</si>
  <si>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</si>
  <si>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</si>
  <si>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</si>
  <si>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</si>
  <si>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</si>
  <si>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</si>
  <si>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</si>
  <si>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</si>
  <si>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</si>
  <si>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</si>
  <si>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</si>
  <si>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</si>
  <si>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</si>
  <si>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</si>
  <si>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</si>
  <si>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</si>
  <si>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</si>
  <si>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</si>
  <si>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</si>
  <si>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</si>
  <si>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intent=http://hl7.org/fhir/CodeSystem/medicationrequest-intent|order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</si>
  <si>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</si>
  <si>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[base]/MedicationRequest?patient=14676&amp;intent=http://hl7.org/fhir/CodeSystem/medicationrequest-intent|order~GET [base]/MedicationRequest?patient=14676&amp;intent=http://hl7.org/fhir/CodeSystem/medicationrequest-intent|order&amp;_include=MedicationRequest:medication</t>
  </si>
  <si>
    <t>Fetches a bundle of all MedicationRequest resources for the specified patient and intent code = `order`</t>
  </si>
  <si>
    <t>Fetches a bundle of all MedicationRequest resources for the specified patient and intent  code = `order` and status</t>
  </si>
  <si>
    <t>Fetches a bundle of all MedicationRequest resources for the specified patient and intent  code = `order` and authoredon date</t>
  </si>
  <si>
    <t>Fetches a bundle of all MedicationRequest resources for the specified patient and intent  code = `order` and encounter</t>
  </si>
  <si>
    <t>encounter</t>
  </si>
  <si>
    <t>http://hl7.org/fhir/us/core/StructureDefinition/us-core-implantable-device</t>
  </si>
  <si>
    <t>doc</t>
  </si>
  <si>
    <t>transaction</t>
  </si>
  <si>
    <t>batch</t>
  </si>
  <si>
    <t>search-system</t>
  </si>
  <si>
    <t>history-system</t>
  </si>
  <si>
    <t>http://hl7.org/fhir/us/core/ImplementationGuide/hl7.fhir.us.core.argo-3.1.0</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</si>
  <si>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</si>
  <si>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</si>
  <si>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</si>
  <si>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</si>
  <si>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Provenance:target</t>
  </si>
  <si>
    <t>http://hl7.org/fhir/us/core/StructureDefinition/us-core-provenance</t>
  </si>
  <si>
    <t>US Core Provenance Profile</t>
  </si>
  <si>
    <t>conf_Provenance</t>
  </si>
  <si>
    <t>US Core Pulse Oximetry Profile</t>
  </si>
  <si>
    <t>http://hl7.org/fhir/us/core/StructureDefinition/us-core-pulse-oximetry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</si>
</sst>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7">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4" sqref="B4"/>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448</v>
      </c>
    </row>
    <row r="3" spans="1:2" ht="105" customHeight="1">
      <c r="A3" t="s">
        <v>3</v>
      </c>
      <c r="B3" s="2" t="s">
        <v>446</v>
      </c>
    </row>
    <row r="4" spans="1:2">
      <c r="A4" t="s">
        <v>4</v>
      </c>
      <c r="B4" s="11" t="s">
        <v>505</v>
      </c>
    </row>
    <row r="5" spans="1:2">
      <c r="A5" t="s">
        <v>5</v>
      </c>
      <c r="B5" t="s">
        <v>6</v>
      </c>
    </row>
    <row r="6" spans="1:2" ht="351.75" customHeight="1">
      <c r="A6" t="s">
        <v>7</v>
      </c>
      <c r="B6" s="2" t="s">
        <v>374</v>
      </c>
    </row>
    <row r="7" spans="1:2" ht="103.5" customHeight="1">
      <c r="A7" t="s">
        <v>8</v>
      </c>
      <c r="B7" s="3" t="s">
        <v>467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topLeftCell="A13" workbookViewId="0">
      <selection activeCell="B35" sqref="B35"/>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375</v>
      </c>
      <c r="B2" t="s">
        <v>376</v>
      </c>
      <c r="C2" t="s">
        <v>13</v>
      </c>
      <c r="D2" t="s">
        <v>267</v>
      </c>
      <c r="F2" s="1"/>
    </row>
    <row r="3" spans="1:6">
      <c r="A3" t="s">
        <v>377</v>
      </c>
      <c r="B3" t="s">
        <v>378</v>
      </c>
      <c r="C3" t="s">
        <v>13</v>
      </c>
      <c r="D3" t="s">
        <v>197</v>
      </c>
      <c r="F3" s="1"/>
    </row>
    <row r="4" spans="1:6">
      <c r="A4" s="1" t="s">
        <v>379</v>
      </c>
      <c r="B4" s="1" t="s">
        <v>410</v>
      </c>
      <c r="C4" s="1" t="s">
        <v>13</v>
      </c>
      <c r="D4" s="1" t="s">
        <v>271</v>
      </c>
      <c r="F4" s="1"/>
    </row>
    <row r="5" spans="1:6">
      <c r="A5" s="1" t="s">
        <v>380</v>
      </c>
      <c r="B5" s="1" t="s">
        <v>381</v>
      </c>
      <c r="C5" s="1" t="s">
        <v>13</v>
      </c>
      <c r="D5" s="1" t="s">
        <v>293</v>
      </c>
      <c r="F5" s="1"/>
    </row>
    <row r="6" spans="1:6">
      <c r="A6" s="1" t="s">
        <v>83</v>
      </c>
      <c r="B6" s="1" t="s">
        <v>408</v>
      </c>
      <c r="C6" s="1" t="s">
        <v>13</v>
      </c>
      <c r="D6" s="1" t="s">
        <v>24</v>
      </c>
      <c r="F6" s="1"/>
    </row>
    <row r="7" spans="1:6">
      <c r="A7" s="1" t="s">
        <v>382</v>
      </c>
      <c r="B7" s="1" t="s">
        <v>383</v>
      </c>
      <c r="C7" s="1" t="s">
        <v>13</v>
      </c>
      <c r="D7" s="1" t="s">
        <v>172</v>
      </c>
      <c r="F7" s="1"/>
    </row>
    <row r="8" spans="1:6">
      <c r="A8" s="1" t="s">
        <v>302</v>
      </c>
      <c r="B8" s="1" t="s">
        <v>384</v>
      </c>
      <c r="C8" s="1" t="s">
        <v>13</v>
      </c>
      <c r="D8" s="1" t="s">
        <v>196</v>
      </c>
      <c r="F8" s="1"/>
    </row>
    <row r="9" spans="1:6">
      <c r="A9" s="1" t="s">
        <v>385</v>
      </c>
      <c r="B9" s="1" t="s">
        <v>386</v>
      </c>
      <c r="C9" s="1" t="s">
        <v>13</v>
      </c>
      <c r="D9" s="1" t="s">
        <v>191</v>
      </c>
      <c r="F9" s="1"/>
    </row>
    <row r="10" spans="1:6">
      <c r="A10" s="1" t="s">
        <v>387</v>
      </c>
      <c r="B10" s="1" t="s">
        <v>388</v>
      </c>
      <c r="C10" s="1" t="s">
        <v>13</v>
      </c>
      <c r="D10" s="1" t="s">
        <v>194</v>
      </c>
      <c r="F10" s="1"/>
    </row>
    <row r="11" spans="1:6">
      <c r="A11" s="1" t="s">
        <v>389</v>
      </c>
      <c r="B11" s="1" t="s">
        <v>390</v>
      </c>
      <c r="C11" s="1" t="s">
        <v>13</v>
      </c>
      <c r="D11" s="1" t="s">
        <v>148</v>
      </c>
      <c r="F11" s="1"/>
    </row>
    <row r="12" spans="1:6">
      <c r="A12" s="1" t="s">
        <v>391</v>
      </c>
      <c r="B12" s="1" t="s">
        <v>409</v>
      </c>
      <c r="C12" s="1" t="s">
        <v>13</v>
      </c>
      <c r="D12" s="1" t="s">
        <v>25</v>
      </c>
      <c r="F12" s="1"/>
    </row>
    <row r="13" spans="1:6">
      <c r="A13" s="1" t="s">
        <v>392</v>
      </c>
      <c r="B13" s="1" t="s">
        <v>393</v>
      </c>
      <c r="C13" s="1" t="s">
        <v>13</v>
      </c>
      <c r="D13" s="1" t="s">
        <v>286</v>
      </c>
      <c r="F13" s="1"/>
    </row>
    <row r="14" spans="1:6">
      <c r="A14" s="11" t="s">
        <v>471</v>
      </c>
      <c r="B14" s="1" t="s">
        <v>473</v>
      </c>
      <c r="C14" s="1" t="s">
        <v>13</v>
      </c>
      <c r="D14" s="1" t="s">
        <v>196</v>
      </c>
      <c r="F14" s="1"/>
    </row>
    <row r="15" spans="1:6">
      <c r="A15" s="1" t="s">
        <v>394</v>
      </c>
      <c r="B15" s="1" t="s">
        <v>395</v>
      </c>
      <c r="C15" s="1" t="s">
        <v>13</v>
      </c>
      <c r="D15" s="1" t="s">
        <v>195</v>
      </c>
      <c r="F15" s="1"/>
    </row>
    <row r="16" spans="1:6">
      <c r="A16" s="1" t="s">
        <v>396</v>
      </c>
      <c r="B16" s="1" t="s">
        <v>397</v>
      </c>
      <c r="C16" s="1" t="s">
        <v>13</v>
      </c>
      <c r="D16" s="1" t="s">
        <v>398</v>
      </c>
      <c r="F16" s="1"/>
    </row>
    <row r="17" spans="1:6">
      <c r="A17" s="1" t="s">
        <v>469</v>
      </c>
      <c r="B17" s="1" t="s">
        <v>468</v>
      </c>
      <c r="C17" s="1" t="s">
        <v>13</v>
      </c>
      <c r="D17" s="1" t="s">
        <v>196</v>
      </c>
      <c r="F17" s="1"/>
    </row>
    <row r="18" spans="1:6">
      <c r="A18" s="1" t="s">
        <v>203</v>
      </c>
      <c r="B18" s="1" t="s">
        <v>399</v>
      </c>
      <c r="C18" s="1" t="s">
        <v>13</v>
      </c>
      <c r="D18" s="1" t="s">
        <v>192</v>
      </c>
      <c r="F18" s="1"/>
    </row>
    <row r="19" spans="1:6">
      <c r="A19" s="1" t="s">
        <v>400</v>
      </c>
      <c r="B19" s="1" t="s">
        <v>401</v>
      </c>
      <c r="C19" s="1" t="s">
        <v>13</v>
      </c>
      <c r="D19" s="1" t="s">
        <v>296</v>
      </c>
      <c r="F19" s="1"/>
    </row>
    <row r="20" spans="1:6">
      <c r="A20" s="1" t="s">
        <v>255</v>
      </c>
      <c r="B20" s="1" t="s">
        <v>402</v>
      </c>
      <c r="C20" s="1" t="s">
        <v>13</v>
      </c>
      <c r="D20" s="1" t="s">
        <v>253</v>
      </c>
      <c r="F20" s="1"/>
    </row>
    <row r="21" spans="1:6">
      <c r="A21" s="1" t="s">
        <v>403</v>
      </c>
      <c r="B21" s="1" t="s">
        <v>404</v>
      </c>
      <c r="C21" s="1" t="s">
        <v>13</v>
      </c>
      <c r="D21" s="1" t="s">
        <v>193</v>
      </c>
      <c r="F21" s="1"/>
    </row>
    <row r="22" spans="1:6">
      <c r="A22" s="1" t="s">
        <v>405</v>
      </c>
      <c r="B22" s="1" t="s">
        <v>406</v>
      </c>
      <c r="C22" s="1" t="s">
        <v>13</v>
      </c>
      <c r="D22" s="1" t="s">
        <v>272</v>
      </c>
      <c r="F22" s="1"/>
    </row>
    <row r="23" spans="1:6">
      <c r="A23" s="11" t="s">
        <v>470</v>
      </c>
      <c r="B23" s="1" t="s">
        <v>472</v>
      </c>
      <c r="C23" s="1" t="s">
        <v>13</v>
      </c>
      <c r="D23" s="1" t="s">
        <v>196</v>
      </c>
      <c r="F23" s="1"/>
    </row>
    <row r="24" spans="1:6" s="1" customFormat="1">
      <c r="A24" s="11" t="s">
        <v>515</v>
      </c>
      <c r="B24" s="1" t="s">
        <v>514</v>
      </c>
      <c r="C24" s="1" t="s">
        <v>13</v>
      </c>
      <c r="D24" s="1" t="s">
        <v>196</v>
      </c>
    </row>
    <row r="25" spans="1:6">
      <c r="A25" s="1" t="s">
        <v>202</v>
      </c>
      <c r="B25" s="1" t="s">
        <v>407</v>
      </c>
      <c r="C25" s="1" t="s">
        <v>13</v>
      </c>
      <c r="D25" s="1" t="s">
        <v>192</v>
      </c>
      <c r="F25" s="1"/>
    </row>
    <row r="26" spans="1:6">
      <c r="A26" s="1" t="s">
        <v>81</v>
      </c>
      <c r="B26" s="1" t="s">
        <v>411</v>
      </c>
      <c r="C26" s="1" t="s">
        <v>13</v>
      </c>
      <c r="D26" s="1" t="s">
        <v>23</v>
      </c>
      <c r="F26" s="1"/>
    </row>
    <row r="27" spans="1:6">
      <c r="A27" s="1" t="s">
        <v>511</v>
      </c>
      <c r="B27" s="1" t="s">
        <v>512</v>
      </c>
      <c r="C27" s="1" t="s">
        <v>13</v>
      </c>
      <c r="D27" s="1" t="s">
        <v>508</v>
      </c>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B15" activePane="bottomRight" state="frozen"/>
      <selection pane="topRight" activeCell="B1" sqref="B1"/>
      <selection pane="bottomLeft" activeCell="A2" sqref="A2"/>
      <selection pane="bottomRight" activeCell="B16" sqref="B16"/>
    </sheetView>
  </sheetViews>
  <sheetFormatPr defaultColWidth="8.85546875" defaultRowHeight="15"/>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8" thickBot="1">
      <c r="A1" t="s">
        <v>14</v>
      </c>
      <c r="B1" t="s">
        <v>15</v>
      </c>
      <c r="C1" s="2" t="s">
        <v>7</v>
      </c>
      <c r="D1" t="s">
        <v>16</v>
      </c>
      <c r="E1" s="1" t="s">
        <v>449</v>
      </c>
      <c r="F1" t="s">
        <v>17</v>
      </c>
      <c r="G1" s="1" t="s">
        <v>450</v>
      </c>
      <c r="H1" t="s">
        <v>18</v>
      </c>
      <c r="I1" s="1" t="s">
        <v>451</v>
      </c>
      <c r="J1" s="1" t="s">
        <v>439</v>
      </c>
      <c r="K1" s="1" t="s">
        <v>452</v>
      </c>
      <c r="L1" s="1" t="s">
        <v>440</v>
      </c>
      <c r="M1" s="1" t="s">
        <v>453</v>
      </c>
      <c r="N1" s="1" t="s">
        <v>444</v>
      </c>
      <c r="O1" s="1" t="s">
        <v>454</v>
      </c>
      <c r="P1" s="1" t="s">
        <v>445</v>
      </c>
      <c r="Q1" s="1" t="s">
        <v>455</v>
      </c>
      <c r="R1" t="s">
        <v>19</v>
      </c>
      <c r="S1" s="1" t="s">
        <v>456</v>
      </c>
      <c r="T1" s="4" t="s">
        <v>348</v>
      </c>
      <c r="U1" s="4" t="s">
        <v>349</v>
      </c>
      <c r="V1" s="4" t="s">
        <v>441</v>
      </c>
      <c r="W1" s="4" t="s">
        <v>442</v>
      </c>
      <c r="X1" t="s">
        <v>20</v>
      </c>
    </row>
    <row r="2" spans="1:24" ht="38.25" customHeight="1" thickTop="1">
      <c r="A2" s="1" t="s">
        <v>23</v>
      </c>
      <c r="B2" t="s">
        <v>13</v>
      </c>
      <c r="C2" s="3"/>
      <c r="D2"/>
      <c r="F2"/>
      <c r="R2" t="s">
        <v>21</v>
      </c>
      <c r="S2" s="1" t="s">
        <v>78</v>
      </c>
      <c r="V2" s="1" t="s">
        <v>510</v>
      </c>
      <c r="X2" t="s">
        <v>22</v>
      </c>
    </row>
    <row r="3" spans="1:24">
      <c r="A3" s="1" t="s">
        <v>253</v>
      </c>
      <c r="B3" s="1" t="s">
        <v>13</v>
      </c>
      <c r="R3" s="1" t="s">
        <v>21</v>
      </c>
      <c r="S3" s="1" t="s">
        <v>78</v>
      </c>
      <c r="V3" s="1" t="s">
        <v>510</v>
      </c>
    </row>
    <row r="4" spans="1:24">
      <c r="A4" s="1" t="s">
        <v>267</v>
      </c>
      <c r="B4" s="1" t="s">
        <v>13</v>
      </c>
      <c r="R4" s="1" t="s">
        <v>21</v>
      </c>
      <c r="S4" s="1" t="s">
        <v>78</v>
      </c>
      <c r="V4" s="1" t="s">
        <v>510</v>
      </c>
    </row>
    <row r="5" spans="1:24">
      <c r="A5" s="1" t="s">
        <v>148</v>
      </c>
      <c r="B5" s="1" t="s">
        <v>13</v>
      </c>
      <c r="R5" s="1" t="s">
        <v>21</v>
      </c>
      <c r="S5" s="1" t="s">
        <v>78</v>
      </c>
      <c r="V5" s="1" t="s">
        <v>510</v>
      </c>
      <c r="X5" t="s">
        <v>26</v>
      </c>
    </row>
    <row r="6" spans="1:24">
      <c r="A6" s="1" t="s">
        <v>271</v>
      </c>
      <c r="B6" s="1" t="s">
        <v>13</v>
      </c>
      <c r="R6" s="1" t="s">
        <v>21</v>
      </c>
      <c r="S6" s="1" t="s">
        <v>78</v>
      </c>
      <c r="V6" s="1" t="s">
        <v>510</v>
      </c>
    </row>
    <row r="7" spans="1:24">
      <c r="A7" s="1" t="s">
        <v>192</v>
      </c>
      <c r="B7" s="1" t="s">
        <v>13</v>
      </c>
      <c r="R7" s="1" t="s">
        <v>21</v>
      </c>
      <c r="S7" s="1" t="s">
        <v>78</v>
      </c>
      <c r="V7" s="1" t="s">
        <v>510</v>
      </c>
    </row>
    <row r="8" spans="1:24" ht="75">
      <c r="A8" s="1" t="s">
        <v>191</v>
      </c>
      <c r="B8" s="1" t="s">
        <v>13</v>
      </c>
      <c r="C8" s="2" t="s">
        <v>466</v>
      </c>
      <c r="R8" s="1" t="s">
        <v>21</v>
      </c>
      <c r="S8" s="1" t="s">
        <v>78</v>
      </c>
      <c r="V8" s="1" t="s">
        <v>510</v>
      </c>
    </row>
    <row r="9" spans="1:24">
      <c r="A9" s="1" t="s">
        <v>25</v>
      </c>
      <c r="B9" s="1" t="s">
        <v>13</v>
      </c>
      <c r="R9" s="1" t="s">
        <v>21</v>
      </c>
      <c r="S9" s="1" t="s">
        <v>78</v>
      </c>
      <c r="V9" s="1" t="s">
        <v>510</v>
      </c>
    </row>
    <row r="10" spans="1:24">
      <c r="A10" s="1" t="s">
        <v>193</v>
      </c>
      <c r="B10" s="1" t="s">
        <v>13</v>
      </c>
      <c r="R10" s="1" t="s">
        <v>21</v>
      </c>
      <c r="S10" s="1" t="s">
        <v>78</v>
      </c>
      <c r="V10" s="1" t="s">
        <v>510</v>
      </c>
    </row>
    <row r="11" spans="1:24">
      <c r="A11" s="1" t="s">
        <v>172</v>
      </c>
      <c r="B11" s="1" t="s">
        <v>13</v>
      </c>
      <c r="R11" s="1" t="s">
        <v>21</v>
      </c>
      <c r="S11" s="1" t="s">
        <v>78</v>
      </c>
      <c r="V11" s="1" t="s">
        <v>510</v>
      </c>
    </row>
    <row r="12" spans="1:24">
      <c r="A12" s="1" t="s">
        <v>272</v>
      </c>
      <c r="B12" s="1" t="s">
        <v>13</v>
      </c>
      <c r="R12" s="1" t="s">
        <v>21</v>
      </c>
      <c r="S12" s="1" t="s">
        <v>78</v>
      </c>
      <c r="V12" s="1" t="s">
        <v>510</v>
      </c>
    </row>
    <row r="13" spans="1:24" ht="105">
      <c r="A13" s="1" t="s">
        <v>398</v>
      </c>
      <c r="B13" s="1" t="s">
        <v>13</v>
      </c>
      <c r="C13" s="2" t="s">
        <v>447</v>
      </c>
      <c r="R13" s="1" t="s">
        <v>21</v>
      </c>
      <c r="S13" s="1" t="s">
        <v>78</v>
      </c>
      <c r="V13" s="1" t="s">
        <v>510</v>
      </c>
    </row>
    <row r="14" spans="1:24" ht="315">
      <c r="A14" s="1" t="s">
        <v>194</v>
      </c>
      <c r="B14" s="1" t="s">
        <v>13</v>
      </c>
      <c r="C14" s="2" t="s">
        <v>507</v>
      </c>
      <c r="R14" s="1" t="s">
        <v>21</v>
      </c>
      <c r="S14" s="1" t="s">
        <v>78</v>
      </c>
      <c r="U14" s="7" t="s">
        <v>224</v>
      </c>
      <c r="V14" s="1" t="s">
        <v>510</v>
      </c>
    </row>
    <row r="15" spans="1:24" ht="315">
      <c r="A15" s="1" t="s">
        <v>506</v>
      </c>
      <c r="B15" s="1" t="s">
        <v>13</v>
      </c>
      <c r="C15" s="2" t="s">
        <v>485</v>
      </c>
      <c r="R15" s="1" t="s">
        <v>21</v>
      </c>
      <c r="S15" s="1" t="s">
        <v>78</v>
      </c>
      <c r="U15" s="7" t="s">
        <v>443</v>
      </c>
      <c r="V15" s="1" t="s">
        <v>510</v>
      </c>
    </row>
    <row r="16" spans="1:24">
      <c r="A16" s="1" t="s">
        <v>196</v>
      </c>
      <c r="B16" s="1" t="s">
        <v>13</v>
      </c>
      <c r="R16" s="1" t="s">
        <v>21</v>
      </c>
      <c r="S16" s="1" t="s">
        <v>78</v>
      </c>
      <c r="V16" s="1" t="s">
        <v>510</v>
      </c>
    </row>
    <row r="17" spans="1:22">
      <c r="A17" s="1" t="s">
        <v>286</v>
      </c>
      <c r="B17" s="1" t="s">
        <v>13</v>
      </c>
      <c r="R17" s="1" t="s">
        <v>21</v>
      </c>
      <c r="S17" s="1" t="s">
        <v>78</v>
      </c>
      <c r="V17" s="1" t="s">
        <v>510</v>
      </c>
    </row>
    <row r="18" spans="1:22">
      <c r="A18" s="1" t="s">
        <v>24</v>
      </c>
      <c r="B18" s="1" t="s">
        <v>13</v>
      </c>
      <c r="R18" s="1" t="s">
        <v>21</v>
      </c>
      <c r="S18" s="1" t="s">
        <v>78</v>
      </c>
      <c r="V18" s="1" t="s">
        <v>510</v>
      </c>
    </row>
    <row r="19" spans="1:22">
      <c r="A19" s="1" t="s">
        <v>293</v>
      </c>
      <c r="B19" s="1" t="s">
        <v>13</v>
      </c>
      <c r="R19" s="1" t="s">
        <v>21</v>
      </c>
      <c r="S19" s="1" t="s">
        <v>78</v>
      </c>
      <c r="V19" s="1" t="s">
        <v>510</v>
      </c>
    </row>
    <row r="20" spans="1:22">
      <c r="A20" s="1" t="s">
        <v>296</v>
      </c>
      <c r="B20" s="1" t="s">
        <v>13</v>
      </c>
      <c r="R20" s="1" t="s">
        <v>21</v>
      </c>
      <c r="S20" s="1" t="s">
        <v>78</v>
      </c>
      <c r="U20" s="1" t="s">
        <v>300</v>
      </c>
      <c r="V20" s="1" t="s">
        <v>510</v>
      </c>
    </row>
    <row r="21" spans="1:22">
      <c r="A21" s="1" t="s">
        <v>195</v>
      </c>
      <c r="B21" s="1" t="s">
        <v>13</v>
      </c>
      <c r="R21" s="1" t="s">
        <v>21</v>
      </c>
      <c r="S21" s="1" t="s">
        <v>78</v>
      </c>
      <c r="V21" s="1" t="s">
        <v>510</v>
      </c>
    </row>
    <row r="22" spans="1:22" ht="90">
      <c r="A22" t="s">
        <v>508</v>
      </c>
      <c r="B22" s="1" t="s">
        <v>13</v>
      </c>
      <c r="C22" s="2" t="s">
        <v>509</v>
      </c>
      <c r="R22" s="1" t="s">
        <v>21</v>
      </c>
      <c r="S22" s="1" t="s">
        <v>78</v>
      </c>
    </row>
    <row r="23" spans="1:22">
      <c r="A23"/>
    </row>
    <row r="24" spans="1:22">
      <c r="A24"/>
    </row>
    <row r="25" spans="1:22">
      <c r="A25"/>
    </row>
    <row r="56" spans="20:23" ht="18">
      <c r="T56" s="7"/>
      <c r="V56" s="7"/>
      <c r="W56" s="7"/>
    </row>
    <row r="59" spans="20:23" ht="18">
      <c r="W59" s="7"/>
    </row>
  </sheetData>
  <sortState ref="A2:A21">
    <sortCondition ref="A2:A21"/>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6" sqref="E6"/>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412</v>
      </c>
      <c r="B2" t="s">
        <v>433</v>
      </c>
      <c r="C2" s="16" t="s">
        <v>191</v>
      </c>
      <c r="D2" t="s">
        <v>13</v>
      </c>
      <c r="E2" s="2" t="s">
        <v>474</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0"/>
  <sheetViews>
    <sheetView workbookViewId="0">
      <pane xSplit="1" ySplit="1" topLeftCell="H2" activePane="bottomRight" state="frozen"/>
      <selection pane="topRight" activeCell="B1" sqref="B1"/>
      <selection pane="bottomLeft" activeCell="A2" sqref="A2"/>
      <selection pane="bottomRight" activeCell="T10" sqref="T10"/>
    </sheetView>
  </sheetViews>
  <sheetFormatPr defaultColWidth="8.85546875" defaultRowHeight="15"/>
  <cols>
    <col min="1" max="1" width="10.7109375" style="1" customWidth="1"/>
    <col min="2" max="2" width="18.85546875" style="1" customWidth="1"/>
    <col min="3" max="3" width="15" style="1" customWidth="1"/>
    <col min="7" max="7" width="58.28515625" style="2" customWidth="1"/>
    <col min="8" max="8" width="28.140625" customWidth="1"/>
    <col min="23" max="23" width="8.85546875" style="1"/>
  </cols>
  <sheetData>
    <row r="1" spans="1:23">
      <c r="A1" t="s">
        <v>30</v>
      </c>
      <c r="B1" s="1" t="s">
        <v>413</v>
      </c>
      <c r="C1" s="1" t="s">
        <v>414</v>
      </c>
      <c r="D1" s="1" t="s">
        <v>415</v>
      </c>
      <c r="E1" s="1" t="s">
        <v>416</v>
      </c>
      <c r="F1" s="1" t="s">
        <v>417</v>
      </c>
      <c r="G1" s="2" t="s">
        <v>483</v>
      </c>
      <c r="H1" s="1" t="s">
        <v>418</v>
      </c>
      <c r="I1" s="1" t="s">
        <v>419</v>
      </c>
      <c r="J1" s="1" t="s">
        <v>420</v>
      </c>
      <c r="K1" s="1" t="s">
        <v>421</v>
      </c>
      <c r="L1" s="1" t="s">
        <v>422</v>
      </c>
      <c r="M1" s="1" t="s">
        <v>423</v>
      </c>
      <c r="N1" s="1" t="s">
        <v>424</v>
      </c>
      <c r="O1" s="1" t="s">
        <v>425</v>
      </c>
      <c r="P1" s="1" t="s">
        <v>426</v>
      </c>
      <c r="Q1" s="1" t="s">
        <v>427</v>
      </c>
      <c r="R1" s="1" t="s">
        <v>428</v>
      </c>
      <c r="S1" s="1" t="s">
        <v>429</v>
      </c>
      <c r="T1" s="1" t="s">
        <v>430</v>
      </c>
      <c r="U1" s="1" t="s">
        <v>431</v>
      </c>
      <c r="V1" t="s">
        <v>432</v>
      </c>
      <c r="W1" s="1" t="s">
        <v>513</v>
      </c>
    </row>
    <row r="2" spans="1:23" ht="75">
      <c r="A2" t="s">
        <v>31</v>
      </c>
      <c r="B2" t="s">
        <v>34</v>
      </c>
      <c r="C2" s="1" t="s">
        <v>34</v>
      </c>
      <c r="D2" t="s">
        <v>34</v>
      </c>
      <c r="E2" t="s">
        <v>34</v>
      </c>
      <c r="F2" t="s">
        <v>34</v>
      </c>
      <c r="G2" s="2" t="s">
        <v>484</v>
      </c>
      <c r="H2" t="s">
        <v>13</v>
      </c>
      <c r="I2" t="s">
        <v>13</v>
      </c>
      <c r="J2" t="s">
        <v>34</v>
      </c>
      <c r="K2" t="s">
        <v>34</v>
      </c>
      <c r="L2" t="s">
        <v>34</v>
      </c>
      <c r="M2" t="s">
        <v>34</v>
      </c>
      <c r="N2" t="s">
        <v>34</v>
      </c>
      <c r="O2" t="s">
        <v>34</v>
      </c>
      <c r="P2" t="s">
        <v>34</v>
      </c>
      <c r="Q2" t="s">
        <v>34</v>
      </c>
      <c r="R2" t="s">
        <v>34</v>
      </c>
      <c r="S2" t="s">
        <v>34</v>
      </c>
      <c r="T2" t="s">
        <v>34</v>
      </c>
      <c r="U2" t="s">
        <v>34</v>
      </c>
      <c r="V2" t="s">
        <v>34</v>
      </c>
      <c r="W2" s="1" t="s">
        <v>34</v>
      </c>
    </row>
    <row r="3" spans="1:23">
      <c r="A3" t="s">
        <v>32</v>
      </c>
      <c r="B3" t="s">
        <v>13</v>
      </c>
      <c r="C3" s="1" t="s">
        <v>13</v>
      </c>
      <c r="D3" t="s">
        <v>13</v>
      </c>
      <c r="E3" t="s">
        <v>13</v>
      </c>
      <c r="F3" t="s">
        <v>13</v>
      </c>
      <c r="H3" t="s">
        <v>13</v>
      </c>
      <c r="I3" t="s">
        <v>13</v>
      </c>
      <c r="J3" t="s">
        <v>13</v>
      </c>
      <c r="K3" t="s">
        <v>13</v>
      </c>
      <c r="L3" t="s">
        <v>13</v>
      </c>
      <c r="M3" t="s">
        <v>13</v>
      </c>
      <c r="N3" t="s">
        <v>13</v>
      </c>
      <c r="O3" t="s">
        <v>13</v>
      </c>
      <c r="P3" t="s">
        <v>13</v>
      </c>
      <c r="Q3" t="s">
        <v>13</v>
      </c>
      <c r="R3" t="s">
        <v>13</v>
      </c>
      <c r="S3" t="s">
        <v>13</v>
      </c>
      <c r="T3" t="s">
        <v>13</v>
      </c>
      <c r="U3" t="s">
        <v>13</v>
      </c>
      <c r="V3" t="s">
        <v>13</v>
      </c>
      <c r="W3" s="1" t="s">
        <v>13</v>
      </c>
    </row>
    <row r="4" spans="1:23">
      <c r="A4" t="s">
        <v>33</v>
      </c>
      <c r="B4" t="s">
        <v>13</v>
      </c>
      <c r="C4" t="s">
        <v>13</v>
      </c>
      <c r="D4" t="s">
        <v>13</v>
      </c>
      <c r="E4" t="s">
        <v>13</v>
      </c>
      <c r="F4" t="s">
        <v>13</v>
      </c>
      <c r="H4" t="s">
        <v>13</v>
      </c>
      <c r="I4" t="s">
        <v>13</v>
      </c>
      <c r="J4" t="s">
        <v>13</v>
      </c>
      <c r="K4" t="s">
        <v>13</v>
      </c>
      <c r="L4" t="s">
        <v>13</v>
      </c>
      <c r="M4" t="s">
        <v>13</v>
      </c>
      <c r="N4" t="s">
        <v>13</v>
      </c>
      <c r="O4" t="s">
        <v>13</v>
      </c>
      <c r="P4" t="s">
        <v>13</v>
      </c>
      <c r="Q4" t="s">
        <v>13</v>
      </c>
      <c r="R4" t="s">
        <v>13</v>
      </c>
      <c r="S4" t="s">
        <v>13</v>
      </c>
      <c r="T4" t="s">
        <v>13</v>
      </c>
      <c r="U4" t="s">
        <v>13</v>
      </c>
      <c r="V4" t="s">
        <v>13</v>
      </c>
      <c r="W4" s="1" t="s">
        <v>13</v>
      </c>
    </row>
    <row r="5" spans="1:23">
      <c r="A5" t="s">
        <v>35</v>
      </c>
      <c r="B5" t="s">
        <v>78</v>
      </c>
      <c r="C5" s="1" t="s">
        <v>78</v>
      </c>
      <c r="D5" t="s">
        <v>78</v>
      </c>
      <c r="E5" t="s">
        <v>78</v>
      </c>
      <c r="F5" t="s">
        <v>78</v>
      </c>
      <c r="H5" t="s">
        <v>78</v>
      </c>
      <c r="I5" t="s">
        <v>78</v>
      </c>
      <c r="J5" t="s">
        <v>78</v>
      </c>
      <c r="K5" t="s">
        <v>78</v>
      </c>
      <c r="L5" t="s">
        <v>78</v>
      </c>
      <c r="M5" t="s">
        <v>78</v>
      </c>
      <c r="N5" t="s">
        <v>78</v>
      </c>
      <c r="O5" t="s">
        <v>78</v>
      </c>
      <c r="P5" t="s">
        <v>78</v>
      </c>
      <c r="Q5" t="s">
        <v>78</v>
      </c>
      <c r="R5" t="s">
        <v>78</v>
      </c>
      <c r="S5" t="s">
        <v>78</v>
      </c>
      <c r="T5" t="s">
        <v>78</v>
      </c>
      <c r="U5" t="s">
        <v>78</v>
      </c>
      <c r="V5" t="s">
        <v>78</v>
      </c>
      <c r="W5" s="1" t="s">
        <v>78</v>
      </c>
    </row>
    <row r="6" spans="1:23">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R6" s="1" t="s">
        <v>34</v>
      </c>
      <c r="S6" s="1" t="s">
        <v>34</v>
      </c>
      <c r="T6" s="1" t="s">
        <v>34</v>
      </c>
      <c r="U6" s="1" t="s">
        <v>34</v>
      </c>
      <c r="V6" t="s">
        <v>34</v>
      </c>
      <c r="W6" s="1" t="s">
        <v>34</v>
      </c>
    </row>
    <row r="7" spans="1:23">
      <c r="A7" t="s">
        <v>37</v>
      </c>
      <c r="B7" t="s">
        <v>34</v>
      </c>
      <c r="C7" s="1" t="s">
        <v>34</v>
      </c>
      <c r="D7" t="s">
        <v>34</v>
      </c>
      <c r="E7" t="s">
        <v>34</v>
      </c>
      <c r="F7" t="s">
        <v>34</v>
      </c>
      <c r="H7" t="s">
        <v>34</v>
      </c>
      <c r="I7" t="s">
        <v>34</v>
      </c>
      <c r="J7" t="s">
        <v>34</v>
      </c>
      <c r="K7" t="s">
        <v>34</v>
      </c>
      <c r="L7" t="s">
        <v>34</v>
      </c>
      <c r="M7" t="s">
        <v>34</v>
      </c>
      <c r="N7" t="s">
        <v>34</v>
      </c>
      <c r="O7" t="s">
        <v>34</v>
      </c>
      <c r="P7" t="s">
        <v>34</v>
      </c>
      <c r="Q7" t="s">
        <v>34</v>
      </c>
      <c r="R7" t="s">
        <v>34</v>
      </c>
      <c r="S7" t="s">
        <v>34</v>
      </c>
      <c r="T7" t="s">
        <v>34</v>
      </c>
      <c r="U7" t="s">
        <v>34</v>
      </c>
      <c r="V7" t="s">
        <v>34</v>
      </c>
      <c r="W7" s="1" t="s">
        <v>34</v>
      </c>
    </row>
    <row r="8" spans="1:23">
      <c r="A8" t="s">
        <v>38</v>
      </c>
      <c r="B8" s="1" t="s">
        <v>34</v>
      </c>
      <c r="C8" s="1" t="s">
        <v>34</v>
      </c>
      <c r="D8" t="s">
        <v>34</v>
      </c>
      <c r="E8" t="s">
        <v>34</v>
      </c>
      <c r="F8" t="s">
        <v>34</v>
      </c>
      <c r="H8" t="s">
        <v>34</v>
      </c>
      <c r="I8" t="s">
        <v>34</v>
      </c>
      <c r="J8" t="s">
        <v>34</v>
      </c>
      <c r="K8" t="s">
        <v>34</v>
      </c>
      <c r="L8" t="s">
        <v>34</v>
      </c>
      <c r="M8" t="s">
        <v>34</v>
      </c>
      <c r="N8" t="s">
        <v>34</v>
      </c>
      <c r="O8" t="s">
        <v>34</v>
      </c>
      <c r="P8" t="s">
        <v>34</v>
      </c>
      <c r="Q8" t="s">
        <v>34</v>
      </c>
      <c r="R8" t="s">
        <v>34</v>
      </c>
      <c r="S8" t="s">
        <v>34</v>
      </c>
      <c r="T8" t="s">
        <v>34</v>
      </c>
      <c r="U8" t="s">
        <v>34</v>
      </c>
      <c r="V8" t="s">
        <v>34</v>
      </c>
      <c r="W8" s="1" t="s">
        <v>34</v>
      </c>
    </row>
    <row r="9" spans="1:23">
      <c r="A9" t="s">
        <v>39</v>
      </c>
      <c r="B9" t="s">
        <v>78</v>
      </c>
      <c r="C9" s="1" t="s">
        <v>78</v>
      </c>
      <c r="D9" t="s">
        <v>78</v>
      </c>
      <c r="E9" t="s">
        <v>78</v>
      </c>
      <c r="F9" t="s">
        <v>78</v>
      </c>
      <c r="H9" t="s">
        <v>78</v>
      </c>
      <c r="I9" t="s">
        <v>78</v>
      </c>
      <c r="J9" t="s">
        <v>78</v>
      </c>
      <c r="K9" t="s">
        <v>78</v>
      </c>
      <c r="L9" t="s">
        <v>78</v>
      </c>
      <c r="M9" t="s">
        <v>78</v>
      </c>
      <c r="N9" t="s">
        <v>78</v>
      </c>
      <c r="O9" t="s">
        <v>78</v>
      </c>
      <c r="P9" t="s">
        <v>78</v>
      </c>
      <c r="Q9" t="s">
        <v>78</v>
      </c>
      <c r="R9" t="s">
        <v>78</v>
      </c>
      <c r="S9" t="s">
        <v>78</v>
      </c>
      <c r="T9" t="s">
        <v>78</v>
      </c>
      <c r="U9" t="s">
        <v>78</v>
      </c>
      <c r="V9" t="s">
        <v>78</v>
      </c>
      <c r="W9" s="1" t="s">
        <v>78</v>
      </c>
    </row>
    <row r="10" spans="1:23">
      <c r="A10" t="s">
        <v>40</v>
      </c>
      <c r="B10" t="s">
        <v>34</v>
      </c>
      <c r="C10" s="1" t="s">
        <v>34</v>
      </c>
      <c r="D10" t="s">
        <v>34</v>
      </c>
      <c r="E10" t="s">
        <v>34</v>
      </c>
      <c r="F10" t="s">
        <v>34</v>
      </c>
      <c r="H10" t="s">
        <v>34</v>
      </c>
      <c r="I10" t="s">
        <v>34</v>
      </c>
      <c r="J10" t="s">
        <v>34</v>
      </c>
      <c r="K10" t="s">
        <v>34</v>
      </c>
      <c r="L10" t="s">
        <v>34</v>
      </c>
      <c r="M10" t="s">
        <v>34</v>
      </c>
      <c r="N10" t="s">
        <v>34</v>
      </c>
      <c r="O10" t="s">
        <v>34</v>
      </c>
      <c r="P10" t="s">
        <v>34</v>
      </c>
      <c r="Q10" t="s">
        <v>34</v>
      </c>
      <c r="R10" t="s">
        <v>34</v>
      </c>
      <c r="S10" t="s">
        <v>34</v>
      </c>
      <c r="T10" t="s">
        <v>34</v>
      </c>
      <c r="U10" t="s">
        <v>34</v>
      </c>
      <c r="V10" t="s">
        <v>34</v>
      </c>
      <c r="W10" s="1"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C6" sqref="C6"/>
    </sheetView>
  </sheetViews>
  <sheetFormatPr defaultRowHeight="15"/>
  <cols>
    <col min="3" max="3" width="51.140625" customWidth="1"/>
  </cols>
  <sheetData>
    <row r="1" spans="1:3">
      <c r="A1" s="1" t="s">
        <v>30</v>
      </c>
      <c r="B1" s="1" t="s">
        <v>29</v>
      </c>
      <c r="C1" s="2" t="s">
        <v>500</v>
      </c>
    </row>
    <row r="2" spans="1:3" ht="59.25" customHeight="1">
      <c r="A2" s="1" t="s">
        <v>501</v>
      </c>
      <c r="B2" s="1" t="s">
        <v>34</v>
      </c>
      <c r="C2" s="2"/>
    </row>
    <row r="3" spans="1:3">
      <c r="A3" s="1" t="s">
        <v>502</v>
      </c>
      <c r="B3" s="1" t="s">
        <v>34</v>
      </c>
      <c r="C3" s="2"/>
    </row>
    <row r="4" spans="1:3">
      <c r="A4" s="1" t="s">
        <v>503</v>
      </c>
      <c r="B4" s="1" t="s">
        <v>34</v>
      </c>
      <c r="C4" s="2"/>
    </row>
    <row r="5" spans="1:3">
      <c r="A5" s="1" t="s">
        <v>504</v>
      </c>
      <c r="B5" s="1" t="s">
        <v>34</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5"/>
  <sheetViews>
    <sheetView tabSelected="1" zoomScaleNormal="100" workbookViewId="0">
      <pane xSplit="6" ySplit="1" topLeftCell="AA65" activePane="bottomRight" state="frozen"/>
      <selection pane="topRight" activeCell="F1" sqref="F1"/>
      <selection pane="bottomLeft" activeCell="A2" sqref="A2"/>
      <selection pane="bottomRight" activeCell="AA80" sqref="AA80"/>
    </sheetView>
  </sheetViews>
  <sheetFormatPr defaultColWidth="8.85546875" defaultRowHeight="18.95" customHeight="1"/>
  <cols>
    <col min="1" max="1" width="8.85546875" style="1"/>
    <col min="2" max="2" width="21.42578125" style="1" customWidth="1"/>
    <col min="3" max="3" width="15.7109375" style="1" customWidth="1"/>
    <col min="4" max="4" width="13.7109375" style="1" customWidth="1"/>
    <col min="5" max="5" width="9" style="1" customWidth="1"/>
    <col min="6" max="6" width="73.85546875" style="1" customWidth="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8.95" customHeight="1" thickTop="1">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8.95" customHeight="1">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8.95" customHeight="1">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8.95" customHeight="1">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L5" s="1" t="s">
        <v>78</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8.95" customHeight="1">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8.95" customHeight="1">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8.95" customHeight="1">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8.95" customHeight="1">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L10" s="1" t="s">
        <v>78</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8.95" customHeight="1">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8.95" customHeight="1">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L13" s="1" t="s">
        <v>78</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8.95" customHeight="1">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367</v>
      </c>
      <c r="AA14" s="2" t="s">
        <v>183</v>
      </c>
      <c r="AB14" s="1" t="str">
        <f t="shared" si="6"/>
        <v>SearchParameter-us-core-encounter-id.html</v>
      </c>
    </row>
    <row r="15" spans="1:28" s="1" customFormat="1" ht="18.95" customHeight="1">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8.95" customHeight="1">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8.95" customHeight="1">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8.95" customHeight="1">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L18" s="1" t="s">
        <v>78</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8.95" customHeight="1">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8.95" customHeight="1">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8.95" customHeight="1">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368</v>
      </c>
      <c r="AB21" s="1" t="str">
        <f>"SearchParameter-us-core-"&amp;LOWER((B21)&amp;"-"&amp;SUBSTITUTE(C21,"_","")&amp;".html")</f>
        <v>SearchParameter-us-core-patient-id.html</v>
      </c>
    </row>
    <row r="22" spans="1:28" ht="18.95" customHeight="1">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8.95" customHeight="1">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8.95" customHeight="1">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8.95" customHeight="1">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8.95" customHeight="1">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8.95" customHeight="1">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8.95" customHeight="1">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8.95" customHeight="1">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8.95" customHeight="1">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8.95" customHeight="1">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8.95" customHeight="1">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8.95" customHeight="1">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8.95" customHeight="1">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8.95" customHeight="1">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8.95" customHeight="1">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8.95" customHeight="1">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L37" s="1" t="s">
        <v>78</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8.95" customHeight="1">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8.95" customHeight="1">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314</v>
      </c>
      <c r="Z40" s="5" t="s">
        <v>369</v>
      </c>
      <c r="AA40" s="2" t="s">
        <v>315</v>
      </c>
      <c r="AB40" s="1" t="str">
        <f t="shared" ref="AB40" si="10">"SearchParameter-us-core-"&amp;LOWER((B40)&amp;"-"&amp;C40&amp;".html")</f>
        <v>SearchParameter-us-core-documentreference-_id.html</v>
      </c>
    </row>
    <row r="41" spans="1:28" s="1" customFormat="1" ht="18.95" customHeight="1">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8.95" customHeight="1">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L42" s="1" t="s">
        <v>78</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8.95" customHeight="1">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8.95" customHeight="1">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8.95" customHeight="1">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8.95" customHeight="1">
      <c r="A46" s="1">
        <v>44</v>
      </c>
      <c r="B46" s="1" t="s">
        <v>191</v>
      </c>
      <c r="C46" s="1" t="s">
        <v>313</v>
      </c>
      <c r="D46" s="1" t="s">
        <v>34</v>
      </c>
      <c r="E46" s="1" t="b">
        <v>0</v>
      </c>
      <c r="F46" s="1" t="str">
        <f t="shared" si="1"/>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8.95" customHeight="1">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192</v>
      </c>
      <c r="C48" s="1" t="s">
        <v>99</v>
      </c>
      <c r="D48" s="1" t="s">
        <v>34</v>
      </c>
      <c r="E48" s="1" t="b">
        <v>0</v>
      </c>
      <c r="F48" s="1" t="str">
        <f t="shared" si="1"/>
        <v>http://hl7.org/fhir/us/core/StructureDefinition/us-core-diagnosticreport</v>
      </c>
      <c r="G48" s="1" t="s">
        <v>62</v>
      </c>
      <c r="H48" s="1" t="s">
        <v>62</v>
      </c>
      <c r="I48" s="1" t="s">
        <v>100</v>
      </c>
      <c r="J48" s="1" t="str">
        <f t="shared" si="16"/>
        <v>DiagnosticReport.patient</v>
      </c>
      <c r="K48" s="1" t="s">
        <v>62</v>
      </c>
      <c r="L48" s="1" t="s">
        <v>78</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8.95" customHeight="1">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L53" s="1" t="s">
        <v>78</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8.95" customHeight="1">
      <c r="A54" s="1">
        <v>52</v>
      </c>
      <c r="B54" s="1" t="s">
        <v>193</v>
      </c>
      <c r="C54" s="1" t="s">
        <v>461</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8.95" customHeight="1">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8.95" customHeight="1">
      <c r="A56" s="1">
        <v>53</v>
      </c>
      <c r="B56" s="1" t="s">
        <v>194</v>
      </c>
      <c r="C56" s="1" t="s">
        <v>486</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M56" s="1" t="s">
        <v>62</v>
      </c>
      <c r="X56" s="1" t="s">
        <v>104</v>
      </c>
      <c r="Y56" s="5"/>
      <c r="Z56" s="5"/>
      <c r="AA56" s="12"/>
      <c r="AB56" s="1" t="str">
        <f t="shared" ref="AB56" si="20">"SearchParameter-us-core-"&amp;LOWER((B56)&amp;"-"&amp;C56&amp;".html")</f>
        <v>SearchParameter-us-core-medicationrequest-intent.html</v>
      </c>
    </row>
    <row r="57" spans="1:28" s="1" customFormat="1" ht="18.95" customHeight="1">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L57" s="1" t="s">
        <v>78</v>
      </c>
      <c r="M57" s="1" t="s">
        <v>62</v>
      </c>
      <c r="U57" s="7"/>
      <c r="V57" s="7"/>
      <c r="X57" s="1" t="s">
        <v>101</v>
      </c>
      <c r="Z57" s="12"/>
      <c r="AA57" s="12"/>
      <c r="AB57" s="1" t="str">
        <f t="shared" ref="AB57" si="21">"SearchParameter-us-core-"&amp;LOWER((B57)&amp;"-"&amp;C57&amp;".html")</f>
        <v>SearchParameter-us-core-medicationrequest-patient.html</v>
      </c>
    </row>
    <row r="58" spans="1:28" s="1" customFormat="1" ht="18.95" customHeight="1">
      <c r="A58" s="1">
        <v>54</v>
      </c>
      <c r="B58" s="1" t="s">
        <v>194</v>
      </c>
      <c r="C58" s="1" t="s">
        <v>498</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8.95" customHeight="1">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8.95" customHeight="1">
      <c r="A60" s="1">
        <v>56</v>
      </c>
      <c r="B60" s="1" t="s">
        <v>506</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8.95" customHeight="1">
      <c r="A61" s="1">
        <v>57</v>
      </c>
      <c r="B61" s="1" t="s">
        <v>506</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L61" s="1" t="s">
        <v>78</v>
      </c>
      <c r="M61" s="1" t="s">
        <v>62</v>
      </c>
      <c r="V61" s="7"/>
      <c r="X61" s="1" t="s">
        <v>101</v>
      </c>
      <c r="Y61" s="1" t="s">
        <v>230</v>
      </c>
      <c r="Z61" s="12" t="s">
        <v>370</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8.95" customHeight="1">
      <c r="A62" s="1">
        <v>58</v>
      </c>
      <c r="B62" s="1" t="s">
        <v>506</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8.95" customHeight="1">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8.95" customHeight="1">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L64" s="1" t="s">
        <v>78</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8.95" customHeight="1">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8.95" customHeight="1">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8.95" customHeight="1">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8.95" customHeight="1">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8.95" customHeight="1">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8.95" customHeight="1">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8.95" customHeight="1">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L71" s="1" t="s">
        <v>78</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8.95" customHeight="1">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8.95" customHeight="1">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8.95" customHeight="1">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8.95" customHeight="1">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L75" s="1" t="s">
        <v>78</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8.95" customHeight="1">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8.95" customHeight="1">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L77" s="1" t="s">
        <v>78</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8.95" customHeight="1">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8.95" customHeight="1">
      <c r="A79" s="1">
        <v>75</v>
      </c>
      <c r="B79" s="1" t="s">
        <v>271</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L79" s="1" t="s">
        <v>78</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8.95" customHeight="1">
      <c r="A80" s="1">
        <v>76</v>
      </c>
      <c r="B80" s="1" t="s">
        <v>271</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8.95" customHeight="1">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7" t="s">
        <v>281</v>
      </c>
      <c r="AA81" s="12" t="str">
        <f>"Fetches a bundle of all "&amp;B81&amp; " resources that match the name"</f>
        <v>Fetches a bundle of all Location resources that match the name</v>
      </c>
      <c r="AB81" t="str">
        <f t="shared" si="38"/>
        <v>SearchParameter-us-core-location-name.html</v>
      </c>
    </row>
    <row r="82" spans="1:28" ht="18.95" customHeight="1">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38"/>
        <v>SearchParameter-us-core-location-address.html</v>
      </c>
    </row>
    <row r="83" spans="1:28" ht="18.95" customHeight="1">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7" t="s">
        <v>285</v>
      </c>
      <c r="AA83" s="12" t="str">
        <f>"Fetches a bundle of all "&amp;B83&amp; " resources for the city"</f>
        <v>Fetches a bundle of all Location resources for the city</v>
      </c>
      <c r="AB83" t="str">
        <f t="shared" si="38"/>
        <v>SearchParameter-us-core-location-address-city.html</v>
      </c>
    </row>
    <row r="84" spans="1:28" ht="18.95" customHeight="1">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7" t="s">
        <v>284</v>
      </c>
      <c r="AA84" s="12" t="str">
        <f>"Fetches a bundle of all "&amp;B84&amp; " resources for the state"</f>
        <v>Fetches a bundle of all Location resources for the state</v>
      </c>
      <c r="AB84" t="str">
        <f t="shared" si="38"/>
        <v>SearchParameter-us-core-location-address-state.html</v>
      </c>
    </row>
    <row r="85" spans="1:28" ht="18.95" customHeight="1">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38"/>
        <v>SearchParameter-us-core-location-address-postalcode.html</v>
      </c>
    </row>
    <row r="86" spans="1:28" s="1" customFormat="1" ht="18.95" customHeight="1">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38"/>
        <v>SearchParameter-us-core-organization-name.html</v>
      </c>
    </row>
    <row r="87" spans="1:28" s="1" customFormat="1" ht="18.95" customHeight="1">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8.95" customHeight="1">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38"/>
        <v>SearchParameter-us-core-!organization-address-city.html</v>
      </c>
    </row>
    <row r="89" spans="1:28" s="1" customFormat="1" ht="18.95" customHeight="1">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38"/>
        <v>SearchParameter-us-core-!organization-adress-state.html</v>
      </c>
    </row>
    <row r="90" spans="1:28" s="1" customFormat="1" ht="18.95" customHeight="1">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8.95" customHeight="1">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8.95" customHeight="1">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355</v>
      </c>
      <c r="Z92" s="7" t="s">
        <v>373</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8.95" customHeight="1">
      <c r="A93" s="1">
        <v>89</v>
      </c>
      <c r="B93" s="1" t="s">
        <v>296</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300</v>
      </c>
      <c r="Y93" s="5" t="s">
        <v>356</v>
      </c>
      <c r="Z93" s="7" t="s">
        <v>372</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8.95" customHeight="1">
      <c r="A94" s="1">
        <v>90</v>
      </c>
      <c r="B94" s="1" t="s">
        <v>296</v>
      </c>
      <c r="C94" s="1" t="s">
        <v>298</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299</v>
      </c>
      <c r="V94" s="1" t="s">
        <v>300</v>
      </c>
      <c r="Y94" s="5" t="s">
        <v>301</v>
      </c>
      <c r="Z94" s="7" t="s">
        <v>371</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row r="95" spans="1:28" ht="18.95" customHeight="1">
      <c r="Y95" s="5"/>
    </row>
  </sheetData>
  <autoFilter ref="A1:AB94" xr:uid="{1CF5B17E-E72E-48B2-A597-9C21C12723F0}"/>
  <sortState ref="A7:AA34">
    <sortCondition ref="B1"/>
  </sortState>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zoomScale="89" zoomScaleNormal="89" workbookViewId="0">
      <pane xSplit="6" ySplit="1" topLeftCell="G53" activePane="bottomRight" state="frozen"/>
      <selection pane="topRight" activeCell="G1" sqref="G1"/>
      <selection pane="bottomLeft" activeCell="A2" sqref="A2"/>
      <selection pane="bottomRight" activeCell="A87" sqref="A87"/>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38.42578125" style="1" customWidth="1"/>
    <col min="9" max="9" width="82.7109375" style="1" customWidth="1"/>
    <col min="10" max="10" width="83.42578125" style="1" bestFit="1" customWidth="1"/>
  </cols>
  <sheetData>
    <row r="1" spans="1:10" ht="18" customHeight="1" thickBot="1">
      <c r="A1" s="1" t="s">
        <v>153</v>
      </c>
      <c r="B1" s="4" t="s">
        <v>41</v>
      </c>
      <c r="C1" s="4" t="s">
        <v>43</v>
      </c>
      <c r="D1" s="4" t="s">
        <v>106</v>
      </c>
      <c r="E1" s="4" t="s">
        <v>107</v>
      </c>
      <c r="F1" s="4" t="s">
        <v>108</v>
      </c>
      <c r="G1" s="4" t="s">
        <v>331</v>
      </c>
      <c r="H1" s="4" t="s">
        <v>3</v>
      </c>
      <c r="I1" s="4" t="s">
        <v>59</v>
      </c>
      <c r="J1" s="4" t="s">
        <v>60</v>
      </c>
    </row>
    <row r="2" spans="1:10" ht="15.75" customHeight="1" thickTop="1">
      <c r="A2" s="1">
        <v>1</v>
      </c>
      <c r="B2" t="s">
        <v>168</v>
      </c>
      <c r="C2" s="1" t="str">
        <f t="shared" ref="C2:C5" si="0">"http://hl7.org/fhir/us/core/StructureDefinition/us-core-"&amp;LOWER(B2)</f>
        <v>http://hl7.org/fhir/us/core/StructureDefinition/us-core-!encounter</v>
      </c>
      <c r="D2" t="s">
        <v>109</v>
      </c>
      <c r="E2" t="s">
        <v>78</v>
      </c>
      <c r="F2" t="s">
        <v>110</v>
      </c>
      <c r="J2" s="5" t="str">
        <f t="shared" ref="J2:J28" si="1">"Fetches a bundle of all "&amp;B2&amp;" resources matching the specified "&amp;SUBSTITUTE(D2,","," and ")</f>
        <v>Fetches a bundle of all !Encounter resources matching the specified class and date</v>
      </c>
    </row>
    <row r="3" spans="1:10">
      <c r="A3" s="1">
        <v>2</v>
      </c>
      <c r="B3"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t="s">
        <v>25</v>
      </c>
      <c r="C6" s="1" t="str">
        <f>"http://hl7.org/fhir/us/core/StructureDefinition/us-core-"&amp;LOWER(B6)</f>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c r="A7" s="1">
        <v>6</v>
      </c>
      <c r="B7" t="s">
        <v>168</v>
      </c>
      <c r="C7" s="1" t="str">
        <f t="shared" ref="C7:C60" si="2">"http://hl7.org/fhir/us/core/StructureDefinition/us-core-"&amp;LOWER(B7)</f>
        <v>http://hl7.org/fhir/us/core/StructureDefinition/us-core-!encounter</v>
      </c>
      <c r="D7" t="s">
        <v>117</v>
      </c>
      <c r="E7" t="s">
        <v>78</v>
      </c>
      <c r="F7" t="s">
        <v>116</v>
      </c>
      <c r="J7" s="5" t="str">
        <f t="shared" si="1"/>
        <v>Fetches a bundle of all !Encounter resources matching the specified class and patient and status</v>
      </c>
    </row>
    <row r="8" spans="1:10">
      <c r="A8" s="1">
        <v>7</v>
      </c>
      <c r="B8" t="s">
        <v>168</v>
      </c>
      <c r="C8" s="1" t="str">
        <f t="shared" si="2"/>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t="s">
        <v>168</v>
      </c>
      <c r="C9" s="1" t="str">
        <f t="shared" si="2"/>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2"/>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2"/>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2"/>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2"/>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c r="A14" s="1">
        <v>13</v>
      </c>
      <c r="B14" t="s">
        <v>168</v>
      </c>
      <c r="C14" s="1" t="str">
        <f t="shared" si="2"/>
        <v>http://hl7.org/fhir/us/core/StructureDefinition/us-core-!encounter</v>
      </c>
      <c r="D14" t="s">
        <v>124</v>
      </c>
      <c r="E14" t="s">
        <v>78</v>
      </c>
      <c r="F14" t="s">
        <v>112</v>
      </c>
      <c r="J14" s="5" t="str">
        <f t="shared" si="1"/>
        <v>Fetches a bundle of all !Encounter resources matching the specified date and patient and type</v>
      </c>
    </row>
    <row r="15" spans="1:10">
      <c r="A15" s="1">
        <v>14</v>
      </c>
      <c r="B15" t="s">
        <v>168</v>
      </c>
      <c r="C15" s="1" t="str">
        <f t="shared" si="2"/>
        <v>http://hl7.org/fhir/us/core/StructureDefinition/us-core-!encounter</v>
      </c>
      <c r="D15" t="s">
        <v>125</v>
      </c>
      <c r="E15" t="s">
        <v>78</v>
      </c>
      <c r="F15" t="s">
        <v>110</v>
      </c>
      <c r="J15" s="5" t="str">
        <f t="shared" si="1"/>
        <v>Fetches a bundle of all !Encounter resources matching the specified date and type</v>
      </c>
    </row>
    <row r="16" spans="1:10">
      <c r="A16" s="1">
        <v>15</v>
      </c>
      <c r="B16" t="s">
        <v>25</v>
      </c>
      <c r="C16" s="1" t="str">
        <f t="shared" si="2"/>
        <v>http://hl7.org/fhir/us/core/StructureDefinition/us-core-encounter</v>
      </c>
      <c r="D16" s="1" t="s">
        <v>128</v>
      </c>
      <c r="E16" t="s">
        <v>78</v>
      </c>
      <c r="F16" t="s">
        <v>116</v>
      </c>
      <c r="H16" s="1" t="s">
        <v>334</v>
      </c>
      <c r="I16" s="1" t="s">
        <v>338</v>
      </c>
      <c r="J16" s="5" t="str">
        <f t="shared" si="1"/>
        <v>Fetches a bundle of all Encounter resources matching the specified patient and type</v>
      </c>
    </row>
    <row r="17" spans="1:10">
      <c r="A17" s="1">
        <v>16</v>
      </c>
      <c r="B17" t="s">
        <v>168</v>
      </c>
      <c r="C17" s="1" t="str">
        <f t="shared" si="2"/>
        <v>http://hl7.org/fhir/us/core/StructureDefinition/us-core-!encounter</v>
      </c>
      <c r="D17" t="s">
        <v>127</v>
      </c>
      <c r="E17" t="s">
        <v>78</v>
      </c>
      <c r="F17" t="s">
        <v>116</v>
      </c>
      <c r="I17" s="5"/>
      <c r="J17" s="5" t="str">
        <f t="shared" si="1"/>
        <v>Fetches a bundle of all !Encounter resources matching the specified patient and status and type</v>
      </c>
    </row>
    <row r="18" spans="1:10">
      <c r="A18" s="1">
        <v>17</v>
      </c>
      <c r="B18" t="s">
        <v>25</v>
      </c>
      <c r="C18" s="1" t="str">
        <f t="shared" si="2"/>
        <v>http://hl7.org/fhir/us/core/StructureDefinition/us-core-encounter</v>
      </c>
      <c r="D18" t="s">
        <v>126</v>
      </c>
      <c r="E18" t="s">
        <v>78</v>
      </c>
      <c r="F18" t="s">
        <v>116</v>
      </c>
      <c r="H18" s="1" t="s">
        <v>340</v>
      </c>
      <c r="I18" s="1" t="s">
        <v>339</v>
      </c>
      <c r="J18" s="5" t="str">
        <f t="shared" si="1"/>
        <v>Fetches a bundle of all Encounter resources matching the specified patient and status</v>
      </c>
    </row>
    <row r="19" spans="1:10">
      <c r="A19" s="1">
        <v>18</v>
      </c>
      <c r="B19" t="s">
        <v>168</v>
      </c>
      <c r="C19" s="1" t="str">
        <f t="shared" si="2"/>
        <v>http://hl7.org/fhir/us/core/StructureDefinition/us-core-!encounter</v>
      </c>
      <c r="D19" t="s">
        <v>129</v>
      </c>
      <c r="E19" t="s">
        <v>78</v>
      </c>
      <c r="F19" t="s">
        <v>63</v>
      </c>
      <c r="H19" s="5"/>
      <c r="I19" s="5"/>
      <c r="J19" s="5" t="str">
        <f t="shared" si="1"/>
        <v>Fetches a bundle of all !Encounter resources matching the specified status and type</v>
      </c>
    </row>
    <row r="20" spans="1:10">
      <c r="A20" s="1">
        <v>19</v>
      </c>
      <c r="B20" t="s">
        <v>169</v>
      </c>
      <c r="C20" s="1" t="str">
        <f t="shared" si="2"/>
        <v>http://hl7.org/fhir/us/core/StructureDefinition/us-core-!questionnaire</v>
      </c>
      <c r="D20" t="s">
        <v>130</v>
      </c>
      <c r="E20" t="s">
        <v>78</v>
      </c>
      <c r="F20" t="s">
        <v>131</v>
      </c>
      <c r="I20" s="5"/>
      <c r="J20" s="5" t="str">
        <f t="shared" si="1"/>
        <v>Fetches a bundle of all !Questionnaire resources matching the specified context-type-value and publisher</v>
      </c>
    </row>
    <row r="21" spans="1:10">
      <c r="A21" s="1">
        <v>20</v>
      </c>
      <c r="B21" s="1" t="s">
        <v>169</v>
      </c>
      <c r="C21" s="1" t="str">
        <f>"http://hl7.org/fhir/us/core/StructureDefinition/us-core-"&amp;LOWER(B21)</f>
        <v>http://hl7.org/fhir/us/core/StructureDefinition/us-core-!questionnaire</v>
      </c>
      <c r="D21" t="s">
        <v>132</v>
      </c>
      <c r="E21" t="s">
        <v>78</v>
      </c>
      <c r="F21" t="s">
        <v>133</v>
      </c>
      <c r="J21" s="5" t="str">
        <f t="shared" si="1"/>
        <v>Fetches a bundle of all !Questionnaire resources matching the specified context-type-value and publisher and status</v>
      </c>
    </row>
    <row r="22" spans="1:10">
      <c r="A22" s="1">
        <v>21</v>
      </c>
      <c r="B22" s="1" t="s">
        <v>169</v>
      </c>
      <c r="C22" s="1" t="str">
        <f t="shared" si="2"/>
        <v>http://hl7.org/fhir/us/core/StructureDefinition/us-core-!questionnaire</v>
      </c>
      <c r="D22" t="s">
        <v>134</v>
      </c>
      <c r="E22" t="s">
        <v>78</v>
      </c>
      <c r="F22" t="s">
        <v>135</v>
      </c>
      <c r="H22" s="5"/>
      <c r="J22" s="5" t="str">
        <f t="shared" si="1"/>
        <v>Fetches a bundle of all !Questionnaire resources matching the specified context-type-value and status</v>
      </c>
    </row>
    <row r="23" spans="1:10">
      <c r="A23" s="1">
        <v>22</v>
      </c>
      <c r="B23" s="1" t="s">
        <v>169</v>
      </c>
      <c r="C23" s="1" t="str">
        <f t="shared" si="2"/>
        <v>http://hl7.org/fhir/us/core/StructureDefinition/us-core-!questionnaire</v>
      </c>
      <c r="D23" t="s">
        <v>136</v>
      </c>
      <c r="E23" t="s">
        <v>13</v>
      </c>
      <c r="F23" t="s">
        <v>137</v>
      </c>
      <c r="H23" s="5"/>
      <c r="I23" s="5"/>
      <c r="J23" s="5" t="str">
        <f t="shared" si="1"/>
        <v>Fetches a bundle of all !Questionnaire resources matching the specified publisher and status</v>
      </c>
    </row>
    <row r="24" spans="1:10">
      <c r="A24" s="1">
        <v>23</v>
      </c>
      <c r="B24" s="1" t="s">
        <v>169</v>
      </c>
      <c r="C24" s="1" t="str">
        <f t="shared" si="2"/>
        <v>http://hl7.org/fhir/us/core/StructureDefinition/us-core-!questionnaire</v>
      </c>
      <c r="D24" t="s">
        <v>138</v>
      </c>
      <c r="E24" t="s">
        <v>78</v>
      </c>
      <c r="F24" t="s">
        <v>137</v>
      </c>
      <c r="H24" s="5"/>
      <c r="I24" s="5"/>
      <c r="J24" s="5" t="str">
        <f t="shared" si="1"/>
        <v>Fetches a bundle of all !Questionnaire resources matching the specified publisher and status and version</v>
      </c>
    </row>
    <row r="25" spans="1:10">
      <c r="A25" s="1">
        <v>24</v>
      </c>
      <c r="B25" s="1" t="s">
        <v>169</v>
      </c>
      <c r="C25" s="1" t="str">
        <f t="shared" si="2"/>
        <v>http://hl7.org/fhir/us/core/StructureDefinition/us-core-!questionnaire</v>
      </c>
      <c r="D25" t="s">
        <v>139</v>
      </c>
      <c r="E25" t="s">
        <v>78</v>
      </c>
      <c r="F25" t="s">
        <v>137</v>
      </c>
      <c r="H25" s="5"/>
      <c r="I25" s="5"/>
      <c r="J25" s="5" t="str">
        <f t="shared" si="1"/>
        <v>Fetches a bundle of all !Questionnaire resources matching the specified publisher and version</v>
      </c>
    </row>
    <row r="26" spans="1:10">
      <c r="A26" s="1">
        <v>25</v>
      </c>
      <c r="B26" s="1" t="s">
        <v>169</v>
      </c>
      <c r="C26" s="1" t="str">
        <f t="shared" si="2"/>
        <v>http://hl7.org/fhir/us/core/StructureDefinition/us-core-!questionnaire</v>
      </c>
      <c r="D26" t="s">
        <v>140</v>
      </c>
      <c r="E26" t="s">
        <v>78</v>
      </c>
      <c r="F26" t="s">
        <v>137</v>
      </c>
      <c r="J26" s="5" t="str">
        <f t="shared" si="1"/>
        <v>Fetches a bundle of all !Questionnaire resources matching the specified status and title and version</v>
      </c>
    </row>
    <row r="27" spans="1:10">
      <c r="A27" s="1">
        <v>26</v>
      </c>
      <c r="B27" s="1" t="s">
        <v>169</v>
      </c>
      <c r="C27" s="1" t="str">
        <f t="shared" si="2"/>
        <v>http://hl7.org/fhir/us/core/StructureDefinition/us-core-!questionnaire</v>
      </c>
      <c r="D27" t="s">
        <v>141</v>
      </c>
      <c r="E27" t="s">
        <v>78</v>
      </c>
      <c r="F27" t="s">
        <v>63</v>
      </c>
      <c r="J27" s="5" t="str">
        <f t="shared" si="1"/>
        <v>Fetches a bundle of all !Questionnaire resources matching the specified status and version</v>
      </c>
    </row>
    <row r="28" spans="1:10">
      <c r="A28" s="1">
        <v>27</v>
      </c>
      <c r="B28" s="1" t="s">
        <v>169</v>
      </c>
      <c r="C28" s="1" t="str">
        <f t="shared" si="2"/>
        <v>http://hl7.org/fhir/us/core/StructureDefinition/us-core-!questionnaire</v>
      </c>
      <c r="D28" t="s">
        <v>142</v>
      </c>
      <c r="E28" t="s">
        <v>78</v>
      </c>
      <c r="F28" t="s">
        <v>137</v>
      </c>
      <c r="J28" s="5" t="str">
        <f t="shared" si="1"/>
        <v>Fetches a bundle of all !Questionnaire resources matching the specified title and version</v>
      </c>
    </row>
    <row r="29" spans="1:10">
      <c r="A29" s="1">
        <v>28</v>
      </c>
      <c r="B29" t="s">
        <v>24</v>
      </c>
      <c r="C29" s="1" t="str">
        <f t="shared" si="2"/>
        <v>http://hl7.org/fhir/us/core/StructureDefinition/us-core-patient</v>
      </c>
      <c r="D29" t="s">
        <v>143</v>
      </c>
      <c r="E29" t="s">
        <v>78</v>
      </c>
      <c r="F29" t="s">
        <v>144</v>
      </c>
      <c r="H29" s="5" t="s">
        <v>180</v>
      </c>
      <c r="I29" s="5" t="s">
        <v>190</v>
      </c>
      <c r="J29" s="5" t="str">
        <f>"Fetches a bundle of all "&amp;B29&amp;" resources matching the specified "&amp;SUBSTITUTE(D29,","," and ")</f>
        <v>Fetches a bundle of all Patient resources matching the specified birthdate and family</v>
      </c>
    </row>
    <row r="30" spans="1:10">
      <c r="A30" s="1">
        <v>29</v>
      </c>
      <c r="B30" t="s">
        <v>24</v>
      </c>
      <c r="C30" s="1" t="str">
        <f t="shared" si="2"/>
        <v>http://hl7.org/fhir/us/core/StructureDefinition/us-core-patient</v>
      </c>
      <c r="D30" t="s">
        <v>145</v>
      </c>
      <c r="E30" t="s">
        <v>13</v>
      </c>
      <c r="F30" t="s">
        <v>144</v>
      </c>
      <c r="H30" s="5" t="s">
        <v>181</v>
      </c>
      <c r="I30" s="5" t="s">
        <v>187</v>
      </c>
      <c r="J30" s="5" t="str">
        <f t="shared" ref="J30:J32" si="3">"Fetches a bundle of all "&amp;B30&amp;" resources matching the specified "&amp;SUBSTITUTE(D30,","," and ")</f>
        <v>Fetches a bundle of all Patient resources matching the specified birthdate and name</v>
      </c>
    </row>
    <row r="31" spans="1:10">
      <c r="A31" s="1">
        <v>30</v>
      </c>
      <c r="B31" t="s">
        <v>24</v>
      </c>
      <c r="C31" s="1" t="str">
        <f t="shared" si="2"/>
        <v>http://hl7.org/fhir/us/core/StructureDefinition/us-core-patient</v>
      </c>
      <c r="D31" t="s">
        <v>146</v>
      </c>
      <c r="E31" t="s">
        <v>78</v>
      </c>
      <c r="F31" t="s">
        <v>137</v>
      </c>
      <c r="H31" s="5" t="s">
        <v>182</v>
      </c>
      <c r="I31" s="5" t="s">
        <v>189</v>
      </c>
      <c r="J31" s="5" t="str">
        <f t="shared" si="3"/>
        <v>Fetches a bundle of all Patient resources matching the specified family and gender</v>
      </c>
    </row>
    <row r="32" spans="1:10">
      <c r="A32" s="1">
        <v>31</v>
      </c>
      <c r="B32" t="s">
        <v>24</v>
      </c>
      <c r="C32" s="1" t="str">
        <f t="shared" si="2"/>
        <v>http://hl7.org/fhir/us/core/StructureDefinition/us-core-patient</v>
      </c>
      <c r="D32" t="s">
        <v>147</v>
      </c>
      <c r="E32" t="s">
        <v>13</v>
      </c>
      <c r="F32" t="s">
        <v>137</v>
      </c>
      <c r="H32" s="5" t="s">
        <v>184</v>
      </c>
      <c r="I32" s="5" t="s">
        <v>188</v>
      </c>
      <c r="J32" s="5" t="str">
        <f t="shared" si="3"/>
        <v>Fetches a bundle of all Patient resources matching the specified gender and name</v>
      </c>
    </row>
    <row r="33" spans="1:10">
      <c r="A33" s="1">
        <v>32</v>
      </c>
      <c r="B33" s="1" t="s">
        <v>148</v>
      </c>
      <c r="C33" s="1" t="str">
        <f t="shared" si="2"/>
        <v>http://hl7.org/fhir/us/core/StructureDefinition/us-core-condition</v>
      </c>
      <c r="D33" s="1" t="s">
        <v>154</v>
      </c>
      <c r="E33" s="1" t="s">
        <v>78</v>
      </c>
      <c r="F33" s="1" t="s">
        <v>116</v>
      </c>
      <c r="G33" s="1" t="s">
        <v>362</v>
      </c>
      <c r="H33" s="5" t="s">
        <v>166</v>
      </c>
      <c r="I33" s="5" t="s">
        <v>363</v>
      </c>
      <c r="J33" s="5" t="s">
        <v>353</v>
      </c>
    </row>
    <row r="34" spans="1:10">
      <c r="A34" s="1">
        <v>33</v>
      </c>
      <c r="B34" s="1" t="s">
        <v>148</v>
      </c>
      <c r="C34" s="1" t="str">
        <f t="shared" si="2"/>
        <v>http://hl7.org/fhir/us/core/StructureDefinition/us-core-condition</v>
      </c>
      <c r="D34" s="1" t="s">
        <v>155</v>
      </c>
      <c r="E34" s="1" t="s">
        <v>78</v>
      </c>
      <c r="F34" s="1" t="s">
        <v>116</v>
      </c>
      <c r="H34" s="5" t="s">
        <v>160</v>
      </c>
      <c r="I34" s="5" t="s">
        <v>366</v>
      </c>
      <c r="J34" s="5" t="s">
        <v>156</v>
      </c>
    </row>
    <row r="35" spans="1:10">
      <c r="A35" s="1">
        <v>34</v>
      </c>
      <c r="B35" s="1" t="s">
        <v>148</v>
      </c>
      <c r="C35" s="1" t="str">
        <f t="shared" si="2"/>
        <v>http://hl7.org/fhir/us/core/StructureDefinition/us-core-condition</v>
      </c>
      <c r="D35" s="1" t="s">
        <v>157</v>
      </c>
      <c r="E35" s="1" t="s">
        <v>78</v>
      </c>
      <c r="F35" s="1" t="s">
        <v>116</v>
      </c>
      <c r="H35" s="5" t="s">
        <v>161</v>
      </c>
      <c r="I35" s="5" t="s">
        <v>364</v>
      </c>
      <c r="J35" s="5" t="s">
        <v>162</v>
      </c>
    </row>
    <row r="36" spans="1:10" s="1" customFormat="1">
      <c r="A36" s="1">
        <v>35</v>
      </c>
      <c r="B36" s="1" t="s">
        <v>148</v>
      </c>
      <c r="C36" s="1" t="str">
        <f t="shared" si="2"/>
        <v>http://hl7.org/fhir/us/core/StructureDefinition/us-core-condition</v>
      </c>
      <c r="D36" s="1" t="s">
        <v>158</v>
      </c>
      <c r="E36" s="1" t="s">
        <v>78</v>
      </c>
      <c r="F36" s="1" t="s">
        <v>159</v>
      </c>
      <c r="H36" s="5" t="s">
        <v>163</v>
      </c>
      <c r="I36" s="5" t="s">
        <v>164</v>
      </c>
      <c r="J36" s="5" t="s">
        <v>167</v>
      </c>
    </row>
    <row r="37" spans="1:10">
      <c r="A37" s="1">
        <v>36</v>
      </c>
      <c r="B37" s="1" t="s">
        <v>23</v>
      </c>
      <c r="C37" s="1" t="str">
        <f t="shared" si="2"/>
        <v>http://hl7.org/fhir/us/core/StructureDefinition/us-core-allergyintolerance</v>
      </c>
      <c r="D37" s="1" t="s">
        <v>154</v>
      </c>
      <c r="E37" s="1" t="s">
        <v>78</v>
      </c>
      <c r="F37" s="1" t="s">
        <v>116</v>
      </c>
      <c r="H37" s="5" t="s">
        <v>173</v>
      </c>
      <c r="I37" s="5" t="s">
        <v>357</v>
      </c>
      <c r="J37" s="5" t="s">
        <v>354</v>
      </c>
    </row>
    <row r="38" spans="1:10" s="1" customFormat="1">
      <c r="A38" s="1">
        <v>37</v>
      </c>
      <c r="B38" s="1" t="s">
        <v>172</v>
      </c>
      <c r="C38" s="1" t="str">
        <f t="shared" si="2"/>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c r="A39" s="1">
        <v>38</v>
      </c>
      <c r="B39" s="1" t="s">
        <v>172</v>
      </c>
      <c r="C39" s="1" t="str">
        <f t="shared" si="2"/>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c r="A40" s="1">
        <v>39</v>
      </c>
      <c r="B40" s="1" t="s">
        <v>192</v>
      </c>
      <c r="C40" s="1" t="s">
        <v>202</v>
      </c>
      <c r="D40" s="1" t="s">
        <v>126</v>
      </c>
      <c r="E40" s="1" t="s">
        <v>78</v>
      </c>
      <c r="F40" s="1" t="s">
        <v>116</v>
      </c>
      <c r="H40" s="5" t="s">
        <v>215</v>
      </c>
      <c r="I40" s="5" t="s">
        <v>198</v>
      </c>
      <c r="J40" s="5" t="str">
        <f t="shared" ref="J40:J58" si="4">"Fetches a bundle of all "&amp;B40&amp;" resources for the specified "&amp;SUBSTITUTE(D40,","," and ")</f>
        <v>Fetches a bundle of all DiagnosticReport resources for the specified patient and status</v>
      </c>
    </row>
    <row r="41" spans="1:10" s="1" customFormat="1" ht="15.75">
      <c r="A41" s="1">
        <v>40</v>
      </c>
      <c r="B41" s="1" t="s">
        <v>192</v>
      </c>
      <c r="C41" s="1" t="s">
        <v>202</v>
      </c>
      <c r="D41" s="1" t="s">
        <v>155</v>
      </c>
      <c r="E41" s="1" t="s">
        <v>13</v>
      </c>
      <c r="F41" s="1" t="s">
        <v>116</v>
      </c>
      <c r="G41" s="1" t="s">
        <v>358</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5.75">
      <c r="A42" s="1">
        <v>41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42</v>
      </c>
      <c r="B43" s="1" t="s">
        <v>192</v>
      </c>
      <c r="C43" s="1" t="s">
        <v>202</v>
      </c>
      <c r="D43" s="1" t="s">
        <v>208</v>
      </c>
      <c r="E43" s="1" t="s">
        <v>13</v>
      </c>
      <c r="F43" s="1" t="s">
        <v>234</v>
      </c>
      <c r="G43" s="1" t="s">
        <v>358</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43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44</v>
      </c>
      <c r="B45" s="1" t="s">
        <v>192</v>
      </c>
      <c r="C45" s="11" t="s">
        <v>203</v>
      </c>
      <c r="D45" s="1" t="s">
        <v>126</v>
      </c>
      <c r="E45" s="1" t="s">
        <v>78</v>
      </c>
      <c r="F45" s="1" t="s">
        <v>116</v>
      </c>
      <c r="H45" s="5" t="s">
        <v>332</v>
      </c>
      <c r="I45" s="5" t="s">
        <v>198</v>
      </c>
      <c r="J45" s="5" t="str">
        <f t="shared" ref="J45" si="5">"Fetches a bundle of all "&amp;B45&amp;" resources for the specified "&amp;SUBSTITUTE(D45,","," and ")</f>
        <v>Fetches a bundle of all DiagnosticReport resources for the specified patient and status</v>
      </c>
    </row>
    <row r="46" spans="1:10" s="1" customFormat="1">
      <c r="A46" s="1">
        <v>45</v>
      </c>
      <c r="B46" s="1" t="s">
        <v>192</v>
      </c>
      <c r="C46" s="11" t="s">
        <v>203</v>
      </c>
      <c r="D46" s="1" t="s">
        <v>155</v>
      </c>
      <c r="E46" s="1" t="s">
        <v>78</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46</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47</v>
      </c>
      <c r="B48" s="1" t="s">
        <v>192</v>
      </c>
      <c r="C48" s="11" t="s">
        <v>203</v>
      </c>
      <c r="D48" s="1" t="s">
        <v>208</v>
      </c>
      <c r="E48" s="1" t="s">
        <v>78</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48</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49</v>
      </c>
      <c r="B50" s="1" t="s">
        <v>193</v>
      </c>
      <c r="C50" s="1" t="str">
        <f t="shared" si="2"/>
        <v>http://hl7.org/fhir/us/core/StructureDefinition/us-core-goal</v>
      </c>
      <c r="D50" s="1" t="s">
        <v>346</v>
      </c>
      <c r="E50" s="1" t="s">
        <v>78</v>
      </c>
      <c r="F50" s="1" t="s">
        <v>116</v>
      </c>
      <c r="H50" s="5" t="s">
        <v>200</v>
      </c>
      <c r="I50" s="5" t="s">
        <v>347</v>
      </c>
      <c r="J50" s="5" t="str">
        <f t="shared" si="4"/>
        <v>Fetches a bundle of all Goal resources for the specified patient and lifecycle-status</v>
      </c>
    </row>
    <row r="51" spans="1:10" s="1" customFormat="1">
      <c r="A51" s="1">
        <v>50</v>
      </c>
      <c r="B51" s="1" t="s">
        <v>193</v>
      </c>
      <c r="C51" s="1" t="str">
        <f t="shared" si="2"/>
        <v>http://hl7.org/fhir/us/core/StructureDefinition/us-core-goal</v>
      </c>
      <c r="D51" s="1" t="s">
        <v>462</v>
      </c>
      <c r="E51" s="1" t="s">
        <v>78</v>
      </c>
      <c r="F51" s="1" t="s">
        <v>159</v>
      </c>
      <c r="H51" s="5" t="s">
        <v>223</v>
      </c>
      <c r="I51" s="5" t="s">
        <v>463</v>
      </c>
      <c r="J51" s="5" t="str">
        <f t="shared" ref="J51" si="6">"Fetches a bundle of all "&amp;B51&amp;" resources for the specified "&amp;SUBSTITUTE(D51,","," and ")</f>
        <v>Fetches a bundle of all Goal resources for the specified patient and target-date</v>
      </c>
    </row>
    <row r="52" spans="1:10" s="1" customFormat="1">
      <c r="A52" s="1">
        <v>51</v>
      </c>
      <c r="B52" s="1" t="s">
        <v>194</v>
      </c>
      <c r="C52" s="1" t="str">
        <f t="shared" si="2"/>
        <v>http://hl7.org/fhir/us/core/StructureDefinition/us-core-medicationrequest</v>
      </c>
      <c r="D52" s="1" t="s">
        <v>487</v>
      </c>
      <c r="E52" s="1" t="s">
        <v>13</v>
      </c>
      <c r="F52" s="1" t="s">
        <v>116</v>
      </c>
      <c r="G52" s="1" t="s">
        <v>491</v>
      </c>
      <c r="H52" s="5" t="s">
        <v>492</v>
      </c>
      <c r="I52" s="5" t="s">
        <v>493</v>
      </c>
      <c r="J52" s="5" t="s">
        <v>494</v>
      </c>
    </row>
    <row r="53" spans="1:10" s="1" customFormat="1">
      <c r="A53" s="1">
        <v>52</v>
      </c>
      <c r="B53" s="1" t="s">
        <v>194</v>
      </c>
      <c r="C53" s="1" t="str">
        <f t="shared" ref="C53" si="7">"http://hl7.org/fhir/us/core/StructureDefinition/us-core-"&amp;LOWER(B53)</f>
        <v>http://hl7.org/fhir/us/core/StructureDefinition/us-core-medicationrequest</v>
      </c>
      <c r="D53" s="1" t="s">
        <v>488</v>
      </c>
      <c r="E53" s="1" t="s">
        <v>13</v>
      </c>
      <c r="F53" s="1" t="s">
        <v>116</v>
      </c>
      <c r="G53" s="1" t="s">
        <v>491</v>
      </c>
      <c r="H53" s="5" t="s">
        <v>199</v>
      </c>
      <c r="I53" s="5" t="s">
        <v>457</v>
      </c>
      <c r="J53" s="5" t="s">
        <v>495</v>
      </c>
    </row>
    <row r="54" spans="1:10" s="1" customFormat="1">
      <c r="A54" s="1">
        <v>53</v>
      </c>
      <c r="B54" s="1" t="s">
        <v>194</v>
      </c>
      <c r="C54" s="1" t="str">
        <f t="shared" ref="C54" si="8">"http://hl7.org/fhir/us/core/StructureDefinition/us-core-"&amp;LOWER(B54)</f>
        <v>http://hl7.org/fhir/us/core/StructureDefinition/us-core-medicationrequest</v>
      </c>
      <c r="D54" s="1" t="s">
        <v>490</v>
      </c>
      <c r="E54" s="1" t="s">
        <v>78</v>
      </c>
      <c r="F54" s="1" t="s">
        <v>116</v>
      </c>
      <c r="G54" s="1" t="s">
        <v>491</v>
      </c>
      <c r="H54" s="5" t="s">
        <v>199</v>
      </c>
      <c r="I54" s="5" t="s">
        <v>457</v>
      </c>
      <c r="J54" s="5" t="s">
        <v>497</v>
      </c>
    </row>
    <row r="55" spans="1:10" s="1" customFormat="1">
      <c r="A55" s="1">
        <v>54</v>
      </c>
      <c r="B55" s="1" t="s">
        <v>194</v>
      </c>
      <c r="C55" s="1" t="str">
        <f t="shared" si="2"/>
        <v>http://hl7.org/fhir/us/core/StructureDefinition/us-core-medicationrequest</v>
      </c>
      <c r="D55" s="1" t="s">
        <v>489</v>
      </c>
      <c r="E55" s="1" t="s">
        <v>78</v>
      </c>
      <c r="F55" s="1" t="s">
        <v>234</v>
      </c>
      <c r="G55" s="1" t="s">
        <v>491</v>
      </c>
      <c r="H55" s="5" t="s">
        <v>249</v>
      </c>
      <c r="I55" s="5" t="s">
        <v>459</v>
      </c>
      <c r="J55" s="5" t="s">
        <v>496</v>
      </c>
    </row>
    <row r="56" spans="1:10" s="1" customFormat="1">
      <c r="A56" s="1">
        <v>55</v>
      </c>
      <c r="B56" s="1" t="s">
        <v>506</v>
      </c>
      <c r="C56" s="1" t="str">
        <f t="shared" si="2"/>
        <v>http://hl7.org/fhir/us/core/StructureDefinition/us-core-!medicationstatement</v>
      </c>
      <c r="D56" s="1" t="s">
        <v>126</v>
      </c>
      <c r="E56" s="1" t="s">
        <v>78</v>
      </c>
      <c r="F56" s="1" t="s">
        <v>116</v>
      </c>
      <c r="H56" s="5" t="s">
        <v>201</v>
      </c>
      <c r="I56" s="5" t="s">
        <v>458</v>
      </c>
      <c r="J56" s="5" t="str">
        <f t="shared" si="4"/>
        <v>Fetches a bundle of all !MedicationStatement resources for the specified patient and status</v>
      </c>
    </row>
    <row r="57" spans="1:10" s="1" customFormat="1">
      <c r="A57" s="1">
        <v>56</v>
      </c>
      <c r="B57" s="1" t="s">
        <v>506</v>
      </c>
      <c r="C57" s="1" t="str">
        <f t="shared" si="2"/>
        <v>http://hl7.org/fhir/us/core/StructureDefinition/us-core-!medicationstatement</v>
      </c>
      <c r="D57" s="1" t="s">
        <v>251</v>
      </c>
      <c r="E57" s="1" t="s">
        <v>78</v>
      </c>
      <c r="F57" s="1" t="s">
        <v>159</v>
      </c>
      <c r="H57" s="5" t="s">
        <v>250</v>
      </c>
      <c r="I57" s="5" t="s">
        <v>460</v>
      </c>
      <c r="J57" s="5" t="s">
        <v>252</v>
      </c>
    </row>
    <row r="58" spans="1:10" s="1" customFormat="1">
      <c r="A58" s="1">
        <v>57</v>
      </c>
      <c r="B58" s="1" t="s">
        <v>195</v>
      </c>
      <c r="C58" s="1" t="str">
        <f t="shared" si="2"/>
        <v>http://hl7.org/fhir/us/core/StructureDefinition/us-core-procedure</v>
      </c>
      <c r="D58" s="1" t="s">
        <v>126</v>
      </c>
      <c r="E58" s="1" t="s">
        <v>78</v>
      </c>
      <c r="F58" s="1" t="s">
        <v>116</v>
      </c>
      <c r="H58" s="5" t="s">
        <v>220</v>
      </c>
      <c r="I58" s="5" t="s">
        <v>219</v>
      </c>
      <c r="J58" s="5" t="str">
        <f t="shared" si="4"/>
        <v>Fetches a bundle of all Procedure resources for the specified patient and status</v>
      </c>
    </row>
    <row r="59" spans="1:10" s="1" customFormat="1">
      <c r="A59" s="1">
        <v>58</v>
      </c>
      <c r="B59" s="1" t="s">
        <v>195</v>
      </c>
      <c r="C59" s="1" t="str">
        <f t="shared" si="2"/>
        <v>http://hl7.org/fhir/us/core/StructureDefinition/us-core-procedure</v>
      </c>
      <c r="D59" s="1" t="s">
        <v>176</v>
      </c>
      <c r="E59" s="1" t="s">
        <v>13</v>
      </c>
      <c r="F59" s="1" t="s">
        <v>116</v>
      </c>
      <c r="H59" s="5" t="s">
        <v>232</v>
      </c>
      <c r="I59" s="5" t="s">
        <v>233</v>
      </c>
      <c r="J59" s="5" t="str">
        <f t="shared" ref="J59" si="9">"Fetches a bundle of all "&amp;B59&amp;" resources for the specified "&amp;SUBSTITUTE(D59,","," and ")</f>
        <v>Fetches a bundle of all Procedure resources for the specified patient and date</v>
      </c>
    </row>
    <row r="60" spans="1:10" s="1" customFormat="1">
      <c r="A60" s="1">
        <v>59</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c r="A61" s="1">
        <v>60</v>
      </c>
      <c r="B61" s="1" t="s">
        <v>196</v>
      </c>
      <c r="C61" s="1" t="s">
        <v>469</v>
      </c>
      <c r="D61" s="1" t="s">
        <v>256</v>
      </c>
      <c r="E61" s="1" t="s">
        <v>78</v>
      </c>
      <c r="F61" s="1" t="s">
        <v>116</v>
      </c>
      <c r="G61" s="1" t="s">
        <v>475</v>
      </c>
      <c r="H61" s="5" t="s">
        <v>307</v>
      </c>
      <c r="I61" s="5" t="s">
        <v>476</v>
      </c>
      <c r="J61" s="5" t="s">
        <v>352</v>
      </c>
    </row>
    <row r="62" spans="1:10" s="1" customFormat="1">
      <c r="A62" s="1">
        <v>61</v>
      </c>
      <c r="B62" s="1" t="s">
        <v>196</v>
      </c>
      <c r="C62" s="1" t="s">
        <v>469</v>
      </c>
      <c r="D62" s="1" t="s">
        <v>155</v>
      </c>
      <c r="E62" s="1" t="s">
        <v>13</v>
      </c>
      <c r="F62" s="1" t="s">
        <v>116</v>
      </c>
      <c r="G62" s="1" t="s">
        <v>475</v>
      </c>
      <c r="H62" s="5" t="s">
        <v>238</v>
      </c>
      <c r="I62" s="5" t="s">
        <v>477</v>
      </c>
      <c r="J62" s="5" t="str">
        <f>"Fetches a bundle of all "&amp;B62&amp;" resources for the specified patient and a category code = `laboratory`"</f>
        <v>Fetches a bundle of all Observation resources for the specified patient and a category code = `laboratory`</v>
      </c>
    </row>
    <row r="63" spans="1:10" s="1" customFormat="1">
      <c r="A63" s="1">
        <v>62</v>
      </c>
      <c r="B63" s="1" t="s">
        <v>196</v>
      </c>
      <c r="C63" s="1" t="s">
        <v>469</v>
      </c>
      <c r="D63" s="1" t="s">
        <v>157</v>
      </c>
      <c r="E63" s="1" t="s">
        <v>13</v>
      </c>
      <c r="F63" s="1" t="s">
        <v>116</v>
      </c>
      <c r="H63" s="5" t="s">
        <v>242</v>
      </c>
      <c r="I63" s="5" t="s">
        <v>365</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c r="A64" s="1">
        <v>63</v>
      </c>
      <c r="B64" s="1" t="s">
        <v>196</v>
      </c>
      <c r="C64" s="11" t="s">
        <v>469</v>
      </c>
      <c r="D64" s="1" t="s">
        <v>208</v>
      </c>
      <c r="E64" s="1" t="s">
        <v>13</v>
      </c>
      <c r="F64" s="1" t="s">
        <v>234</v>
      </c>
      <c r="G64" s="1" t="s">
        <v>475</v>
      </c>
      <c r="H64" s="5" t="s">
        <v>243</v>
      </c>
      <c r="I64" s="5" t="s">
        <v>478</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c r="A65" s="1">
        <v>64</v>
      </c>
      <c r="B65" s="1" t="s">
        <v>196</v>
      </c>
      <c r="C65" s="11" t="s">
        <v>469</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c r="A66" s="1">
        <v>65</v>
      </c>
      <c r="B66" s="1" t="s">
        <v>351</v>
      </c>
      <c r="C66" s="1" t="s">
        <v>469</v>
      </c>
      <c r="D66" s="1" t="s">
        <v>126</v>
      </c>
      <c r="E66" s="1" t="s">
        <v>78</v>
      </c>
      <c r="F66" s="1" t="s">
        <v>116</v>
      </c>
      <c r="H66" s="5" t="s">
        <v>222</v>
      </c>
      <c r="I66" s="5" t="s">
        <v>221</v>
      </c>
      <c r="J66" s="5" t="str">
        <f t="shared" ref="J66" si="10">"Fetches a bundle of all "&amp;B66&amp;" resources for the specified "&amp;SUBSTITUTE(D66,","," and ")</f>
        <v>Fetches a bundle of all !Observation resources for the specified patient and status</v>
      </c>
    </row>
    <row r="67" spans="1:16" s="1" customFormat="1">
      <c r="A67" s="1">
        <v>66</v>
      </c>
      <c r="B67" s="1" t="s">
        <v>253</v>
      </c>
      <c r="C67" s="11" t="s">
        <v>255</v>
      </c>
      <c r="D67" s="1" t="s">
        <v>155</v>
      </c>
      <c r="E67" s="1" t="s">
        <v>13</v>
      </c>
      <c r="F67" s="1" t="s">
        <v>116</v>
      </c>
      <c r="G67" s="1" t="s">
        <v>359</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c r="A68" s="1">
        <v>67</v>
      </c>
      <c r="B68" s="1" t="s">
        <v>253</v>
      </c>
      <c r="C68" s="11" t="s">
        <v>255</v>
      </c>
      <c r="D68" s="1" t="s">
        <v>208</v>
      </c>
      <c r="E68" s="1" t="s">
        <v>78</v>
      </c>
      <c r="F68" s="1" t="s">
        <v>234</v>
      </c>
      <c r="G68" s="1" t="s">
        <v>359</v>
      </c>
      <c r="H68" s="5" t="s">
        <v>260</v>
      </c>
      <c r="I68" s="5" t="s">
        <v>464</v>
      </c>
      <c r="J68" s="5" t="s">
        <v>264</v>
      </c>
    </row>
    <row r="69" spans="1:16" s="1" customFormat="1">
      <c r="A69" s="1">
        <v>68</v>
      </c>
      <c r="B69" s="1" t="s">
        <v>253</v>
      </c>
      <c r="C69" s="11" t="s">
        <v>255</v>
      </c>
      <c r="D69" s="1" t="s">
        <v>256</v>
      </c>
      <c r="E69" s="1" t="s">
        <v>78</v>
      </c>
      <c r="F69" s="1" t="s">
        <v>116</v>
      </c>
      <c r="G69" s="1" t="s">
        <v>359</v>
      </c>
      <c r="H69" s="5" t="s">
        <v>258</v>
      </c>
      <c r="I69" s="5" t="s">
        <v>263</v>
      </c>
      <c r="J69" s="5" t="s">
        <v>265</v>
      </c>
    </row>
    <row r="70" spans="1:16" s="1" customFormat="1">
      <c r="A70" s="1">
        <v>69</v>
      </c>
      <c r="B70" s="1" t="s">
        <v>253</v>
      </c>
      <c r="C70" s="11" t="s">
        <v>255</v>
      </c>
      <c r="D70" s="1" t="s">
        <v>257</v>
      </c>
      <c r="E70" s="1" t="s">
        <v>78</v>
      </c>
      <c r="F70" s="1" t="s">
        <v>234</v>
      </c>
      <c r="G70" s="1" t="s">
        <v>359</v>
      </c>
      <c r="H70" s="5" t="s">
        <v>259</v>
      </c>
      <c r="I70" s="5" t="s">
        <v>465</v>
      </c>
      <c r="J70" s="5" t="s">
        <v>266</v>
      </c>
    </row>
    <row r="71" spans="1:16" s="1" customFormat="1">
      <c r="A71" s="1">
        <v>70</v>
      </c>
      <c r="B71" s="1" t="s">
        <v>267</v>
      </c>
      <c r="C71" s="1" t="str">
        <f t="shared" ref="C71" si="11">"http://hl7.org/fhir/us/core/StructureDefinition/us-core-"&amp;LOWER(B71)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ht="15.75">
      <c r="A72" s="1">
        <v>71</v>
      </c>
      <c r="B72" s="1" t="s">
        <v>196</v>
      </c>
      <c r="C72" s="10" t="s">
        <v>302</v>
      </c>
      <c r="D72" s="1" t="s">
        <v>157</v>
      </c>
      <c r="E72" s="1" t="s">
        <v>13</v>
      </c>
      <c r="F72" s="1" t="s">
        <v>116</v>
      </c>
      <c r="G72" s="1" t="s">
        <v>360</v>
      </c>
      <c r="H72" s="5" t="s">
        <v>304</v>
      </c>
      <c r="I72" s="5" t="s">
        <v>303</v>
      </c>
      <c r="J72" s="5" t="str">
        <f>"Fetches a bundle of all "&amp;B72&amp;" resources for the specified patient and observation code."</f>
        <v>Fetches a bundle of all Observation resources for the specified patient and observation code.</v>
      </c>
      <c r="K72" s="1"/>
      <c r="L72" s="1"/>
      <c r="M72" s="1"/>
      <c r="N72" s="1"/>
      <c r="O72" s="1"/>
      <c r="P72" s="1"/>
    </row>
    <row r="73" spans="1:16" s="1" customFormat="1">
      <c r="A73" s="1">
        <v>72</v>
      </c>
      <c r="B73" s="1" t="s">
        <v>196</v>
      </c>
      <c r="C73" s="1" t="s">
        <v>350</v>
      </c>
      <c r="D73" s="1" t="s">
        <v>256</v>
      </c>
      <c r="E73" s="1" t="s">
        <v>78</v>
      </c>
      <c r="F73" s="1" t="s">
        <v>116</v>
      </c>
      <c r="G73" s="1" t="s">
        <v>479</v>
      </c>
      <c r="H73" s="5" t="s">
        <v>306</v>
      </c>
      <c r="I73" s="5" t="s">
        <v>480</v>
      </c>
      <c r="J73" s="5" t="str">
        <f t="shared" ref="J73" si="12">"Fetches a bundle of all "&amp;B73&amp;" resources for the specified "&amp;SUBSTITUTE(D73,","," and ")</f>
        <v>Fetches a bundle of all Observation resources for the specified patient and category and status</v>
      </c>
    </row>
    <row r="74" spans="1:16" s="1" customFormat="1">
      <c r="A74" s="1">
        <v>73</v>
      </c>
      <c r="B74" s="1" t="s">
        <v>196</v>
      </c>
      <c r="C74" s="1" t="s">
        <v>350</v>
      </c>
      <c r="D74" s="1" t="s">
        <v>155</v>
      </c>
      <c r="E74" s="1" t="s">
        <v>13</v>
      </c>
      <c r="F74" s="1" t="s">
        <v>116</v>
      </c>
      <c r="G74" s="1" t="s">
        <v>479</v>
      </c>
      <c r="H74" s="5" t="s">
        <v>305</v>
      </c>
      <c r="I74" s="5" t="s">
        <v>481</v>
      </c>
      <c r="J74" s="5" t="str">
        <f>"Fetches a bundle of all "&amp;B74&amp;" resources for the specified patient and a category code = `vital-signs`"</f>
        <v>Fetches a bundle of all Observation resources for the specified patient and a category code = `vital-signs`</v>
      </c>
    </row>
    <row r="75" spans="1:16" s="1" customFormat="1">
      <c r="A75" s="1">
        <v>74</v>
      </c>
      <c r="B75" s="1" t="s">
        <v>196</v>
      </c>
      <c r="C75" s="1" t="s">
        <v>350</v>
      </c>
      <c r="D75" s="1" t="s">
        <v>157</v>
      </c>
      <c r="E75" s="1" t="s">
        <v>13</v>
      </c>
      <c r="F75" s="1" t="s">
        <v>116</v>
      </c>
      <c r="G75" s="1" t="s">
        <v>479</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c r="A76" s="1">
        <v>75</v>
      </c>
      <c r="B76" s="1" t="s">
        <v>196</v>
      </c>
      <c r="C76" s="1" t="s">
        <v>350</v>
      </c>
      <c r="D76" s="1" t="s">
        <v>208</v>
      </c>
      <c r="E76" s="1" t="s">
        <v>13</v>
      </c>
      <c r="F76" s="1" t="s">
        <v>234</v>
      </c>
      <c r="G76" s="1" t="s">
        <v>479</v>
      </c>
      <c r="H76" s="5" t="s">
        <v>311</v>
      </c>
      <c r="I76" s="5" t="s">
        <v>482</v>
      </c>
      <c r="J76" s="5" t="str">
        <f>"Fetches a bundle of all "&amp;B76&amp;" resources for the specified patient and date and a category code = `vital-signs`"</f>
        <v>Fetches a bundle of all Observation resources for the specified patient and date and a category code = `vital-signs`</v>
      </c>
    </row>
    <row r="77" spans="1:16" s="1" customFormat="1">
      <c r="A77" s="1">
        <v>76</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6" s="1" customFormat="1">
      <c r="A78" s="1">
        <v>77</v>
      </c>
      <c r="B78" s="1" t="s">
        <v>191</v>
      </c>
      <c r="C78" s="1" t="str">
        <f t="shared" ref="C78:C83" si="13">"http://hl7.org/fhir/us/core/StructureDefinition/us-core-"&amp;LOWER(B78)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c r="A79" s="1">
        <v>78</v>
      </c>
      <c r="B79" s="1" t="s">
        <v>318</v>
      </c>
      <c r="C79" s="1" t="str">
        <f t="shared" ref="C79" si="14">"http://hl7.org/fhir/us/core/StructureDefinition/us-core-"&amp;LOWER(B79)</f>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c r="A80" s="1">
        <v>79</v>
      </c>
      <c r="B80" s="1" t="s">
        <v>191</v>
      </c>
      <c r="C80" s="1" t="str">
        <f t="shared" si="13"/>
        <v>http://hl7.org/fhir/us/core/StructureDefinition/us-core-documentreference</v>
      </c>
      <c r="D80" s="1" t="s">
        <v>155</v>
      </c>
      <c r="E80" s="1" t="s">
        <v>13</v>
      </c>
      <c r="F80" s="1" t="s">
        <v>116</v>
      </c>
      <c r="G80" s="1" t="s">
        <v>361</v>
      </c>
      <c r="H80" s="5" t="s">
        <v>323</v>
      </c>
      <c r="I80" s="5" t="s">
        <v>320</v>
      </c>
      <c r="J80" s="5" t="s">
        <v>322</v>
      </c>
    </row>
    <row r="81" spans="1:10" s="1" customFormat="1" ht="15.75">
      <c r="A81" s="1">
        <v>80</v>
      </c>
      <c r="B81" s="1" t="s">
        <v>191</v>
      </c>
      <c r="C81" s="1" t="str">
        <f>"http://hl7.org/fhir/us/core/StructureDefinition/us-core-"&amp;LOWER(B81)</f>
        <v>http://hl7.org/fhir/us/core/StructureDefinition/us-core-documentreference</v>
      </c>
      <c r="D81" s="1" t="s">
        <v>208</v>
      </c>
      <c r="E81" s="1" t="s">
        <v>13</v>
      </c>
      <c r="F81" s="1" t="s">
        <v>234</v>
      </c>
      <c r="G81" s="1" t="s">
        <v>361</v>
      </c>
      <c r="H81" s="5" t="s">
        <v>325</v>
      </c>
      <c r="I81" s="9" t="s">
        <v>324</v>
      </c>
      <c r="J81" s="5" t="s">
        <v>327</v>
      </c>
    </row>
    <row r="82" spans="1:10" s="1" customFormat="1">
      <c r="A82" s="1">
        <v>81</v>
      </c>
      <c r="B82" s="1" t="s">
        <v>191</v>
      </c>
      <c r="C82" s="1" t="str">
        <f t="shared" si="13"/>
        <v>http://hl7.org/fhir/us/core/StructureDefinition/us-core-documentreference</v>
      </c>
      <c r="D82" s="1" t="s">
        <v>128</v>
      </c>
      <c r="E82" s="1" t="s">
        <v>13</v>
      </c>
      <c r="F82" s="1" t="s">
        <v>116</v>
      </c>
      <c r="H82" s="5" t="s">
        <v>329</v>
      </c>
      <c r="I82" s="5" t="s">
        <v>436</v>
      </c>
      <c r="J82" s="5" t="s">
        <v>326</v>
      </c>
    </row>
    <row r="83" spans="1:10" s="1" customFormat="1">
      <c r="A83" s="1">
        <v>82</v>
      </c>
      <c r="B83" s="1" t="s">
        <v>191</v>
      </c>
      <c r="C83" s="1" t="str">
        <f t="shared" si="13"/>
        <v>http://hl7.org/fhir/us/core/StructureDefinition/us-core-documentreference</v>
      </c>
      <c r="D83" s="1" t="s">
        <v>328</v>
      </c>
      <c r="E83" s="1" t="s">
        <v>78</v>
      </c>
      <c r="F83" s="1" t="s">
        <v>234</v>
      </c>
      <c r="H83" s="5" t="s">
        <v>330</v>
      </c>
      <c r="I83" s="5" t="s">
        <v>435</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c r="A84" s="1">
        <v>83</v>
      </c>
      <c r="B84" s="1" t="s">
        <v>271</v>
      </c>
      <c r="C84" s="1" t="s">
        <v>499</v>
      </c>
      <c r="D84" s="1" t="s">
        <v>128</v>
      </c>
      <c r="E84" s="1" t="s">
        <v>78</v>
      </c>
      <c r="F84" s="1" t="s">
        <v>116</v>
      </c>
      <c r="H84" s="5" t="s">
        <v>434</v>
      </c>
      <c r="I84" s="5" t="s">
        <v>437</v>
      </c>
      <c r="J84" s="5" t="s">
        <v>438</v>
      </c>
    </row>
  </sheetData>
  <pageMargins left="0.75" right="0.75" top="1" bottom="1" header="0.5" footer="0.5"/>
  <pageSetup orientation="portrait" horizontalDpi="0" verticalDpi="0" r:id="rId1"/>
  <ignoredErrors>
    <ignoredError sqref="J6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2019-07-30T22:36:09Z</dcterms:modified>
</cp:coreProperties>
</file>