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C3633C36-D2A7-1144-9261-02697951A463}" xr6:coauthVersionLast="47" xr6:coauthVersionMax="47" xr10:uidLastSave="{00000000-0000-0000-0000-000000000000}"/>
  <bookViews>
    <workbookView xWindow="34100" yWindow="500" windowWidth="34140" windowHeight="2830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s>
  <definedNames>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52" i="14" l="1"/>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sharedStrings.xml><?xml version="1.0" encoding="utf-8"?>
<sst xmlns="http://schemas.openxmlformats.org/spreadsheetml/2006/main" count="2190" uniqueCount="481">
  <si>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</si>
  <si>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</si>
  <si>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</si>
  <si>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</si>
  <si>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</si>
  <si>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</si>
  <si>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</si>
  <si>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</si>
  <si>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</si>
  <si>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</si>
  <si>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</si>
  <si>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</si>
  <si>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</si>
  <si>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</si>
  <si>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</si>
  <si>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</si>
  <si>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</si>
  <si>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</si>
  <si>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</si>
  <si>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</si>
  <si>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</si>
  <si>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</si>
  <si>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</si>
  <si>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</si>
  <si>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</si>
  <si>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</si>
  <si>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</si>
  <si>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</si>
  <si>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</si>
  <si>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</si>
  <si>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</si>
  <si>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</si>
  <si>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</si>
  <si>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</si>
  <si>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</si>
  <si>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</si>
  <si>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</si>
  <si>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</si>
  <si>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</si>
  <si>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</si>
  <si>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</si>
  <si>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</si>
  <si>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</si>
  <si>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</si>
  <si>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</si>
  <si>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</si>
  <si>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</si>
  <si>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</si>
  <si>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</si>
  <si>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</si>
  <si>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</si>
  <si>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</si>
  <si>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</si>
  <si>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</si>
  <si>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</si>
  <si>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</si>
  <si>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</si>
  <si>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</si>
  <si>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</si>
  <si>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</si>
  <si>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</si>
  <si>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</si>
  <si>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</si>
  <si>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</si>
  <si>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</si>
  <si>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</si>
  <si>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</si>
  <si>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</si>
  <si>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</si>
  <si>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</si>
  <si>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</si>
  <si>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</si>
  <si>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</si>
  <si>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</si>
  <si>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</si>
  <si>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</si>
  <si>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</si>
  <si>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</si>
  <si>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</si>
  <si>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</si>
  <si>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</si>
  <si>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</si>
  <si>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</si>
  <si>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</si>
  <si>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</si>
  <si>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</si>
  <si>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</si>
  <si>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</si>
  <si>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</si>
  <si>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</si>
  <si>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</si>
  <si>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</si>
  <si>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</si>
  <si>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</si>
  <si>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</si>
  <si>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</si>
  <si>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</si>
  <si>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</si>
  <si>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</si>
  <si>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</si>
  <si>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</si>
  <si>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</si>
  <si>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</si>
  <si>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</si>
  <si>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</si>
  <si>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</si>
  <si>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</si>
  <si>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</si>
  <si>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</si>
  <si>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</si>
  <si>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</si>
  <si>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</si>
  <si>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</si>
  <si>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</si>
  <si>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</si>
  <si>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</si>
  <si>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</si>
  <si>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</si>
  <si>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</si>
  <si>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</si>
  <si>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</si>
  <si>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</si>
  <si>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</si>
  <si>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</si>
  <si>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</si>
  <si>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</si>
  <si>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</si>
  <si>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</si>
  <si>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</si>
  <si>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</si>
  <si>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</si>
  <si>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</si>
  <si>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</si>
  <si>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</si>
  <si>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</si>
  <si>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</si>
  <si>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</si>
  <si>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</si>
  <si>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</si>
  <si>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</si>
  <si>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</si>
  <si>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</si>
  <si>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</si>
  <si>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</si>
  <si>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</si>
  <si>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</si>
  <si>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</si>
  <si>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</si>
  <si>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</si>
  <si>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</si>
  <si>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</si>
  <si>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</si>
  <si>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</si>
  <si>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</si>
  <si>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</si>
  <si>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</si>
  <si>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</si>
  <si>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</si>
  <si>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</si>
  <si>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</si>
  <si>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</si>
  <si>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</si>
  <si>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</si>
  <si>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</si>
  <si>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</si>
  <si>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</si>
  <si>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</si>
  <si>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</si>
  <si>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</si>
  <si>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</si>
  <si>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</si>
  <si>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</si>
  <si>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</si>
  <si>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</si>
  <si>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</si>
  <si>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</si>
  <si>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</si>
  <si>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</si>
  <si>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</si>
  <si>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</si>
  <si>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</si>
  <si>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</si>
  <si>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</si>
  <si>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</si>
  <si>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</si>
  <si>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</si>
  <si>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</si>
  <si>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</si>
  <si>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</si>
  <si>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</si>
  <si>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</si>
  <si>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</si>
  <si>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</si>
  <si>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</si>
  <si>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</si>
  <si>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</si>
  <si>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</si>
  <si>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</si>
  <si>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</si>
  <si>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</si>
  <si>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</si>
  <si>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</si>
  <si>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</si>
  <si>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</si>
  <si>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</si>
  <si>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</si>
  <si>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</si>
  <si>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</si>
  <si>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</si>
  <si>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</si>
  <si>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</si>
  <si>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</si>
  <si>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</si>
  <si>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</si>
  <si>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</si>
  <si>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</si>
  <si>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</si>
  <si>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</si>
  <si>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</si>
  <si>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</si>
  <si>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</si>
  <si>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</si>
  <si>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</si>
  <si>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</si>
  <si>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</si>
  <si>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</si>
  <si>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</si>
  <si>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</si>
  <si>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</si>
  <si>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</si>
  <si>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</si>
  <si>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</si>
  <si>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</si>
  <si>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</si>
  <si>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</si>
  <si>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</si>
  <si>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</si>
  <si>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</si>
  <si>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</si>
  <si>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</si>
  <si>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</si>
  <si>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</si>
  <si>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</si>
  <si>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</si>
  <si>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</si>
  <si>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</si>
  <si>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</si>
  <si>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</si>
  <si>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</si>
  <si>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</si>
  <si>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</si>
  <si>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</si>
  <si>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</si>
  <si>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</si>
  <si>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</si>
  <si>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</si>
  <si>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</si>
  <si>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US Core Implantable Device Profile</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</si>
  <si>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</si>
  <si>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</si>
  <si>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</si>
  <si>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</si>
  <si>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</si>
  <si>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</si>
  <si>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</si>
  <si>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</si>
  <si>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</si>
  <si>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</si>
  <si>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</si>
  <si>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</si>
  <si>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</si>
  <si>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</si>
  <si>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</si>
  <si>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</si>
  <si>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</si>
  <si>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</si>
  <si>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</si>
  <si>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</si>
  <si>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</si>
  <si>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</si>
  <si>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</si>
  <si>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</si>
  <si>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</si>
  <si>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</si>
  <si>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</si>
  <si>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</si>
  <si>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</si>
  <si>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</si>
  <si>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</si>
  <si>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</si>
  <si>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</si>
  <si>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</si>
  <si>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</si>
  <si>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</si>
  <si>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</si>
  <si>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</si>
  <si>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</si>
  <si>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</si>
  <si>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</si>
  <si>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</si>
  <si>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</si>
  <si>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</si>
  <si>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</si>
  <si>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</si>
  <si>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</si>
  <si>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</si>
  <si>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</si>
  <si>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</si>
  <si>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</si>
  <si>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</si>
  <si>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</si>
  <si>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</si>
  <si>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</si>
  <si>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</si>
  <si>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</si>
  <si>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</si>
  <si>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</si>
  <si>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</si>
  <si>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</si>
  <si>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</si>
  <si>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</si>
  <si>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</si>
  <si>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</si>
  <si>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</si>
  <si>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</si>
  <si>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</si>
  <si>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</si>
  <si>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</si>
  <si>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</si>
  <si>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</si>
  <si>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</si>
  <si>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</si>
  <si>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</si>
  <si>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</si>
  <si>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</si>
  <si>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</si>
  <si>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</si>
  <si>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</si>
  <si>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</si>
  <si>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</si>
  <si>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</si>
  <si>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</si>
  <si>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</si>
  <si>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</si>
  <si>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</si>
  <si>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</si>
  <si>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</si>
  <si>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</si>
  <si>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</si>
  <si>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</si>
  <si>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</si>
  <si>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</si>
  <si>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</si>
  <si>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</si>
  <si>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</si>
  <si>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</si>
  <si>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</si>
  <si>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</si>
  <si>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</si>
  <si>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</si>
  <si>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</si>
  <si>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</si>
  <si>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</si>
  <si>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</si>
  <si>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</si>
  <si>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</si>
  <si>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</si>
  <si>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</si>
  <si>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</si>
  <si>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</si>
  <si>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</si>
  <si>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</si>
  <si>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</si>
  <si>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</si>
  <si>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</si>
  <si>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</si>
  <si>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</si>
  <si>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</si>
  <si>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</si>
  <si>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</si>
  <si>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</si>
  <si>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</si>
  <si>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</si>
  <si>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</si>
  <si>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</si>
  <si>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</si>
  <si>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</si>
  <si>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</si>
  <si>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</si>
  <si>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</si>
  <si>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</si>
  <si>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</si>
  <si>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</si>
  <si>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</si>
  <si>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</si>
  <si>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</si>
  <si>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</si>
  <si>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</si>
  <si>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</si>
  <si>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</si>
  <si>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</si>
  <si>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</si>
  <si>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</si>
  <si>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</si>
  <si>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</si>
  <si>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</si>
  <si>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</si>
  <si>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</si>
  <si>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</si>
  <si>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</si>
  <si>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</si>
  <si>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</si>
  <si>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</si>
  <si>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</si>
  <si>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</si>
  <si>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</si>
  <si>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</si>
  <si>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</si>
  <si>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</si>
  <si>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</si>
  <si>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</si>
  <si>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</si>
  <si>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</si>
  <si>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</si>
  <si>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</si>
  <si>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</si>
  <si>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</si>
  <si>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</si>
  <si>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</si>
  <si>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</si>
  <si>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</si>
  <si>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</si>
  <si>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</si>
  <si>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</si>
  <si>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</si>
  <si>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</si>
  <si>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</si>
  <si>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</si>
  <si>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</si>
  <si>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</si>
  <si>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</si>
  <si>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</si>
  <si>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</si>
  <si>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</si>
  <si>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</si>
  <si>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</si>
  <si>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</si>
  <si>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</si>
  <si>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</si>
  <si>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</si>
  <si>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</si>
  <si>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</si>
  <si>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</si>
  <si>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</si>
  <si>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</si>
  <si>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</si>
  <si>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</si>
  <si>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</si>
  <si>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</si>
  <si>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</si>
  <si>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 xml:space="preserve">The US Core Server **SHALL**:
1. Support the US Core Patient resource profile AND at least one additional resource profile from the list of US Core Profiles AND and all Must Support US Core Profiles and resources it references.
     - The [Table below](#ms-ref-table)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</si>
  <si>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7.0.0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</si>
  <si>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4 July 2023](https://www.healthit.gov/sites/isa/files/2023-07/Final-USCDI-Version-4-July-2023-Final.pdf).</t>
  </si>
  <si>
    <t>_lastUpdated</t>
  </si>
  <si>
    <t>* When `DiagnosticReport.category` is "LAB" the encounter, Updates to Meta.lastUpdated **SHOULD** reflect:
    * New laboratory reports
     * Changes in the status of laboratory reports including events that trigger the same status (e.g., amended → amended).</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</si>
  <si>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</si>
  <si>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</si>
  <si>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</si>
  <si>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</si>
  <si>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</si>
  <si>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</si>
  <si>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</si>
  <si>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</si>
  <si>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</si>
  <si>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</si>
  <si>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</si>
  <si>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</si>
  <si>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</si>
  <si>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</si>
  <si>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</si>
  <si>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A server **SHALL** document the types of changes that can be detected using this parameter.
A client **SHALL** provide a value precise to the *second + time offset*.
A server **SHALL** support a value precise to the *second + time offset*.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</si>
</sst>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4">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cellXfs>
  <cellStyles count="4">
    <cellStyle name="Bad" xfId="2" builtinId="27"/>
    <cellStyle name="Heading 2" xfId="1" builtinId="17"/>
    <cellStyle name="Hyperlink" xfId="3"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270</v>
      </c>
      <c r="B2" t="s">
        <v>379</v>
      </c>
    </row>
    <row r="3" spans="1:2" x14ac:dyDescent="0.2">
      <c r="A3" t="s">
        <v>271</v>
      </c>
      <c r="B3" t="s">
        <v>295</v>
      </c>
    </row>
    <row r="4" spans="1:2" x14ac:dyDescent="0.2">
      <c r="A4" t="s">
        <v>266</v>
      </c>
      <c r="B4" t="s">
        <v>267</v>
      </c>
    </row>
    <row r="5" spans="1:2" x14ac:dyDescent="0.2">
      <c r="A5" t="s">
        <v>268</v>
      </c>
      <c r="B5" t="s">
        <v>269</v>
      </c>
    </row>
    <row r="6" spans="1:2" x14ac:dyDescent="0.2">
      <c r="A6" t="s">
        <v>67</v>
      </c>
      <c r="B6" s="10" t="s">
        <v>354</v>
      </c>
    </row>
    <row r="7" spans="1:2" x14ac:dyDescent="0.2">
      <c r="A7" t="s">
        <v>272</v>
      </c>
      <c r="B7" t="s">
        <v>59</v>
      </c>
    </row>
    <row r="8" spans="1:2" x14ac:dyDescent="0.2">
      <c r="A8" t="s">
        <v>273</v>
      </c>
      <c r="B8" t="s">
        <v>355</v>
      </c>
    </row>
    <row r="9" spans="1:2" x14ac:dyDescent="0.2">
      <c r="A9" t="s">
        <v>322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tabSelected="1" zoomScale="130" zoomScaleNormal="130" workbookViewId="0">
      <pane xSplit="1" ySplit="1" topLeftCell="B44" activePane="bottomRight" state="frozen"/>
      <selection pane="topRight" activeCell="B1" sqref="B1"/>
      <selection pane="bottomLeft" activeCell="A2" sqref="A2"/>
      <selection pane="bottomRight" activeCell="I95" sqref="I95"/>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96</v>
      </c>
      <c r="B1" s="3" t="s">
        <v>37</v>
      </c>
      <c r="C1" s="3" t="s">
        <v>26</v>
      </c>
      <c r="D1" s="3" t="s">
        <v>38</v>
      </c>
      <c r="E1" s="3" t="s">
        <v>40</v>
      </c>
      <c r="F1" s="3" t="s">
        <v>6</v>
      </c>
      <c r="G1" s="3" t="s">
        <v>39</v>
      </c>
      <c r="H1" s="3" t="s">
        <v>41</v>
      </c>
      <c r="I1" s="3" t="s">
        <v>333</v>
      </c>
      <c r="J1" s="3" t="s">
        <v>32</v>
      </c>
      <c r="K1" s="3" t="s">
        <v>13</v>
      </c>
      <c r="L1" s="3" t="s">
        <v>42</v>
      </c>
      <c r="M1" s="3" t="s">
        <v>43</v>
      </c>
      <c r="N1" s="3" t="s">
        <v>44</v>
      </c>
      <c r="O1" s="3" t="s">
        <v>45</v>
      </c>
      <c r="P1" s="3" t="s">
        <v>46</v>
      </c>
      <c r="Q1" s="3" t="s">
        <v>47</v>
      </c>
      <c r="R1" s="3" t="s">
        <v>48</v>
      </c>
      <c r="S1" s="3" t="s">
        <v>49</v>
      </c>
      <c r="T1" s="3" t="s">
        <v>50</v>
      </c>
      <c r="U1" s="3" t="s">
        <v>51</v>
      </c>
      <c r="V1" s="3" t="s">
        <v>52</v>
      </c>
      <c r="W1" s="3" t="s">
        <v>163</v>
      </c>
      <c r="X1" s="3" t="s">
        <v>164</v>
      </c>
      <c r="Y1" s="3" t="s">
        <v>3</v>
      </c>
      <c r="Z1" s="3" t="s">
        <v>53</v>
      </c>
      <c r="AA1" s="9" t="s">
        <v>54</v>
      </c>
      <c r="AB1" s="7" t="s">
        <v>102</v>
      </c>
    </row>
    <row r="2" spans="1:28" ht="19" customHeight="1" thickTop="1" x14ac:dyDescent="0.2">
      <c r="A2">
        <v>1</v>
      </c>
      <c r="B2" t="s">
        <v>418</v>
      </c>
      <c r="C2" t="s">
        <v>55</v>
      </c>
      <c r="D2" t="s">
        <v>30</v>
      </c>
      <c r="E2" t="b">
        <v>0</v>
      </c>
      <c r="G2" t="str">
        <f t="shared" ref="G2:G33" si="0">"http://hl7.org/fhir/us/core/StructureDefinition/us-core-"&amp;LOWER(B2)</f>
        <v>http://hl7.org/fhir/us/core/StructureDefinition/us-core-!!questionnaire</v>
      </c>
      <c r="H2" t="s">
        <v>56</v>
      </c>
      <c r="J2" t="s">
        <v>56</v>
      </c>
      <c r="K2" t="s">
        <v>57</v>
      </c>
      <c r="L2" t="s">
        <v>419</v>
      </c>
      <c r="M2" t="s">
        <v>56</v>
      </c>
      <c r="O2" t="s">
        <v>56</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418</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418</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418</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418</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418</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418</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161</v>
      </c>
      <c r="C9" t="s">
        <v>26</v>
      </c>
      <c r="D9" t="s">
        <v>30</v>
      </c>
      <c r="E9" t="b">
        <v>0</v>
      </c>
      <c r="F9" s="1" t="s">
        <v>305</v>
      </c>
      <c r="G9" t="str">
        <f t="shared" si="0"/>
        <v>http://hl7.org/fhir/us/core/StructureDefinition/us-core-!careplan</v>
      </c>
      <c r="H9" t="s">
        <v>56</v>
      </c>
      <c r="J9" t="s">
        <v>56</v>
      </c>
      <c r="K9" t="s">
        <v>57</v>
      </c>
      <c r="L9" t="str">
        <f t="shared" si="2"/>
        <v>!CarePlan.code</v>
      </c>
      <c r="M9" t="s">
        <v>56</v>
      </c>
      <c r="O9" t="s">
        <v>56</v>
      </c>
      <c r="Y9" s="4"/>
      <c r="Z9" s="4"/>
      <c r="AA9" s="8"/>
      <c r="AB9" t="str">
        <f t="shared" si="1"/>
        <v>SearchParameter-us-core-!careplan-code.html</v>
      </c>
    </row>
    <row r="10" spans="1:28" ht="19" customHeight="1" x14ac:dyDescent="0.2">
      <c r="A10">
        <v>9</v>
      </c>
      <c r="B10" t="s">
        <v>114</v>
      </c>
      <c r="C10" t="s">
        <v>95</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8"/>
      <c r="AB10" t="str">
        <f t="shared" si="1"/>
        <v>SearchParameter-us-core-!example category search-category.html</v>
      </c>
    </row>
    <row r="11" spans="1:28" ht="19" customHeight="1" x14ac:dyDescent="0.2">
      <c r="A11">
        <v>10</v>
      </c>
      <c r="B11" t="s">
        <v>115</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8"/>
      <c r="AB11" t="str">
        <f t="shared" si="1"/>
        <v>SearchParameter-us-core-!example code search-code.html</v>
      </c>
    </row>
    <row r="12" spans="1:28" ht="19" customHeight="1" x14ac:dyDescent="0.2">
      <c r="A12">
        <v>11</v>
      </c>
      <c r="B12" t="s">
        <v>116</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8"/>
      <c r="AB12" t="str">
        <f t="shared" si="1"/>
        <v>SearchParameter-us-core-!example date search-date.html</v>
      </c>
    </row>
    <row r="13" spans="1:28" ht="19" customHeight="1" x14ac:dyDescent="0.2">
      <c r="A13">
        <v>12</v>
      </c>
      <c r="B13" t="s">
        <v>103</v>
      </c>
      <c r="C13" t="s">
        <v>88</v>
      </c>
      <c r="D13" t="s">
        <v>30</v>
      </c>
      <c r="E13" t="b">
        <v>0</v>
      </c>
      <c r="F13" s="1" t="s">
        <v>302</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127</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8"/>
      <c r="AB14" t="str">
        <f t="shared" si="1"/>
        <v>SearchParameter-us-core-!example status search-status.html</v>
      </c>
    </row>
    <row r="15" spans="1:28" ht="19" customHeight="1" x14ac:dyDescent="0.2">
      <c r="A15">
        <v>14</v>
      </c>
      <c r="B15" t="s">
        <v>405</v>
      </c>
      <c r="C15" t="s">
        <v>406</v>
      </c>
      <c r="D15" t="s">
        <v>30</v>
      </c>
      <c r="E15" t="b">
        <v>0</v>
      </c>
      <c r="F15" s="1" t="s">
        <v>303</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8"/>
      <c r="AB15" t="str">
        <f t="shared" si="1"/>
        <v>SearchParameter-us-core-!medicationdispense-whenhandedover.html</v>
      </c>
    </row>
    <row r="16" spans="1:28" ht="19" customHeight="1" x14ac:dyDescent="0.2">
      <c r="A16">
        <v>15</v>
      </c>
      <c r="B16" t="s">
        <v>250</v>
      </c>
      <c r="C16" t="s">
        <v>124</v>
      </c>
      <c r="D16" t="s">
        <v>30</v>
      </c>
      <c r="E16" t="b">
        <v>0</v>
      </c>
      <c r="F16" s="1" t="s">
        <v>303</v>
      </c>
      <c r="G16" t="str">
        <f t="shared" si="0"/>
        <v>http://hl7.org/fhir/us/core/StructureDefinition/us-core-!medicationstatement</v>
      </c>
      <c r="H16" t="s">
        <v>56</v>
      </c>
      <c r="J16" t="s">
        <v>56</v>
      </c>
      <c r="K16" t="s">
        <v>77</v>
      </c>
      <c r="L16" t="str">
        <f t="shared" si="2"/>
        <v>!MedicationStatement.effective</v>
      </c>
      <c r="M16" t="s">
        <v>56</v>
      </c>
      <c r="O16" t="s">
        <v>56</v>
      </c>
      <c r="P16" s="10" t="s">
        <v>69</v>
      </c>
      <c r="S16" t="s">
        <v>91</v>
      </c>
      <c r="AA16" s="8"/>
      <c r="AB16" t="str">
        <f t="shared" si="1"/>
        <v>SearchParameter-us-core-!medicationstatement-effective.html</v>
      </c>
    </row>
    <row r="17" spans="1:28" ht="19" customHeight="1" x14ac:dyDescent="0.2">
      <c r="A17">
        <v>16</v>
      </c>
      <c r="B17" t="s">
        <v>250</v>
      </c>
      <c r="C17" t="s">
        <v>88</v>
      </c>
      <c r="D17" t="s">
        <v>12</v>
      </c>
      <c r="E17" t="b">
        <v>1</v>
      </c>
      <c r="F17" s="1" t="s">
        <v>302</v>
      </c>
      <c r="G17" t="str">
        <f t="shared" si="0"/>
        <v>http://hl7.org/fhir/us/core/StructureDefinition/us-core-!medicationstatement</v>
      </c>
      <c r="H17" t="s">
        <v>56</v>
      </c>
      <c r="J17" t="s">
        <v>56</v>
      </c>
      <c r="K17" t="s">
        <v>89</v>
      </c>
      <c r="L17" t="str">
        <f t="shared" si="2"/>
        <v>!MedicationStatement.patient</v>
      </c>
      <c r="M17" t="s">
        <v>56</v>
      </c>
      <c r="O17" t="s">
        <v>56</v>
      </c>
      <c r="X17" s="6"/>
      <c r="Y17" t="s">
        <v>122</v>
      </c>
      <c r="Z17" s="8" t="s">
        <v>170</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250</v>
      </c>
      <c r="C18" t="s">
        <v>61</v>
      </c>
      <c r="D18" t="s">
        <v>30</v>
      </c>
      <c r="E18" t="b">
        <v>0</v>
      </c>
      <c r="F18" s="1" t="s">
        <v>305</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8"/>
      <c r="AB18" t="str">
        <f t="shared" si="1"/>
        <v>SearchParameter-us-core-!medicationstatement-status.html</v>
      </c>
    </row>
    <row r="19" spans="1:28" ht="19" customHeight="1" x14ac:dyDescent="0.2">
      <c r="A19">
        <v>18</v>
      </c>
      <c r="B19" t="s">
        <v>147</v>
      </c>
      <c r="C19" t="s">
        <v>132</v>
      </c>
      <c r="D19" t="s">
        <v>69</v>
      </c>
      <c r="E19" t="b">
        <v>1</v>
      </c>
      <c r="G19" t="str">
        <f t="shared" si="0"/>
        <v>http://hl7.org/fhir/us/core/StructureDefinition/us-core-!organization</v>
      </c>
      <c r="H19" t="s">
        <v>56</v>
      </c>
      <c r="J19" t="s">
        <v>56</v>
      </c>
      <c r="K19" t="s">
        <v>63</v>
      </c>
      <c r="L19" t="str">
        <f t="shared" si="2"/>
        <v>!Organization.address-city</v>
      </c>
      <c r="M19" t="s">
        <v>56</v>
      </c>
      <c r="O19" t="s">
        <v>56</v>
      </c>
      <c r="Y19" t="s">
        <v>144</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147</v>
      </c>
      <c r="C20" t="s">
        <v>134</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146</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147</v>
      </c>
      <c r="C21" t="s">
        <v>133</v>
      </c>
      <c r="D21" t="s">
        <v>69</v>
      </c>
      <c r="E21" t="b">
        <v>1</v>
      </c>
      <c r="G21" t="str">
        <f t="shared" si="0"/>
        <v>http://hl7.org/fhir/us/core/StructureDefinition/us-core-!organization</v>
      </c>
      <c r="H21" t="s">
        <v>56</v>
      </c>
      <c r="J21" t="s">
        <v>56</v>
      </c>
      <c r="K21" t="s">
        <v>63</v>
      </c>
      <c r="L21" t="str">
        <f t="shared" si="2"/>
        <v>!Organization.adress-state</v>
      </c>
      <c r="M21" t="s">
        <v>56</v>
      </c>
      <c r="O21" t="s">
        <v>56</v>
      </c>
      <c r="Y21" t="s">
        <v>145</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118</v>
      </c>
      <c r="Z22" s="4" t="s">
        <v>85</v>
      </c>
      <c r="AA22" s="8"/>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119</v>
      </c>
      <c r="Z23" t="s">
        <v>87</v>
      </c>
      <c r="AA23" s="8"/>
      <c r="AB23" t="str">
        <f t="shared" si="1"/>
        <v>SearchParameter-us-core-!patient-telecom.html</v>
      </c>
    </row>
    <row r="24" spans="1:28" ht="19" customHeight="1" x14ac:dyDescent="0.2">
      <c r="A24">
        <v>23</v>
      </c>
      <c r="B24" t="s">
        <v>83</v>
      </c>
      <c r="C24" t="s">
        <v>408</v>
      </c>
      <c r="D24" t="s">
        <v>30</v>
      </c>
      <c r="E24" t="b">
        <v>0</v>
      </c>
      <c r="G24" t="str">
        <f t="shared" si="0"/>
        <v>http://hl7.org/fhir/us/core/StructureDefinition/us-core-!patient</v>
      </c>
      <c r="H24" t="s">
        <v>58</v>
      </c>
      <c r="J24" t="s">
        <v>56</v>
      </c>
      <c r="K24" t="s">
        <v>57</v>
      </c>
      <c r="L24" t="s">
        <v>409</v>
      </c>
      <c r="M24" t="s">
        <v>56</v>
      </c>
      <c r="O24" t="s">
        <v>56</v>
      </c>
      <c r="Y24" s="4" t="s">
        <v>410</v>
      </c>
      <c r="Z24" t="s">
        <v>411</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442</v>
      </c>
      <c r="C25" t="s">
        <v>377</v>
      </c>
      <c r="D25" t="s">
        <v>30</v>
      </c>
      <c r="E25" t="b">
        <v>0</v>
      </c>
      <c r="F25" s="1" t="s">
        <v>305</v>
      </c>
      <c r="G25" t="str">
        <f t="shared" si="0"/>
        <v>http://hl7.org/fhir/us/core/StructureDefinition/us-core-!questionnaireresponse</v>
      </c>
      <c r="H25" t="s">
        <v>56</v>
      </c>
      <c r="J25" t="s">
        <v>56</v>
      </c>
      <c r="K25" t="s">
        <v>57</v>
      </c>
      <c r="L25" t="s">
        <v>422</v>
      </c>
      <c r="M25" t="s">
        <v>56</v>
      </c>
      <c r="O25" t="s">
        <v>56</v>
      </c>
      <c r="Y25" s="18" t="s">
        <v>423</v>
      </c>
      <c r="AB25" t="str">
        <f t="shared" si="1"/>
        <v>SearchParameter-us-core-!questionnaireresponse-tag.html</v>
      </c>
    </row>
    <row r="26" spans="1:28" ht="19" customHeight="1" x14ac:dyDescent="0.2">
      <c r="A26">
        <v>25</v>
      </c>
      <c r="B26" t="s">
        <v>20</v>
      </c>
      <c r="C26" t="s">
        <v>94</v>
      </c>
      <c r="D26" t="s">
        <v>30</v>
      </c>
      <c r="E26" t="b">
        <v>0</v>
      </c>
      <c r="F26" s="1" t="s">
        <v>305</v>
      </c>
      <c r="G26" t="str">
        <f t="shared" si="0"/>
        <v>http://hl7.org/fhir/us/core/StructureDefinition/us-core-allergyintolerance</v>
      </c>
      <c r="H26" t="s">
        <v>56</v>
      </c>
      <c r="J26" t="s">
        <v>56</v>
      </c>
      <c r="K26" t="s">
        <v>57</v>
      </c>
      <c r="L26" t="str">
        <f t="shared" ref="L26:L54" si="3">B26&amp;"."&amp;C26</f>
        <v>AllergyIntolerance.clinical-status</v>
      </c>
      <c r="M26" t="s">
        <v>56</v>
      </c>
      <c r="O26" t="s">
        <v>56</v>
      </c>
      <c r="Z26" s="4"/>
      <c r="AA26" s="8"/>
      <c r="AB26" t="str">
        <f t="shared" si="1"/>
        <v>SearchParameter-us-core-allergyintolerance-clinical-status.html</v>
      </c>
    </row>
    <row r="27" spans="1:28" ht="19" customHeight="1" x14ac:dyDescent="0.2">
      <c r="A27">
        <v>26</v>
      </c>
      <c r="B27" t="s">
        <v>20</v>
      </c>
      <c r="C27" t="s">
        <v>88</v>
      </c>
      <c r="D27" t="s">
        <v>12</v>
      </c>
      <c r="E27" t="b">
        <v>1</v>
      </c>
      <c r="F27" s="1" t="s">
        <v>302</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126</v>
      </c>
      <c r="C28" t="s">
        <v>95</v>
      </c>
      <c r="D28" t="s">
        <v>30</v>
      </c>
      <c r="E28" t="b">
        <v>0</v>
      </c>
      <c r="F28" s="1" t="s">
        <v>305</v>
      </c>
      <c r="G28" t="str">
        <f t="shared" si="0"/>
        <v>http://hl7.org/fhir/us/core/StructureDefinition/us-core-careplan</v>
      </c>
      <c r="H28" t="s">
        <v>56</v>
      </c>
      <c r="J28" t="s">
        <v>56</v>
      </c>
      <c r="K28" t="s">
        <v>57</v>
      </c>
      <c r="L28" t="str">
        <f t="shared" si="3"/>
        <v>CarePlan.category</v>
      </c>
      <c r="M28" t="s">
        <v>56</v>
      </c>
      <c r="O28" t="s">
        <v>56</v>
      </c>
      <c r="Y28" s="4"/>
      <c r="Z28" s="4"/>
      <c r="AA28" s="8"/>
      <c r="AB28" t="str">
        <f t="shared" si="1"/>
        <v>SearchParameter-us-core-careplan-category.html</v>
      </c>
    </row>
    <row r="29" spans="1:28" ht="19" customHeight="1" x14ac:dyDescent="0.2">
      <c r="A29">
        <v>28</v>
      </c>
      <c r="B29" t="s">
        <v>126</v>
      </c>
      <c r="C29" t="s">
        <v>77</v>
      </c>
      <c r="D29" t="s">
        <v>30</v>
      </c>
      <c r="E29" t="b">
        <v>0</v>
      </c>
      <c r="F29" s="1" t="s">
        <v>303</v>
      </c>
      <c r="G29" t="str">
        <f t="shared" si="0"/>
        <v>http://hl7.org/fhir/us/core/StructureDefinition/us-core-careplan</v>
      </c>
      <c r="H29" t="s">
        <v>56</v>
      </c>
      <c r="J29" t="s">
        <v>56</v>
      </c>
      <c r="K29" t="s">
        <v>77</v>
      </c>
      <c r="L29" t="str">
        <f t="shared" si="3"/>
        <v>CarePlan.date</v>
      </c>
      <c r="M29" t="s">
        <v>56</v>
      </c>
      <c r="O29" t="s">
        <v>56</v>
      </c>
      <c r="P29" t="s">
        <v>69</v>
      </c>
      <c r="S29" t="s">
        <v>91</v>
      </c>
      <c r="AA29" s="8"/>
      <c r="AB29" t="str">
        <f t="shared" si="1"/>
        <v>SearchParameter-us-core-careplan-date.html</v>
      </c>
    </row>
    <row r="30" spans="1:28" ht="19" customHeight="1" x14ac:dyDescent="0.2">
      <c r="A30">
        <v>29</v>
      </c>
      <c r="B30" t="s">
        <v>126</v>
      </c>
      <c r="C30" t="s">
        <v>88</v>
      </c>
      <c r="D30" t="s">
        <v>30</v>
      </c>
      <c r="E30" t="b">
        <v>0</v>
      </c>
      <c r="F30" s="1" t="s">
        <v>302</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126</v>
      </c>
      <c r="C31" t="s">
        <v>61</v>
      </c>
      <c r="D31" t="s">
        <v>30</v>
      </c>
      <c r="E31" t="b">
        <v>0</v>
      </c>
      <c r="F31" s="1" t="s">
        <v>305</v>
      </c>
      <c r="G31" t="str">
        <f t="shared" si="0"/>
        <v>http://hl7.org/fhir/us/core/StructureDefinition/us-core-careplan</v>
      </c>
      <c r="H31" t="s">
        <v>56</v>
      </c>
      <c r="J31" t="s">
        <v>56</v>
      </c>
      <c r="K31" t="s">
        <v>57</v>
      </c>
      <c r="L31" t="str">
        <f t="shared" si="3"/>
        <v>CarePlan.status</v>
      </c>
      <c r="M31" t="s">
        <v>56</v>
      </c>
      <c r="N31" t="s">
        <v>12</v>
      </c>
      <c r="O31" t="s">
        <v>56</v>
      </c>
      <c r="Y31" s="4"/>
      <c r="Z31" s="4"/>
      <c r="AA31" s="8"/>
      <c r="AB31" t="str">
        <f t="shared" si="1"/>
        <v>SearchParameter-us-core-careplan-status.html</v>
      </c>
    </row>
    <row r="32" spans="1:28" ht="19" customHeight="1" x14ac:dyDescent="0.2">
      <c r="A32">
        <v>31</v>
      </c>
      <c r="B32" t="s">
        <v>129</v>
      </c>
      <c r="C32" t="s">
        <v>88</v>
      </c>
      <c r="D32" t="s">
        <v>30</v>
      </c>
      <c r="E32" t="b">
        <v>0</v>
      </c>
      <c r="F32" s="1" t="s">
        <v>302</v>
      </c>
      <c r="G32" t="str">
        <f t="shared" si="0"/>
        <v>http://hl7.org/fhir/us/core/StructureDefinition/us-core-careteam</v>
      </c>
      <c r="H32" t="s">
        <v>56</v>
      </c>
      <c r="J32" t="s">
        <v>56</v>
      </c>
      <c r="K32" t="s">
        <v>89</v>
      </c>
      <c r="L32" t="str">
        <f t="shared" si="3"/>
        <v>CareTeam.patient</v>
      </c>
      <c r="M32" t="s">
        <v>56</v>
      </c>
      <c r="O32" t="s">
        <v>56</v>
      </c>
      <c r="X32" t="s">
        <v>338</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129</v>
      </c>
      <c r="C33" t="s">
        <v>336</v>
      </c>
      <c r="D33" t="s">
        <v>69</v>
      </c>
      <c r="E33" t="b">
        <v>0</v>
      </c>
      <c r="F33" s="1" t="s">
        <v>305</v>
      </c>
      <c r="G33" t="str">
        <f t="shared" si="0"/>
        <v>http://hl7.org/fhir/us/core/StructureDefinition/us-core-careteam</v>
      </c>
      <c r="H33" t="s">
        <v>58</v>
      </c>
      <c r="J33" t="s">
        <v>56</v>
      </c>
      <c r="K33" t="s">
        <v>57</v>
      </c>
      <c r="L33" t="str">
        <f t="shared" si="3"/>
        <v>CareTeam.role</v>
      </c>
      <c r="M33" t="s">
        <v>56</v>
      </c>
      <c r="N33" t="s">
        <v>69</v>
      </c>
      <c r="O33" t="s">
        <v>56</v>
      </c>
      <c r="Y33" s="4" t="s">
        <v>337</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129</v>
      </c>
      <c r="C34" t="s">
        <v>61</v>
      </c>
      <c r="D34" t="s">
        <v>30</v>
      </c>
      <c r="E34" t="b">
        <v>0</v>
      </c>
      <c r="F34" s="1" t="s">
        <v>305</v>
      </c>
      <c r="G34" t="str">
        <f t="shared" ref="G34:G68"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8"/>
      <c r="AB34" t="str">
        <f t="shared" si="1"/>
        <v>SearchParameter-us-core-careteam-status.html</v>
      </c>
    </row>
    <row r="35" spans="1:28" ht="19" customHeight="1" x14ac:dyDescent="0.2">
      <c r="A35">
        <v>34</v>
      </c>
      <c r="B35" t="s">
        <v>93</v>
      </c>
      <c r="C35" t="s">
        <v>331</v>
      </c>
      <c r="D35" t="s">
        <v>30</v>
      </c>
      <c r="E35" t="b">
        <v>0</v>
      </c>
      <c r="F35" s="1" t="s">
        <v>303</v>
      </c>
      <c r="G35" t="str">
        <f t="shared" si="4"/>
        <v>http://hl7.org/fhir/us/core/StructureDefinition/us-core-condition</v>
      </c>
      <c r="H35" t="s">
        <v>56</v>
      </c>
      <c r="J35" t="s">
        <v>56</v>
      </c>
      <c r="K35" t="s">
        <v>77</v>
      </c>
      <c r="L35" t="str">
        <f t="shared" si="3"/>
        <v>Condition.abatement-date</v>
      </c>
      <c r="M35" t="s">
        <v>56</v>
      </c>
      <c r="O35" t="s">
        <v>56</v>
      </c>
      <c r="P35" t="s">
        <v>69</v>
      </c>
      <c r="S35" t="s">
        <v>91</v>
      </c>
      <c r="AA35" s="8"/>
      <c r="AB35" t="str">
        <f t="shared" si="1"/>
        <v>SearchParameter-us-core-condition-abatement-date.html</v>
      </c>
    </row>
    <row r="36" spans="1:28" ht="19" customHeight="1" x14ac:dyDescent="0.2">
      <c r="A36">
        <v>35</v>
      </c>
      <c r="B36" t="s">
        <v>93</v>
      </c>
      <c r="C36" t="s">
        <v>329</v>
      </c>
      <c r="D36" t="s">
        <v>30</v>
      </c>
      <c r="E36" t="b">
        <v>0</v>
      </c>
      <c r="F36" s="1" t="s">
        <v>303</v>
      </c>
      <c r="G36" t="str">
        <f t="shared" si="4"/>
        <v>http://hl7.org/fhir/us/core/StructureDefinition/us-core-condition</v>
      </c>
      <c r="H36" t="s">
        <v>58</v>
      </c>
      <c r="J36" t="s">
        <v>56</v>
      </c>
      <c r="K36" t="s">
        <v>77</v>
      </c>
      <c r="L36" t="str">
        <f t="shared" si="3"/>
        <v>Condition.asserted-date</v>
      </c>
      <c r="M36" t="s">
        <v>56</v>
      </c>
      <c r="O36" t="s">
        <v>56</v>
      </c>
      <c r="P36" t="s">
        <v>69</v>
      </c>
      <c r="S36" t="s">
        <v>91</v>
      </c>
      <c r="AA36" s="8"/>
      <c r="AB36" t="str">
        <f t="shared" si="1"/>
        <v>SearchParameter-us-core-condition-asserted-date.html</v>
      </c>
    </row>
    <row r="37" spans="1:28" ht="19" customHeight="1" x14ac:dyDescent="0.2">
      <c r="A37">
        <v>36</v>
      </c>
      <c r="B37" t="s">
        <v>93</v>
      </c>
      <c r="C37" t="s">
        <v>95</v>
      </c>
      <c r="D37" t="s">
        <v>30</v>
      </c>
      <c r="E37" t="b">
        <v>0</v>
      </c>
      <c r="F37" s="1" t="s">
        <v>305</v>
      </c>
      <c r="G37" t="str">
        <f t="shared" si="4"/>
        <v>http://hl7.org/fhir/us/core/StructureDefinition/us-core-condition</v>
      </c>
      <c r="H37" t="s">
        <v>56</v>
      </c>
      <c r="J37" t="s">
        <v>56</v>
      </c>
      <c r="K37" t="s">
        <v>57</v>
      </c>
      <c r="L37" t="str">
        <f t="shared" si="3"/>
        <v>Condition.category</v>
      </c>
      <c r="M37" t="s">
        <v>56</v>
      </c>
      <c r="O37" t="s">
        <v>56</v>
      </c>
      <c r="Y37" s="4"/>
      <c r="Z37" s="4"/>
      <c r="AA37" s="8"/>
      <c r="AB37" t="str">
        <f t="shared" si="1"/>
        <v>SearchParameter-us-core-condition-category.html</v>
      </c>
    </row>
    <row r="38" spans="1:28" ht="19" customHeight="1" x14ac:dyDescent="0.2">
      <c r="A38">
        <v>37</v>
      </c>
      <c r="B38" t="s">
        <v>93</v>
      </c>
      <c r="C38" t="s">
        <v>94</v>
      </c>
      <c r="D38" t="s">
        <v>30</v>
      </c>
      <c r="E38" t="b">
        <v>0</v>
      </c>
      <c r="F38" s="1" t="s">
        <v>305</v>
      </c>
      <c r="G38" t="str">
        <f t="shared" si="4"/>
        <v>http://hl7.org/fhir/us/core/StructureDefinition/us-core-condition</v>
      </c>
      <c r="H38" t="s">
        <v>56</v>
      </c>
      <c r="J38" t="s">
        <v>56</v>
      </c>
      <c r="K38" t="s">
        <v>57</v>
      </c>
      <c r="L38" t="str">
        <f t="shared" si="3"/>
        <v>Condition.clinical-status</v>
      </c>
      <c r="M38" t="s">
        <v>56</v>
      </c>
      <c r="O38" t="s">
        <v>56</v>
      </c>
      <c r="AA38" s="8"/>
      <c r="AB38" t="str">
        <f t="shared" si="1"/>
        <v>SearchParameter-us-core-condition-clinical-status.html</v>
      </c>
    </row>
    <row r="39" spans="1:28" ht="19" customHeight="1" x14ac:dyDescent="0.2">
      <c r="A39">
        <v>38</v>
      </c>
      <c r="B39" t="s">
        <v>93</v>
      </c>
      <c r="C39" t="s">
        <v>26</v>
      </c>
      <c r="D39" t="s">
        <v>30</v>
      </c>
      <c r="E39" t="b">
        <v>0</v>
      </c>
      <c r="F39" s="1" t="s">
        <v>305</v>
      </c>
      <c r="G39" t="str">
        <f t="shared" si="4"/>
        <v>http://hl7.org/fhir/us/core/StructureDefinition/us-core-condition</v>
      </c>
      <c r="H39" t="s">
        <v>56</v>
      </c>
      <c r="J39" t="s">
        <v>56</v>
      </c>
      <c r="K39" t="s">
        <v>57</v>
      </c>
      <c r="L39" t="str">
        <f t="shared" si="3"/>
        <v>Condition.code</v>
      </c>
      <c r="M39" t="s">
        <v>56</v>
      </c>
      <c r="O39" t="s">
        <v>56</v>
      </c>
      <c r="Y39" s="4"/>
      <c r="Z39" s="4"/>
      <c r="AA39" s="8"/>
      <c r="AB39" t="str">
        <f t="shared" si="1"/>
        <v>SearchParameter-us-core-condition-code.html</v>
      </c>
    </row>
    <row r="40" spans="1:28" ht="19" customHeight="1" x14ac:dyDescent="0.2">
      <c r="A40">
        <v>39</v>
      </c>
      <c r="B40" t="s">
        <v>93</v>
      </c>
      <c r="C40" t="s">
        <v>243</v>
      </c>
      <c r="D40" t="s">
        <v>30</v>
      </c>
      <c r="E40" t="b">
        <v>0</v>
      </c>
      <c r="F40" s="1" t="s">
        <v>302</v>
      </c>
      <c r="G40" t="str">
        <f t="shared" si="4"/>
        <v>http://hl7.org/fhir/us/core/StructureDefinition/us-core-condition</v>
      </c>
      <c r="H40" t="s">
        <v>56</v>
      </c>
      <c r="J40" t="s">
        <v>56</v>
      </c>
      <c r="K40" t="s">
        <v>89</v>
      </c>
      <c r="L40" t="str">
        <f t="shared" si="3"/>
        <v>Condition.encounter</v>
      </c>
      <c r="M40" t="s">
        <v>56</v>
      </c>
      <c r="O40" t="s">
        <v>56</v>
      </c>
      <c r="Y40" t="s">
        <v>332</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93</v>
      </c>
      <c r="C41" t="s">
        <v>98</v>
      </c>
      <c r="D41" t="s">
        <v>30</v>
      </c>
      <c r="E41" t="b">
        <v>0</v>
      </c>
      <c r="F41" s="1" t="s">
        <v>303</v>
      </c>
      <c r="G41" t="str">
        <f t="shared" si="4"/>
        <v>http://hl7.org/fhir/us/core/StructureDefinition/us-core-condition</v>
      </c>
      <c r="H41" t="s">
        <v>56</v>
      </c>
      <c r="J41" t="s">
        <v>56</v>
      </c>
      <c r="K41" t="s">
        <v>77</v>
      </c>
      <c r="L41" t="str">
        <f t="shared" si="3"/>
        <v>Condition.onset-date</v>
      </c>
      <c r="M41" t="s">
        <v>56</v>
      </c>
      <c r="O41" t="s">
        <v>56</v>
      </c>
      <c r="P41" t="s">
        <v>69</v>
      </c>
      <c r="S41" t="s">
        <v>91</v>
      </c>
      <c r="AA41" s="8"/>
      <c r="AB41" t="str">
        <f t="shared" si="1"/>
        <v>SearchParameter-us-core-condition-onset-date.html</v>
      </c>
    </row>
    <row r="42" spans="1:28" ht="19" customHeight="1" x14ac:dyDescent="0.2">
      <c r="A42">
        <v>41</v>
      </c>
      <c r="B42" t="s">
        <v>93</v>
      </c>
      <c r="C42" t="s">
        <v>88</v>
      </c>
      <c r="D42" t="s">
        <v>12</v>
      </c>
      <c r="E42" t="b">
        <v>1</v>
      </c>
      <c r="F42" s="1" t="s">
        <v>302</v>
      </c>
      <c r="G42" t="str">
        <f t="shared" si="4"/>
        <v>http://hl7.org/fhir/us/core/StructureDefinition/us-core-condition</v>
      </c>
      <c r="H42" t="s">
        <v>56</v>
      </c>
      <c r="J42" t="s">
        <v>56</v>
      </c>
      <c r="K42" t="s">
        <v>89</v>
      </c>
      <c r="L42" t="str">
        <f t="shared" si="3"/>
        <v>Condition.patient</v>
      </c>
      <c r="M42" t="s">
        <v>56</v>
      </c>
      <c r="O42" t="s">
        <v>56</v>
      </c>
      <c r="Y42" t="s">
        <v>97</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93</v>
      </c>
      <c r="C43" t="s">
        <v>330</v>
      </c>
      <c r="D43" t="s">
        <v>30</v>
      </c>
      <c r="E43" t="b">
        <v>0</v>
      </c>
      <c r="F43" s="1" t="s">
        <v>303</v>
      </c>
      <c r="G43" t="str">
        <f t="shared" si="4"/>
        <v>http://hl7.org/fhir/us/core/StructureDefinition/us-core-condition</v>
      </c>
      <c r="H43" t="s">
        <v>56</v>
      </c>
      <c r="J43" t="s">
        <v>56</v>
      </c>
      <c r="K43" t="s">
        <v>77</v>
      </c>
      <c r="L43" t="str">
        <f t="shared" si="3"/>
        <v>Condition.recorded-date</v>
      </c>
      <c r="M43" t="s">
        <v>56</v>
      </c>
      <c r="O43" t="s">
        <v>56</v>
      </c>
      <c r="P43" t="s">
        <v>69</v>
      </c>
      <c r="S43" t="s">
        <v>91</v>
      </c>
      <c r="AA43" s="8"/>
      <c r="AB43" t="str">
        <f t="shared" si="1"/>
        <v>SearchParameter-us-core-condition-recorded-date.html</v>
      </c>
    </row>
    <row r="44" spans="1:28" ht="144" x14ac:dyDescent="0.2">
      <c r="A44">
        <v>43</v>
      </c>
      <c r="B44" t="s">
        <v>93</v>
      </c>
      <c r="C44" t="s">
        <v>463</v>
      </c>
      <c r="D44" t="s">
        <v>30</v>
      </c>
      <c r="E44" t="b">
        <v>0</v>
      </c>
      <c r="F44" s="1" t="s">
        <v>480</v>
      </c>
      <c r="G44" t="str">
        <f t="shared" ref="G44" si="5">"http://hl7.org/fhir/us/core/StructureDefinition/us-core-"&amp;LOWER(B44)</f>
        <v>http://hl7.org/fhir/us/core/StructureDefinition/us-core-condition</v>
      </c>
      <c r="H44" t="s">
        <v>56</v>
      </c>
      <c r="J44" t="s">
        <v>56</v>
      </c>
      <c r="K44" t="s">
        <v>77</v>
      </c>
      <c r="L44" t="str">
        <f t="shared" si="3"/>
        <v>Condition._lastUpdated</v>
      </c>
      <c r="M44" t="s">
        <v>56</v>
      </c>
      <c r="O44" t="s">
        <v>56</v>
      </c>
      <c r="P44" t="s">
        <v>69</v>
      </c>
      <c r="S44" t="s">
        <v>91</v>
      </c>
      <c r="AA44" s="8"/>
      <c r="AB44" t="str">
        <f t="shared" si="1"/>
        <v>SearchParameter-us-core-condition-lastupdated.html</v>
      </c>
    </row>
    <row r="45" spans="1:28" ht="19" customHeight="1" x14ac:dyDescent="0.2">
      <c r="A45">
        <v>44</v>
      </c>
      <c r="B45" t="s">
        <v>387</v>
      </c>
      <c r="C45" t="s">
        <v>88</v>
      </c>
      <c r="D45" t="s">
        <v>12</v>
      </c>
      <c r="E45" t="b">
        <v>1</v>
      </c>
      <c r="F45" s="1" t="s">
        <v>302</v>
      </c>
      <c r="G45" t="str">
        <f t="shared" si="4"/>
        <v>http://hl7.org/fhir/us/core/StructureDefinition/us-core-coverage</v>
      </c>
      <c r="H45" t="s">
        <v>56</v>
      </c>
      <c r="J45" t="s">
        <v>56</v>
      </c>
      <c r="K45" t="s">
        <v>89</v>
      </c>
      <c r="L45" t="str">
        <f t="shared" si="3"/>
        <v>Coverage.patient</v>
      </c>
      <c r="M45" t="s">
        <v>56</v>
      </c>
      <c r="O45" t="s">
        <v>56</v>
      </c>
      <c r="Y45" t="s">
        <v>389</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130</v>
      </c>
      <c r="C46" t="s">
        <v>88</v>
      </c>
      <c r="D46" t="s">
        <v>12</v>
      </c>
      <c r="E46" t="b">
        <v>1</v>
      </c>
      <c r="F46" s="1" t="s">
        <v>302</v>
      </c>
      <c r="G46" t="str">
        <f t="shared" si="4"/>
        <v>http://hl7.org/fhir/us/core/StructureDefinition/us-core-device</v>
      </c>
      <c r="H46" t="s">
        <v>56</v>
      </c>
      <c r="J46" t="s">
        <v>56</v>
      </c>
      <c r="K46" t="s">
        <v>89</v>
      </c>
      <c r="L46" t="str">
        <f t="shared" si="3"/>
        <v>Device.patient</v>
      </c>
      <c r="M46" t="s">
        <v>56</v>
      </c>
      <c r="O46" t="s">
        <v>56</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130</v>
      </c>
      <c r="C47" t="s">
        <v>61</v>
      </c>
      <c r="D47" t="s">
        <v>30</v>
      </c>
      <c r="E47" t="b">
        <v>0</v>
      </c>
      <c r="F47" s="1" t="s">
        <v>305</v>
      </c>
      <c r="G47" t="str">
        <f t="shared" si="4"/>
        <v>http://hl7.org/fhir/us/core/StructureDefinition/us-core-device</v>
      </c>
      <c r="H47" t="s">
        <v>56</v>
      </c>
      <c r="J47" t="s">
        <v>56</v>
      </c>
      <c r="K47" t="s">
        <v>57</v>
      </c>
      <c r="L47" t="str">
        <f t="shared" si="3"/>
        <v>Device.status</v>
      </c>
      <c r="M47" t="s">
        <v>56</v>
      </c>
      <c r="N47" t="s">
        <v>12</v>
      </c>
      <c r="O47" t="s">
        <v>56</v>
      </c>
      <c r="Z47" s="4"/>
      <c r="AA47" s="8"/>
      <c r="AB47" t="str">
        <f t="shared" si="1"/>
        <v>SearchParameter-us-core-device-status.html</v>
      </c>
    </row>
    <row r="48" spans="1:28" ht="19" customHeight="1" x14ac:dyDescent="0.2">
      <c r="A48">
        <v>47</v>
      </c>
      <c r="B48" t="s">
        <v>130</v>
      </c>
      <c r="C48" t="s">
        <v>13</v>
      </c>
      <c r="D48" t="s">
        <v>30</v>
      </c>
      <c r="E48" t="b">
        <v>0</v>
      </c>
      <c r="F48" s="1" t="s">
        <v>305</v>
      </c>
      <c r="G48" t="str">
        <f t="shared" si="4"/>
        <v>http://hl7.org/fhir/us/core/StructureDefinition/us-core-device</v>
      </c>
      <c r="H48" t="s">
        <v>56</v>
      </c>
      <c r="J48" t="s">
        <v>56</v>
      </c>
      <c r="K48" t="s">
        <v>57</v>
      </c>
      <c r="L48" t="str">
        <f t="shared" si="3"/>
        <v>Device.type</v>
      </c>
      <c r="M48" t="s">
        <v>56</v>
      </c>
      <c r="O48" t="s">
        <v>56</v>
      </c>
      <c r="Z48" s="4"/>
      <c r="AA48" s="8"/>
      <c r="AB48" t="str">
        <f t="shared" si="1"/>
        <v>SearchParameter-us-core-device-type.html</v>
      </c>
    </row>
    <row r="49" spans="1:28" ht="19" customHeight="1" x14ac:dyDescent="0.2">
      <c r="A49">
        <v>48</v>
      </c>
      <c r="B49" t="s">
        <v>107</v>
      </c>
      <c r="C49" t="s">
        <v>95</v>
      </c>
      <c r="D49" t="s">
        <v>30</v>
      </c>
      <c r="E49" t="b">
        <v>0</v>
      </c>
      <c r="F49" s="1" t="s">
        <v>305</v>
      </c>
      <c r="G49" t="str">
        <f t="shared" si="4"/>
        <v>http://hl7.org/fhir/us/core/StructureDefinition/us-core-diagnosticreport</v>
      </c>
      <c r="H49" t="s">
        <v>56</v>
      </c>
      <c r="J49" t="s">
        <v>56</v>
      </c>
      <c r="K49" t="s">
        <v>57</v>
      </c>
      <c r="L49" t="str">
        <f t="shared" si="3"/>
        <v>DiagnosticReport.category</v>
      </c>
      <c r="M49" t="s">
        <v>56</v>
      </c>
      <c r="O49" t="s">
        <v>56</v>
      </c>
      <c r="Y49" s="4"/>
      <c r="Z49" s="4"/>
      <c r="AA49" s="8"/>
      <c r="AB49" t="str">
        <f t="shared" si="1"/>
        <v>SearchParameter-us-core-diagnosticreport-category.html</v>
      </c>
    </row>
    <row r="50" spans="1:28" ht="19" customHeight="1" x14ac:dyDescent="0.2">
      <c r="A50">
        <v>49</v>
      </c>
      <c r="B50" t="s">
        <v>107</v>
      </c>
      <c r="C50" t="s">
        <v>26</v>
      </c>
      <c r="D50" t="s">
        <v>30</v>
      </c>
      <c r="E50" t="b">
        <v>0</v>
      </c>
      <c r="F50" s="1" t="s">
        <v>305</v>
      </c>
      <c r="G50" t="str">
        <f t="shared" si="4"/>
        <v>http://hl7.org/fhir/us/core/StructureDefinition/us-core-diagnosticreport</v>
      </c>
      <c r="H50" t="s">
        <v>56</v>
      </c>
      <c r="J50" t="s">
        <v>56</v>
      </c>
      <c r="K50" t="s">
        <v>57</v>
      </c>
      <c r="L50" t="str">
        <f t="shared" si="3"/>
        <v>DiagnosticReport.code</v>
      </c>
      <c r="M50" t="s">
        <v>56</v>
      </c>
      <c r="N50" t="s">
        <v>69</v>
      </c>
      <c r="O50" t="s">
        <v>56</v>
      </c>
      <c r="Y50" s="4"/>
      <c r="Z50" s="4"/>
      <c r="AA50" s="8"/>
      <c r="AB50" t="str">
        <f t="shared" si="1"/>
        <v>SearchParameter-us-core-diagnosticreport-code.html</v>
      </c>
    </row>
    <row r="51" spans="1:28" ht="19" customHeight="1" x14ac:dyDescent="0.2">
      <c r="A51">
        <v>50</v>
      </c>
      <c r="B51" t="s">
        <v>107</v>
      </c>
      <c r="C51" t="s">
        <v>77</v>
      </c>
      <c r="D51" t="s">
        <v>30</v>
      </c>
      <c r="E51" t="b">
        <v>0</v>
      </c>
      <c r="F51" s="1" t="s">
        <v>303</v>
      </c>
      <c r="G51" t="str">
        <f t="shared" si="4"/>
        <v>http://hl7.org/fhir/us/core/StructureDefinition/us-core-diagnosticreport</v>
      </c>
      <c r="H51" t="s">
        <v>56</v>
      </c>
      <c r="J51" t="s">
        <v>56</v>
      </c>
      <c r="K51" t="s">
        <v>77</v>
      </c>
      <c r="L51" t="str">
        <f t="shared" si="3"/>
        <v>DiagnosticReport.date</v>
      </c>
      <c r="M51" t="s">
        <v>56</v>
      </c>
      <c r="O51" t="s">
        <v>56</v>
      </c>
      <c r="P51" s="10" t="s">
        <v>69</v>
      </c>
      <c r="S51" t="s">
        <v>91</v>
      </c>
      <c r="AA51" s="8"/>
      <c r="AB51" t="str">
        <f t="shared" si="1"/>
        <v>SearchParameter-us-core-diagnosticreport-date.html</v>
      </c>
    </row>
    <row r="52" spans="1:28" ht="144" x14ac:dyDescent="0.2">
      <c r="A52">
        <v>51</v>
      </c>
      <c r="B52" t="s">
        <v>107</v>
      </c>
      <c r="C52" t="s">
        <v>463</v>
      </c>
      <c r="D52" t="s">
        <v>30</v>
      </c>
      <c r="E52" t="b">
        <v>0</v>
      </c>
      <c r="F52" s="1" t="s">
        <v>480</v>
      </c>
      <c r="G52" t="str">
        <f t="shared" si="4"/>
        <v>http://hl7.org/fhir/us/core/StructureDefinition/us-core-diagnosticreport</v>
      </c>
      <c r="H52" t="s">
        <v>56</v>
      </c>
      <c r="J52" t="s">
        <v>56</v>
      </c>
      <c r="K52" t="s">
        <v>77</v>
      </c>
      <c r="L52" t="str">
        <f t="shared" ref="L52" si="6">B52&amp;"."&amp;C52</f>
        <v>DiagnosticReport._lastUpdated</v>
      </c>
      <c r="M52" t="s">
        <v>56</v>
      </c>
      <c r="O52" t="s">
        <v>56</v>
      </c>
      <c r="P52" t="s">
        <v>69</v>
      </c>
      <c r="S52" t="s">
        <v>91</v>
      </c>
      <c r="AA52" s="8"/>
      <c r="AB52" t="str">
        <f t="shared" ref="AB52" si="7">"SearchParameter-us-core-"&amp;LOWER((B52)&amp;"-"&amp;SUBSTITUTE(C52,"_","")&amp;".html")</f>
        <v>SearchParameter-us-core-diagnosticreport-lastupdated.html</v>
      </c>
    </row>
    <row r="53" spans="1:28" ht="19" customHeight="1" x14ac:dyDescent="0.2">
      <c r="A53">
        <v>52</v>
      </c>
      <c r="B53" t="s">
        <v>107</v>
      </c>
      <c r="C53" t="s">
        <v>88</v>
      </c>
      <c r="D53" t="s">
        <v>12</v>
      </c>
      <c r="E53" t="b">
        <v>1</v>
      </c>
      <c r="F53" s="1" t="s">
        <v>302</v>
      </c>
      <c r="G53" t="str">
        <f t="shared" si="4"/>
        <v>http://hl7.org/fhir/us/core/StructureDefinition/us-core-diagnosticreport</v>
      </c>
      <c r="H53" t="s">
        <v>56</v>
      </c>
      <c r="J53" t="s">
        <v>56</v>
      </c>
      <c r="K53" t="s">
        <v>89</v>
      </c>
      <c r="L53" t="str">
        <f t="shared" si="3"/>
        <v>DiagnosticReport.patient</v>
      </c>
      <c r="M53" t="s">
        <v>56</v>
      </c>
      <c r="O53" t="s">
        <v>56</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107</v>
      </c>
      <c r="C54" t="s">
        <v>61</v>
      </c>
      <c r="D54" t="s">
        <v>30</v>
      </c>
      <c r="E54" t="b">
        <v>0</v>
      </c>
      <c r="F54" s="1" t="s">
        <v>305</v>
      </c>
      <c r="G54" t="str">
        <f t="shared" si="4"/>
        <v>http://hl7.org/fhir/us/core/StructureDefinition/us-core-diagnosticreport</v>
      </c>
      <c r="H54" t="s">
        <v>56</v>
      </c>
      <c r="J54" t="s">
        <v>56</v>
      </c>
      <c r="K54" t="s">
        <v>57</v>
      </c>
      <c r="L54" t="str">
        <f t="shared" si="3"/>
        <v>DiagnosticReport.status</v>
      </c>
      <c r="M54" t="s">
        <v>56</v>
      </c>
      <c r="N54" t="s">
        <v>12</v>
      </c>
      <c r="O54" t="s">
        <v>56</v>
      </c>
      <c r="Y54" s="4"/>
      <c r="Z54" s="4"/>
      <c r="AA54" s="8"/>
      <c r="AB54" t="str">
        <f t="shared" si="1"/>
        <v>SearchParameter-us-core-diagnosticreport-status.html</v>
      </c>
    </row>
    <row r="55" spans="1:28" ht="19" customHeight="1" x14ac:dyDescent="0.2">
      <c r="A55">
        <v>54</v>
      </c>
      <c r="B55" t="s">
        <v>106</v>
      </c>
      <c r="C55" t="s">
        <v>55</v>
      </c>
      <c r="D55" t="s">
        <v>12</v>
      </c>
      <c r="E55" t="b">
        <v>1</v>
      </c>
      <c r="G55" t="str">
        <f t="shared" si="4"/>
        <v>http://hl7.org/fhir/us/core/StructureDefinition/us-core-documentreference</v>
      </c>
      <c r="H55" t="s">
        <v>56</v>
      </c>
      <c r="J55" t="s">
        <v>56</v>
      </c>
      <c r="K55" t="s">
        <v>57</v>
      </c>
      <c r="L55" t="str">
        <f>B55&amp;".id"</f>
        <v>DocumentReference.id</v>
      </c>
      <c r="M55" t="s">
        <v>56</v>
      </c>
      <c r="O55" t="s">
        <v>56</v>
      </c>
      <c r="Y55" s="22" t="str">
        <f>"support both read " &amp;B55&amp; " by `id` **AND** " &amp;B55&amp; " search"</f>
        <v>support both read DocumentReference by `id` **AND** DocumentReference search</v>
      </c>
      <c r="Z55" s="4" t="s">
        <v>169</v>
      </c>
      <c r="AA55" s="1" t="s">
        <v>158</v>
      </c>
      <c r="AB55" t="str">
        <f>"SearchParameter-us-core-"&amp;LOWER((B55)&amp;"-"&amp;SUBSTITUTE(C55,"_","")&amp;".html")</f>
        <v>SearchParameter-us-core-documentreference-id.html</v>
      </c>
    </row>
    <row r="56" spans="1:28" ht="19" customHeight="1" x14ac:dyDescent="0.2">
      <c r="A56">
        <v>55</v>
      </c>
      <c r="B56" t="s">
        <v>106</v>
      </c>
      <c r="C56" t="s">
        <v>95</v>
      </c>
      <c r="D56" t="s">
        <v>30</v>
      </c>
      <c r="E56" t="b">
        <v>0</v>
      </c>
      <c r="F56" s="1" t="s">
        <v>305</v>
      </c>
      <c r="G56" t="str">
        <f t="shared" si="4"/>
        <v>http://hl7.org/fhir/us/core/StructureDefinition/us-core-documentreference</v>
      </c>
      <c r="H56" t="s">
        <v>56</v>
      </c>
      <c r="J56" t="s">
        <v>56</v>
      </c>
      <c r="K56" t="s">
        <v>57</v>
      </c>
      <c r="L56" t="str">
        <f>B56&amp;"."&amp;C56</f>
        <v>DocumentReference.category</v>
      </c>
      <c r="M56" t="s">
        <v>56</v>
      </c>
      <c r="O56" t="s">
        <v>56</v>
      </c>
      <c r="Y56" s="4"/>
      <c r="Z56" s="4"/>
      <c r="AA56" s="8"/>
      <c r="AB56" t="str">
        <f t="shared" ref="AB56:AB121" si="8">"SearchParameter-us-core-"&amp;LOWER((B56)&amp;"-"&amp;SUBSTITUTE(C56,"_","")&amp;".html")</f>
        <v>SearchParameter-us-core-documentreference-category.html</v>
      </c>
    </row>
    <row r="57" spans="1:28" ht="19" customHeight="1" x14ac:dyDescent="0.2">
      <c r="A57">
        <v>56</v>
      </c>
      <c r="B57" t="s">
        <v>106</v>
      </c>
      <c r="C57" t="s">
        <v>77</v>
      </c>
      <c r="D57" t="s">
        <v>30</v>
      </c>
      <c r="E57" t="b">
        <v>0</v>
      </c>
      <c r="F57" s="1" t="s">
        <v>303</v>
      </c>
      <c r="G57" t="str">
        <f t="shared" si="4"/>
        <v>http://hl7.org/fhir/us/core/StructureDefinition/us-core-documentreference</v>
      </c>
      <c r="H57" t="s">
        <v>56</v>
      </c>
      <c r="J57" t="s">
        <v>56</v>
      </c>
      <c r="K57" t="s">
        <v>77</v>
      </c>
      <c r="L57" t="str">
        <f>B57&amp;"."&amp;C57</f>
        <v>DocumentReference.date</v>
      </c>
      <c r="M57" t="s">
        <v>56</v>
      </c>
      <c r="O57" t="s">
        <v>56</v>
      </c>
      <c r="P57" t="s">
        <v>69</v>
      </c>
      <c r="S57" t="s">
        <v>91</v>
      </c>
      <c r="AA57" s="8"/>
      <c r="AB57" t="str">
        <f t="shared" si="8"/>
        <v>SearchParameter-us-core-documentreference-date.html</v>
      </c>
    </row>
    <row r="58" spans="1:28" ht="19" customHeight="1" x14ac:dyDescent="0.2">
      <c r="A58">
        <v>57</v>
      </c>
      <c r="B58" t="s">
        <v>106</v>
      </c>
      <c r="C58" t="s">
        <v>88</v>
      </c>
      <c r="D58" t="s">
        <v>12</v>
      </c>
      <c r="E58" t="b">
        <v>1</v>
      </c>
      <c r="F58" s="1" t="s">
        <v>302</v>
      </c>
      <c r="G58" t="str">
        <f t="shared" si="4"/>
        <v>http://hl7.org/fhir/us/core/StructureDefinition/us-core-documentreference</v>
      </c>
      <c r="H58" t="s">
        <v>56</v>
      </c>
      <c r="J58" t="s">
        <v>56</v>
      </c>
      <c r="K58" t="s">
        <v>89</v>
      </c>
      <c r="L58" t="str">
        <f>B58&amp;"."&amp;C58</f>
        <v>DocumentReference.patient</v>
      </c>
      <c r="M58" t="s">
        <v>56</v>
      </c>
      <c r="O58" t="s">
        <v>56</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106</v>
      </c>
      <c r="C59" t="s">
        <v>157</v>
      </c>
      <c r="D59" t="s">
        <v>30</v>
      </c>
      <c r="E59" t="b">
        <v>0</v>
      </c>
      <c r="F59" s="1" t="s">
        <v>303</v>
      </c>
      <c r="G59" t="str">
        <f t="shared" si="4"/>
        <v>http://hl7.org/fhir/us/core/StructureDefinition/us-core-documentreference</v>
      </c>
      <c r="H59" t="s">
        <v>56</v>
      </c>
      <c r="J59" t="s">
        <v>56</v>
      </c>
      <c r="K59" t="s">
        <v>77</v>
      </c>
      <c r="L59" t="s">
        <v>159</v>
      </c>
      <c r="M59" t="s">
        <v>56</v>
      </c>
      <c r="O59" t="s">
        <v>56</v>
      </c>
      <c r="P59" t="s">
        <v>69</v>
      </c>
      <c r="S59" t="s">
        <v>91</v>
      </c>
      <c r="AA59" s="8"/>
      <c r="AB59" t="str">
        <f t="shared" si="8"/>
        <v>SearchParameter-us-core-documentreference-period.html</v>
      </c>
    </row>
    <row r="60" spans="1:28" ht="19" customHeight="1" x14ac:dyDescent="0.2">
      <c r="A60">
        <v>59</v>
      </c>
      <c r="B60" t="s">
        <v>106</v>
      </c>
      <c r="C60" t="s">
        <v>61</v>
      </c>
      <c r="D60" t="s">
        <v>30</v>
      </c>
      <c r="E60" t="b">
        <v>0</v>
      </c>
      <c r="F60" s="1" t="s">
        <v>305</v>
      </c>
      <c r="G60" t="str">
        <f t="shared" si="4"/>
        <v>http://hl7.org/fhir/us/core/StructureDefinition/us-core-documentreference</v>
      </c>
      <c r="H60" t="s">
        <v>56</v>
      </c>
      <c r="J60" t="s">
        <v>56</v>
      </c>
      <c r="K60" t="s">
        <v>57</v>
      </c>
      <c r="L60" t="str">
        <f t="shared" ref="L60:L102" si="9">B60&amp;"."&amp;C60</f>
        <v>DocumentReference.status</v>
      </c>
      <c r="M60" t="s">
        <v>56</v>
      </c>
      <c r="N60" t="s">
        <v>12</v>
      </c>
      <c r="O60" t="s">
        <v>56</v>
      </c>
      <c r="Y60" s="4"/>
      <c r="Z60" s="4"/>
      <c r="AA60" s="8"/>
      <c r="AB60" t="str">
        <f t="shared" si="8"/>
        <v>SearchParameter-us-core-documentreference-status.html</v>
      </c>
    </row>
    <row r="61" spans="1:28" ht="19" customHeight="1" x14ac:dyDescent="0.2">
      <c r="A61">
        <v>60</v>
      </c>
      <c r="B61" t="s">
        <v>106</v>
      </c>
      <c r="C61" t="s">
        <v>13</v>
      </c>
      <c r="D61" t="s">
        <v>30</v>
      </c>
      <c r="E61" t="b">
        <v>0</v>
      </c>
      <c r="F61" s="1" t="s">
        <v>305</v>
      </c>
      <c r="G61" t="str">
        <f t="shared" si="4"/>
        <v>http://hl7.org/fhir/us/core/StructureDefinition/us-core-documentreference</v>
      </c>
      <c r="H61" t="s">
        <v>56</v>
      </c>
      <c r="J61" t="s">
        <v>56</v>
      </c>
      <c r="K61" t="s">
        <v>57</v>
      </c>
      <c r="L61" t="str">
        <f t="shared" si="9"/>
        <v>DocumentReference.type</v>
      </c>
      <c r="M61" t="s">
        <v>56</v>
      </c>
      <c r="O61" t="s">
        <v>56</v>
      </c>
      <c r="Y61" s="4"/>
      <c r="Z61" s="4"/>
      <c r="AA61" s="8"/>
      <c r="AB61" t="str">
        <f t="shared" si="8"/>
        <v>SearchParameter-us-core-documentreference-type.html</v>
      </c>
    </row>
    <row r="62" spans="1:28" ht="19" customHeight="1" x14ac:dyDescent="0.2">
      <c r="A62">
        <v>61</v>
      </c>
      <c r="B62" t="s">
        <v>22</v>
      </c>
      <c r="C62" t="s">
        <v>55</v>
      </c>
      <c r="D62" t="s">
        <v>12</v>
      </c>
      <c r="E62" t="b">
        <v>1</v>
      </c>
      <c r="G62" t="str">
        <f t="shared" si="4"/>
        <v>http://hl7.org/fhir/us/core/StructureDefinition/us-core-encounter</v>
      </c>
      <c r="H62" t="s">
        <v>56</v>
      </c>
      <c r="J62" t="s">
        <v>56</v>
      </c>
      <c r="K62" t="s">
        <v>57</v>
      </c>
      <c r="L62" t="str">
        <f t="shared" si="9"/>
        <v>Encounter._id</v>
      </c>
      <c r="M62" t="s">
        <v>56</v>
      </c>
      <c r="O62" t="s">
        <v>56</v>
      </c>
      <c r="Y62" s="22" t="str">
        <f>"support both read " &amp;B62&amp; " by `id` **AND** " &amp;B62&amp; " search"</f>
        <v>support both read Encounter by `id` **AND** Encounter search</v>
      </c>
      <c r="Z62" s="4" t="s">
        <v>167</v>
      </c>
      <c r="AA62" s="1" t="s">
        <v>104</v>
      </c>
      <c r="AB62" t="str">
        <f t="shared" si="8"/>
        <v>SearchParameter-us-core-encounter-id.html</v>
      </c>
    </row>
    <row r="63" spans="1:28" ht="19" customHeight="1" x14ac:dyDescent="0.2">
      <c r="A63">
        <v>62</v>
      </c>
      <c r="B63" t="s">
        <v>22</v>
      </c>
      <c r="C63" t="s">
        <v>92</v>
      </c>
      <c r="D63" t="s">
        <v>30</v>
      </c>
      <c r="E63" t="b">
        <v>0</v>
      </c>
      <c r="F63" s="1" t="s">
        <v>305</v>
      </c>
      <c r="G63" t="str">
        <f t="shared" si="4"/>
        <v>http://hl7.org/fhir/us/core/StructureDefinition/us-core-encounter</v>
      </c>
      <c r="H63" t="s">
        <v>56</v>
      </c>
      <c r="J63" t="s">
        <v>56</v>
      </c>
      <c r="K63" t="s">
        <v>57</v>
      </c>
      <c r="L63" t="str">
        <f t="shared" si="9"/>
        <v>Encounter.class</v>
      </c>
      <c r="M63" t="s">
        <v>56</v>
      </c>
      <c r="O63" t="s">
        <v>56</v>
      </c>
      <c r="Y63" s="4"/>
      <c r="Z63" s="4"/>
      <c r="AA63" s="8"/>
      <c r="AB63" t="str">
        <f t="shared" si="8"/>
        <v>SearchParameter-us-core-encounter-class.html</v>
      </c>
    </row>
    <row r="64" spans="1:28" ht="19" customHeight="1" x14ac:dyDescent="0.2">
      <c r="A64">
        <v>63</v>
      </c>
      <c r="B64" t="s">
        <v>22</v>
      </c>
      <c r="C64" t="s">
        <v>77</v>
      </c>
      <c r="D64" t="s">
        <v>30</v>
      </c>
      <c r="E64" t="b">
        <v>0</v>
      </c>
      <c r="F64" s="1" t="s">
        <v>303</v>
      </c>
      <c r="G64" t="str">
        <f t="shared" si="4"/>
        <v>http://hl7.org/fhir/us/core/StructureDefinition/us-core-encounter</v>
      </c>
      <c r="H64" t="s">
        <v>56</v>
      </c>
      <c r="J64" t="s">
        <v>56</v>
      </c>
      <c r="K64" t="s">
        <v>77</v>
      </c>
      <c r="L64" t="str">
        <f t="shared" si="9"/>
        <v>Encounter.date</v>
      </c>
      <c r="M64" t="s">
        <v>56</v>
      </c>
      <c r="O64" t="s">
        <v>56</v>
      </c>
      <c r="P64" t="s">
        <v>69</v>
      </c>
      <c r="S64" t="s">
        <v>91</v>
      </c>
      <c r="AA64" s="8"/>
      <c r="AB64" t="str">
        <f t="shared" si="8"/>
        <v>SearchParameter-us-core-encounter-date.html</v>
      </c>
    </row>
    <row r="65" spans="1:28" ht="144" x14ac:dyDescent="0.2">
      <c r="A65">
        <v>64</v>
      </c>
      <c r="B65" t="s">
        <v>22</v>
      </c>
      <c r="C65" t="s">
        <v>463</v>
      </c>
      <c r="D65" t="s">
        <v>30</v>
      </c>
      <c r="E65" t="b">
        <v>0</v>
      </c>
      <c r="F65" s="1" t="s">
        <v>480</v>
      </c>
      <c r="G65" t="str">
        <f t="shared" si="4"/>
        <v>http://hl7.org/fhir/us/core/StructureDefinition/us-core-encounter</v>
      </c>
      <c r="H65" t="s">
        <v>56</v>
      </c>
      <c r="J65" t="s">
        <v>56</v>
      </c>
      <c r="K65" t="s">
        <v>77</v>
      </c>
      <c r="L65" t="str">
        <f t="shared" si="9"/>
        <v>Encounter._lastUpdated</v>
      </c>
      <c r="M65" t="s">
        <v>56</v>
      </c>
      <c r="O65" t="s">
        <v>56</v>
      </c>
      <c r="P65" t="s">
        <v>69</v>
      </c>
      <c r="S65" t="s">
        <v>91</v>
      </c>
      <c r="AA65" s="8"/>
      <c r="AB65" t="str">
        <f t="shared" si="8"/>
        <v>SearchParameter-us-core-encounter-lastupdated.html</v>
      </c>
    </row>
    <row r="66" spans="1:28" ht="19" customHeight="1" x14ac:dyDescent="0.2">
      <c r="A66">
        <v>65</v>
      </c>
      <c r="B66" t="s">
        <v>22</v>
      </c>
      <c r="C66" t="s">
        <v>335</v>
      </c>
      <c r="D66" t="s">
        <v>30</v>
      </c>
      <c r="E66" t="b">
        <v>0</v>
      </c>
      <c r="F66" s="1" t="s">
        <v>305</v>
      </c>
      <c r="G66" t="str">
        <f t="shared" si="4"/>
        <v>http://hl7.org/fhir/us/core/StructureDefinition/us-core-encounter</v>
      </c>
      <c r="H66" t="s">
        <v>58</v>
      </c>
      <c r="J66" t="s">
        <v>56</v>
      </c>
      <c r="K66" t="s">
        <v>57</v>
      </c>
      <c r="L66" t="str">
        <f t="shared" si="9"/>
        <v>Encounter.discharge-disposition</v>
      </c>
      <c r="M66" t="s">
        <v>56</v>
      </c>
      <c r="O66" t="s">
        <v>56</v>
      </c>
      <c r="Y66" s="22"/>
      <c r="Z66" s="4"/>
      <c r="AA66" s="8"/>
      <c r="AB66" t="str">
        <f t="shared" si="8"/>
        <v>SearchParameter-us-core-encounter-discharge-disposition.html</v>
      </c>
    </row>
    <row r="67" spans="1:28" ht="19" customHeight="1" x14ac:dyDescent="0.2">
      <c r="A67">
        <v>66</v>
      </c>
      <c r="B67" t="s">
        <v>22</v>
      </c>
      <c r="C67" t="s">
        <v>75</v>
      </c>
      <c r="D67" t="s">
        <v>69</v>
      </c>
      <c r="E67" t="b">
        <v>1</v>
      </c>
      <c r="F67" s="1" t="s">
        <v>305</v>
      </c>
      <c r="G67" t="str">
        <f t="shared" si="4"/>
        <v>http://hl7.org/fhir/us/core/StructureDefinition/us-core-encounter</v>
      </c>
      <c r="H67" t="s">
        <v>56</v>
      </c>
      <c r="J67" t="s">
        <v>56</v>
      </c>
      <c r="K67" t="s">
        <v>57</v>
      </c>
      <c r="L67" t="str">
        <f t="shared" si="9"/>
        <v>Encounter.identifier</v>
      </c>
      <c r="M67" t="s">
        <v>56</v>
      </c>
      <c r="O67" t="s">
        <v>56</v>
      </c>
      <c r="Y67" s="4" t="s">
        <v>120</v>
      </c>
      <c r="Z67" t="s">
        <v>100</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22</v>
      </c>
      <c r="C68" t="s">
        <v>334</v>
      </c>
      <c r="D68" t="s">
        <v>30</v>
      </c>
      <c r="E68" t="b">
        <v>0</v>
      </c>
      <c r="F68" s="1" t="s">
        <v>302</v>
      </c>
      <c r="G68" t="str">
        <f t="shared" si="4"/>
        <v>http://hl7.org/fhir/us/core/StructureDefinition/us-core-encounter</v>
      </c>
      <c r="H68" t="s">
        <v>56</v>
      </c>
      <c r="J68" t="s">
        <v>56</v>
      </c>
      <c r="K68" t="s">
        <v>89</v>
      </c>
      <c r="L68" t="str">
        <f t="shared" si="9"/>
        <v>Encounter.location</v>
      </c>
      <c r="M68" t="s">
        <v>56</v>
      </c>
      <c r="O68" t="s">
        <v>56</v>
      </c>
      <c r="Y68" t="s">
        <v>90</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22</v>
      </c>
      <c r="C69" t="s">
        <v>88</v>
      </c>
      <c r="D69" t="s">
        <v>12</v>
      </c>
      <c r="E69" t="b">
        <v>1</v>
      </c>
      <c r="F69" s="1" t="s">
        <v>302</v>
      </c>
      <c r="G69" t="str">
        <f t="shared" ref="G69:G101" si="10">"http://hl7.org/fhir/us/core/StructureDefinition/us-core-"&amp;LOWER(B69)</f>
        <v>http://hl7.org/fhir/us/core/StructureDefinition/us-core-encounter</v>
      </c>
      <c r="H69" t="s">
        <v>56</v>
      </c>
      <c r="J69" t="s">
        <v>56</v>
      </c>
      <c r="K69" t="s">
        <v>89</v>
      </c>
      <c r="L69" t="str">
        <f t="shared" si="9"/>
        <v>Encounter.patient</v>
      </c>
      <c r="M69" t="s">
        <v>56</v>
      </c>
      <c r="O69" t="s">
        <v>56</v>
      </c>
      <c r="Y69" t="s">
        <v>90</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22</v>
      </c>
      <c r="C70" t="s">
        <v>61</v>
      </c>
      <c r="D70" t="s">
        <v>30</v>
      </c>
      <c r="E70" t="b">
        <v>0</v>
      </c>
      <c r="F70" s="1" t="s">
        <v>305</v>
      </c>
      <c r="G70" t="str">
        <f t="shared" si="10"/>
        <v>http://hl7.org/fhir/us/core/StructureDefinition/us-core-encounter</v>
      </c>
      <c r="H70" t="s">
        <v>56</v>
      </c>
      <c r="J70" t="s">
        <v>56</v>
      </c>
      <c r="K70" t="s">
        <v>57</v>
      </c>
      <c r="L70" t="str">
        <f t="shared" si="9"/>
        <v>Encounter.status</v>
      </c>
      <c r="M70" t="s">
        <v>56</v>
      </c>
      <c r="O70" t="s">
        <v>56</v>
      </c>
      <c r="Y70" s="4"/>
      <c r="Z70" s="4"/>
      <c r="AA70" s="8"/>
      <c r="AB70" t="str">
        <f t="shared" si="8"/>
        <v>SearchParameter-us-core-encounter-status.html</v>
      </c>
    </row>
    <row r="71" spans="1:28" ht="19" customHeight="1" x14ac:dyDescent="0.2">
      <c r="A71">
        <v>70</v>
      </c>
      <c r="B71" t="s">
        <v>22</v>
      </c>
      <c r="C71" t="s">
        <v>13</v>
      </c>
      <c r="D71" t="s">
        <v>30</v>
      </c>
      <c r="E71" t="b">
        <v>0</v>
      </c>
      <c r="F71" s="1" t="s">
        <v>305</v>
      </c>
      <c r="G71" t="str">
        <f t="shared" si="10"/>
        <v>http://hl7.org/fhir/us/core/StructureDefinition/us-core-encounter</v>
      </c>
      <c r="H71" t="s">
        <v>56</v>
      </c>
      <c r="J71" t="s">
        <v>56</v>
      </c>
      <c r="K71" t="s">
        <v>57</v>
      </c>
      <c r="L71" t="str">
        <f t="shared" si="9"/>
        <v>Encounter.type</v>
      </c>
      <c r="M71" t="s">
        <v>56</v>
      </c>
      <c r="O71" t="s">
        <v>56</v>
      </c>
      <c r="Y71" s="4"/>
      <c r="Z71" s="4"/>
      <c r="AA71" s="8"/>
      <c r="AB71" t="str">
        <f t="shared" si="8"/>
        <v>SearchParameter-us-core-encounter-type.html</v>
      </c>
    </row>
    <row r="72" spans="1:28" ht="19" customHeight="1" x14ac:dyDescent="0.2">
      <c r="A72">
        <v>71</v>
      </c>
      <c r="B72" t="s">
        <v>108</v>
      </c>
      <c r="C72" t="s">
        <v>3</v>
      </c>
      <c r="D72" t="s">
        <v>30</v>
      </c>
      <c r="E72" t="b">
        <v>0</v>
      </c>
      <c r="F72" s="1"/>
      <c r="G72" t="str">
        <f t="shared" si="10"/>
        <v>http://hl7.org/fhir/us/core/StructureDefinition/us-core-goal</v>
      </c>
      <c r="H72" t="s">
        <v>58</v>
      </c>
      <c r="J72" t="s">
        <v>56</v>
      </c>
      <c r="K72" t="s">
        <v>57</v>
      </c>
      <c r="L72" t="str">
        <f t="shared" si="9"/>
        <v>Goal.description</v>
      </c>
      <c r="M72" t="s">
        <v>56</v>
      </c>
      <c r="O72" t="s">
        <v>56</v>
      </c>
      <c r="AA72" s="8"/>
      <c r="AB72" t="str">
        <f t="shared" si="8"/>
        <v>SearchParameter-us-core-goal-description.html</v>
      </c>
    </row>
    <row r="73" spans="1:28" ht="19" customHeight="1" x14ac:dyDescent="0.2">
      <c r="A73">
        <v>72</v>
      </c>
      <c r="B73" t="s">
        <v>108</v>
      </c>
      <c r="C73" t="s">
        <v>160</v>
      </c>
      <c r="D73" t="s">
        <v>30</v>
      </c>
      <c r="E73" t="b">
        <v>0</v>
      </c>
      <c r="F73" s="1" t="s">
        <v>305</v>
      </c>
      <c r="G73" t="str">
        <f t="shared" si="10"/>
        <v>http://hl7.org/fhir/us/core/StructureDefinition/us-core-goal</v>
      </c>
      <c r="H73" t="s">
        <v>56</v>
      </c>
      <c r="J73" t="s">
        <v>56</v>
      </c>
      <c r="K73" t="s">
        <v>57</v>
      </c>
      <c r="L73" t="str">
        <f t="shared" si="9"/>
        <v>Goal.lifecycle-status</v>
      </c>
      <c r="M73" t="s">
        <v>56</v>
      </c>
      <c r="O73" t="s">
        <v>56</v>
      </c>
      <c r="Y73" s="4"/>
      <c r="Z73" s="4"/>
      <c r="AA73" s="8"/>
      <c r="AB73" t="str">
        <f t="shared" si="8"/>
        <v>SearchParameter-us-core-goal-lifecycle-status.html</v>
      </c>
    </row>
    <row r="74" spans="1:28" ht="19" customHeight="1" x14ac:dyDescent="0.2">
      <c r="A74">
        <v>73</v>
      </c>
      <c r="B74" t="s">
        <v>108</v>
      </c>
      <c r="C74" t="s">
        <v>88</v>
      </c>
      <c r="D74" t="s">
        <v>12</v>
      </c>
      <c r="E74" t="b">
        <v>1</v>
      </c>
      <c r="F74" s="1" t="s">
        <v>302</v>
      </c>
      <c r="G74" t="str">
        <f t="shared" si="10"/>
        <v>http://hl7.org/fhir/us/core/StructureDefinition/us-core-goal</v>
      </c>
      <c r="H74" t="s">
        <v>56</v>
      </c>
      <c r="J74" t="s">
        <v>56</v>
      </c>
      <c r="K74" t="s">
        <v>89</v>
      </c>
      <c r="L74" t="str">
        <f t="shared" si="9"/>
        <v>Goal.patient</v>
      </c>
      <c r="M74" t="s">
        <v>56</v>
      </c>
      <c r="O74" t="s">
        <v>56</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108</v>
      </c>
      <c r="C75" t="s">
        <v>237</v>
      </c>
      <c r="D75" t="s">
        <v>30</v>
      </c>
      <c r="E75" t="b">
        <v>0</v>
      </c>
      <c r="F75" s="1" t="s">
        <v>304</v>
      </c>
      <c r="G75" t="str">
        <f t="shared" si="10"/>
        <v>http://hl7.org/fhir/us/core/StructureDefinition/us-core-goal</v>
      </c>
      <c r="H75" t="s">
        <v>56</v>
      </c>
      <c r="J75" t="s">
        <v>56</v>
      </c>
      <c r="K75" t="s">
        <v>77</v>
      </c>
      <c r="L75" t="str">
        <f t="shared" si="9"/>
        <v>Goal.target-date</v>
      </c>
      <c r="M75" t="s">
        <v>56</v>
      </c>
      <c r="O75" t="s">
        <v>56</v>
      </c>
      <c r="P75" t="s">
        <v>69</v>
      </c>
      <c r="S75" t="s">
        <v>91</v>
      </c>
      <c r="AA75" s="8"/>
      <c r="AB75" t="str">
        <f t="shared" si="8"/>
        <v>SearchParameter-us-core-goal-target-date.html</v>
      </c>
    </row>
    <row r="76" spans="1:28" ht="19" customHeight="1" x14ac:dyDescent="0.2">
      <c r="A76">
        <v>75</v>
      </c>
      <c r="B76" t="s">
        <v>101</v>
      </c>
      <c r="C76" t="s">
        <v>77</v>
      </c>
      <c r="D76" t="s">
        <v>30</v>
      </c>
      <c r="E76" t="b">
        <v>0</v>
      </c>
      <c r="F76" s="1" t="s">
        <v>303</v>
      </c>
      <c r="G76" t="str">
        <f t="shared" si="10"/>
        <v>http://hl7.org/fhir/us/core/StructureDefinition/us-core-immunization</v>
      </c>
      <c r="H76" t="s">
        <v>56</v>
      </c>
      <c r="J76" t="s">
        <v>56</v>
      </c>
      <c r="K76" t="s">
        <v>77</v>
      </c>
      <c r="L76" t="str">
        <f t="shared" si="9"/>
        <v>Immunization.date</v>
      </c>
      <c r="M76" t="s">
        <v>56</v>
      </c>
      <c r="O76" t="s">
        <v>56</v>
      </c>
      <c r="P76" t="s">
        <v>69</v>
      </c>
      <c r="S76" t="s">
        <v>91</v>
      </c>
      <c r="AA76" s="8"/>
      <c r="AB76" t="str">
        <f t="shared" si="8"/>
        <v>SearchParameter-us-core-immunization-date.html</v>
      </c>
    </row>
    <row r="77" spans="1:28" ht="19" customHeight="1" x14ac:dyDescent="0.2">
      <c r="A77">
        <v>76</v>
      </c>
      <c r="B77" t="s">
        <v>101</v>
      </c>
      <c r="C77" t="s">
        <v>88</v>
      </c>
      <c r="D77" t="s">
        <v>12</v>
      </c>
      <c r="E77" t="b">
        <v>1</v>
      </c>
      <c r="F77" s="1" t="s">
        <v>302</v>
      </c>
      <c r="G77" t="str">
        <f t="shared" si="10"/>
        <v>http://hl7.org/fhir/us/core/StructureDefinition/us-core-immunization</v>
      </c>
      <c r="H77" t="s">
        <v>56</v>
      </c>
      <c r="J77" t="s">
        <v>56</v>
      </c>
      <c r="K77" t="s">
        <v>89</v>
      </c>
      <c r="L77" t="str">
        <f t="shared" si="9"/>
        <v>Immunization.patient</v>
      </c>
      <c r="M77" t="s">
        <v>56</v>
      </c>
      <c r="O77" t="s">
        <v>56</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101</v>
      </c>
      <c r="C78" t="s">
        <v>61</v>
      </c>
      <c r="D78" t="s">
        <v>30</v>
      </c>
      <c r="E78" t="b">
        <v>0</v>
      </c>
      <c r="F78" s="1" t="s">
        <v>305</v>
      </c>
      <c r="G78" t="str">
        <f t="shared" si="10"/>
        <v>http://hl7.org/fhir/us/core/StructureDefinition/us-core-immunization</v>
      </c>
      <c r="H78" t="s">
        <v>56</v>
      </c>
      <c r="J78" t="s">
        <v>56</v>
      </c>
      <c r="K78" t="s">
        <v>57</v>
      </c>
      <c r="L78" t="str">
        <f t="shared" si="9"/>
        <v>Immunization.status</v>
      </c>
      <c r="M78" t="s">
        <v>56</v>
      </c>
      <c r="O78" t="s">
        <v>56</v>
      </c>
      <c r="Y78" s="4"/>
      <c r="Z78" s="4"/>
      <c r="AA78" s="8"/>
      <c r="AB78" t="str">
        <f t="shared" si="8"/>
        <v>SearchParameter-us-core-immunization-status.html</v>
      </c>
    </row>
    <row r="79" spans="1:28" ht="19" customHeight="1" x14ac:dyDescent="0.2">
      <c r="A79">
        <v>78</v>
      </c>
      <c r="B79" t="s">
        <v>131</v>
      </c>
      <c r="C79" t="s">
        <v>84</v>
      </c>
      <c r="D79" t="s">
        <v>12</v>
      </c>
      <c r="E79" t="b">
        <v>1</v>
      </c>
      <c r="G79" t="str">
        <f t="shared" si="10"/>
        <v>http://hl7.org/fhir/us/core/StructureDefinition/us-core-location</v>
      </c>
      <c r="H79" t="s">
        <v>56</v>
      </c>
      <c r="J79" t="s">
        <v>56</v>
      </c>
      <c r="K79" t="s">
        <v>63</v>
      </c>
      <c r="L79" t="str">
        <f t="shared" si="9"/>
        <v>Location.address</v>
      </c>
      <c r="M79" t="s">
        <v>56</v>
      </c>
      <c r="O79" t="s">
        <v>56</v>
      </c>
      <c r="Y79" t="s">
        <v>136</v>
      </c>
      <c r="Z79" s="4" t="str">
        <f>"GET [base]/"&amp;B79&amp;"?address=Arbor"</f>
        <v>GET [base]/Location?address=Arbor</v>
      </c>
      <c r="AA79" s="8"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131</v>
      </c>
      <c r="C80" t="s">
        <v>132</v>
      </c>
      <c r="D80" t="s">
        <v>69</v>
      </c>
      <c r="E80" t="b">
        <v>1</v>
      </c>
      <c r="G80" t="str">
        <f t="shared" si="10"/>
        <v>http://hl7.org/fhir/us/core/StructureDefinition/us-core-location</v>
      </c>
      <c r="H80" t="s">
        <v>56</v>
      </c>
      <c r="J80" t="s">
        <v>56</v>
      </c>
      <c r="K80" t="s">
        <v>63</v>
      </c>
      <c r="L80" t="str">
        <f t="shared" si="9"/>
        <v>Location.address-city</v>
      </c>
      <c r="M80" t="s">
        <v>56</v>
      </c>
      <c r="O80" t="s">
        <v>56</v>
      </c>
      <c r="Y80" t="s">
        <v>137</v>
      </c>
      <c r="Z80" s="4" t="str">
        <f>"GET [base]/"&amp;B80&amp;"?address-city=Ann Arbor"</f>
        <v>GET [base]/Location?address-city=Ann Arbor</v>
      </c>
      <c r="AA80" s="8"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131</v>
      </c>
      <c r="C81" t="s">
        <v>134</v>
      </c>
      <c r="D81" t="s">
        <v>69</v>
      </c>
      <c r="E81" t="b">
        <v>1</v>
      </c>
      <c r="G81" t="str">
        <f t="shared" si="10"/>
        <v>http://hl7.org/fhir/us/core/StructureDefinition/us-core-location</v>
      </c>
      <c r="H81" t="s">
        <v>56</v>
      </c>
      <c r="J81" t="s">
        <v>56</v>
      </c>
      <c r="K81" t="s">
        <v>63</v>
      </c>
      <c r="L81" t="str">
        <f t="shared" si="9"/>
        <v>Location.address-postalcode</v>
      </c>
      <c r="M81" t="s">
        <v>56</v>
      </c>
      <c r="O81" t="s">
        <v>56</v>
      </c>
      <c r="Y81" t="s">
        <v>139</v>
      </c>
      <c r="Z81" s="4" t="str">
        <f>"GET [base]/"&amp;B81&amp;"?address-postalcode=48104"</f>
        <v>GET [base]/Location?address-postalcode=48104</v>
      </c>
      <c r="AA81" s="8"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131</v>
      </c>
      <c r="C82" t="s">
        <v>162</v>
      </c>
      <c r="D82" t="s">
        <v>69</v>
      </c>
      <c r="E82" t="b">
        <v>1</v>
      </c>
      <c r="G82" t="str">
        <f t="shared" si="10"/>
        <v>http://hl7.org/fhir/us/core/StructureDefinition/us-core-location</v>
      </c>
      <c r="H82" t="s">
        <v>56</v>
      </c>
      <c r="J82" t="s">
        <v>56</v>
      </c>
      <c r="K82" t="s">
        <v>63</v>
      </c>
      <c r="L82" t="str">
        <f t="shared" si="9"/>
        <v>Location.address-state</v>
      </c>
      <c r="M82" t="s">
        <v>56</v>
      </c>
      <c r="O82" t="s">
        <v>56</v>
      </c>
      <c r="Y82" t="s">
        <v>138</v>
      </c>
      <c r="Z82" s="4" t="s">
        <v>140</v>
      </c>
      <c r="AA82" s="8"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131</v>
      </c>
      <c r="C83" t="s">
        <v>23</v>
      </c>
      <c r="D83" t="s">
        <v>12</v>
      </c>
      <c r="E83" t="b">
        <v>1</v>
      </c>
      <c r="G83" t="str">
        <f t="shared" si="10"/>
        <v>http://hl7.org/fhir/us/core/StructureDefinition/us-core-location</v>
      </c>
      <c r="H83" t="s">
        <v>56</v>
      </c>
      <c r="J83" t="s">
        <v>56</v>
      </c>
      <c r="K83" t="s">
        <v>63</v>
      </c>
      <c r="L83" t="str">
        <f t="shared" si="9"/>
        <v>Location.name</v>
      </c>
      <c r="M83" t="s">
        <v>56</v>
      </c>
      <c r="O83" t="s">
        <v>56</v>
      </c>
      <c r="Y83" t="s">
        <v>135</v>
      </c>
      <c r="Z83" s="4" t="str">
        <f>"GET [base]/"&amp;B83&amp;"?name=Health"</f>
        <v>GET [base]/Location?name=Health</v>
      </c>
      <c r="AA83" s="8"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402</v>
      </c>
      <c r="C84" t="s">
        <v>88</v>
      </c>
      <c r="D84" t="s">
        <v>12</v>
      </c>
      <c r="E84" t="b">
        <v>1</v>
      </c>
      <c r="F84" s="1" t="s">
        <v>302</v>
      </c>
      <c r="G84" t="str">
        <f t="shared" si="10"/>
        <v>http://hl7.org/fhir/us/core/StructureDefinition/us-core-medicationdispense</v>
      </c>
      <c r="H84" t="s">
        <v>56</v>
      </c>
      <c r="J84" t="s">
        <v>56</v>
      </c>
      <c r="K84" t="s">
        <v>89</v>
      </c>
      <c r="L84" t="str">
        <f t="shared" si="9"/>
        <v>MedicationDispense.patient</v>
      </c>
      <c r="M84" t="s">
        <v>56</v>
      </c>
      <c r="O84" t="s">
        <v>56</v>
      </c>
      <c r="X84" s="6" t="s">
        <v>403</v>
      </c>
      <c r="Z84" s="8" t="s">
        <v>407</v>
      </c>
      <c r="AA84" s="8"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402</v>
      </c>
      <c r="C85" t="s">
        <v>61</v>
      </c>
      <c r="D85" t="s">
        <v>30</v>
      </c>
      <c r="E85" t="b">
        <v>0</v>
      </c>
      <c r="F85" s="1" t="s">
        <v>305</v>
      </c>
      <c r="G85" t="str">
        <f t="shared" si="10"/>
        <v>http://hl7.org/fhir/us/core/StructureDefinition/us-core-medicationdispense</v>
      </c>
      <c r="H85" t="s">
        <v>56</v>
      </c>
      <c r="J85" t="s">
        <v>56</v>
      </c>
      <c r="K85" t="s">
        <v>57</v>
      </c>
      <c r="L85" t="str">
        <f t="shared" si="9"/>
        <v>MedicationDispense.status</v>
      </c>
      <c r="M85" t="s">
        <v>56</v>
      </c>
      <c r="N85" t="s">
        <v>12</v>
      </c>
      <c r="O85" t="s">
        <v>56</v>
      </c>
      <c r="Y85" s="4"/>
      <c r="Z85" s="4"/>
      <c r="AA85" s="8"/>
      <c r="AB85" t="str">
        <f t="shared" si="8"/>
        <v>SearchParameter-us-core-medicationdispense-status.html</v>
      </c>
    </row>
    <row r="86" spans="1:28" ht="19" customHeight="1" x14ac:dyDescent="0.2">
      <c r="A86">
        <v>85</v>
      </c>
      <c r="B86" t="s">
        <v>402</v>
      </c>
      <c r="C86" t="s">
        <v>13</v>
      </c>
      <c r="D86" t="s">
        <v>30</v>
      </c>
      <c r="E86" t="b">
        <v>0</v>
      </c>
      <c r="F86" s="1" t="s">
        <v>305</v>
      </c>
      <c r="G86" t="str">
        <f t="shared" si="10"/>
        <v>http://hl7.org/fhir/us/core/StructureDefinition/us-core-medicationdispense</v>
      </c>
      <c r="H86" t="s">
        <v>56</v>
      </c>
      <c r="J86" t="s">
        <v>56</v>
      </c>
      <c r="K86" t="s">
        <v>57</v>
      </c>
      <c r="L86" t="str">
        <f t="shared" si="9"/>
        <v>MedicationDispense.type</v>
      </c>
      <c r="M86" t="s">
        <v>56</v>
      </c>
      <c r="N86" t="s">
        <v>12</v>
      </c>
      <c r="O86" t="s">
        <v>56</v>
      </c>
      <c r="Y86" s="4"/>
      <c r="Z86" s="4"/>
      <c r="AA86" s="8"/>
      <c r="AB86" t="str">
        <f t="shared" si="8"/>
        <v>SearchParameter-us-core-medicationdispense-type.html</v>
      </c>
    </row>
    <row r="87" spans="1:28" ht="19" customHeight="1" x14ac:dyDescent="0.2">
      <c r="A87">
        <v>86</v>
      </c>
      <c r="B87" t="s">
        <v>109</v>
      </c>
      <c r="C87" t="s">
        <v>125</v>
      </c>
      <c r="D87" t="s">
        <v>30</v>
      </c>
      <c r="E87" t="b">
        <v>0</v>
      </c>
      <c r="F87" s="1" t="s">
        <v>303</v>
      </c>
      <c r="G87" t="str">
        <f t="shared" si="10"/>
        <v>http://hl7.org/fhir/us/core/StructureDefinition/us-core-medicationrequest</v>
      </c>
      <c r="H87" t="s">
        <v>56</v>
      </c>
      <c r="J87" t="s">
        <v>56</v>
      </c>
      <c r="K87" t="s">
        <v>77</v>
      </c>
      <c r="L87" t="str">
        <f t="shared" si="9"/>
        <v>MedicationRequest.authoredon</v>
      </c>
      <c r="M87" t="s">
        <v>56</v>
      </c>
      <c r="O87" t="s">
        <v>56</v>
      </c>
      <c r="P87" t="s">
        <v>69</v>
      </c>
      <c r="S87" t="s">
        <v>91</v>
      </c>
      <c r="AA87" s="8"/>
      <c r="AB87" t="str">
        <f t="shared" si="8"/>
        <v>SearchParameter-us-core-medicationrequest-authoredon.html</v>
      </c>
    </row>
    <row r="88" spans="1:28" ht="19" customHeight="1" x14ac:dyDescent="0.2">
      <c r="A88">
        <v>87</v>
      </c>
      <c r="B88" t="s">
        <v>109</v>
      </c>
      <c r="C88" t="s">
        <v>243</v>
      </c>
      <c r="D88" t="s">
        <v>30</v>
      </c>
      <c r="E88" t="b">
        <v>0</v>
      </c>
      <c r="F88" s="1" t="s">
        <v>302</v>
      </c>
      <c r="G88" t="str">
        <f t="shared" si="10"/>
        <v>http://hl7.org/fhir/us/core/StructureDefinition/us-core-medicationrequest</v>
      </c>
      <c r="H88" t="s">
        <v>56</v>
      </c>
      <c r="J88" t="s">
        <v>56</v>
      </c>
      <c r="K88" t="s">
        <v>89</v>
      </c>
      <c r="L88" t="str">
        <f t="shared" si="9"/>
        <v>MedicationRequest.encounter</v>
      </c>
      <c r="M88" t="s">
        <v>56</v>
      </c>
      <c r="O88" t="s">
        <v>56</v>
      </c>
      <c r="W88" s="6"/>
      <c r="X88" s="6"/>
      <c r="Z88" s="8"/>
      <c r="AA88" s="8"/>
      <c r="AB88" t="str">
        <f t="shared" si="8"/>
        <v>SearchParameter-us-core-medicationrequest-encounter.html</v>
      </c>
    </row>
    <row r="89" spans="1:28" ht="19" customHeight="1" x14ac:dyDescent="0.2">
      <c r="A89">
        <v>88</v>
      </c>
      <c r="B89" t="s">
        <v>109</v>
      </c>
      <c r="C89" t="s">
        <v>242</v>
      </c>
      <c r="D89" t="s">
        <v>30</v>
      </c>
      <c r="E89" t="b">
        <v>0</v>
      </c>
      <c r="F89" s="1" t="s">
        <v>305</v>
      </c>
      <c r="G89" t="str">
        <f t="shared" si="10"/>
        <v>http://hl7.org/fhir/us/core/StructureDefinition/us-core-medicationrequest</v>
      </c>
      <c r="H89" t="s">
        <v>56</v>
      </c>
      <c r="J89" t="s">
        <v>56</v>
      </c>
      <c r="K89" t="s">
        <v>57</v>
      </c>
      <c r="L89" t="str">
        <f t="shared" si="9"/>
        <v>MedicationRequest.intent</v>
      </c>
      <c r="M89" t="s">
        <v>56</v>
      </c>
      <c r="N89" t="s">
        <v>12</v>
      </c>
      <c r="O89" t="s">
        <v>56</v>
      </c>
      <c r="Y89" s="4"/>
      <c r="Z89" s="4"/>
      <c r="AA89" s="8"/>
      <c r="AB89" t="str">
        <f t="shared" si="8"/>
        <v>SearchParameter-us-core-medicationrequest-intent.html</v>
      </c>
    </row>
    <row r="90" spans="1:28" ht="19" customHeight="1" x14ac:dyDescent="0.2">
      <c r="A90">
        <v>89</v>
      </c>
      <c r="B90" t="s">
        <v>109</v>
      </c>
      <c r="C90" t="s">
        <v>88</v>
      </c>
      <c r="D90" t="s">
        <v>30</v>
      </c>
      <c r="E90" t="b">
        <v>0</v>
      </c>
      <c r="F90" s="1" t="s">
        <v>302</v>
      </c>
      <c r="G90" t="str">
        <f t="shared" si="10"/>
        <v>http://hl7.org/fhir/us/core/StructureDefinition/us-core-medicationrequest</v>
      </c>
      <c r="H90" t="s">
        <v>56</v>
      </c>
      <c r="J90" t="s">
        <v>56</v>
      </c>
      <c r="K90" t="s">
        <v>89</v>
      </c>
      <c r="L90" t="str">
        <f t="shared" si="9"/>
        <v>MedicationRequest.patient</v>
      </c>
      <c r="M90" t="s">
        <v>56</v>
      </c>
      <c r="O90" t="s">
        <v>56</v>
      </c>
      <c r="W90" s="6"/>
      <c r="X90" s="6" t="s">
        <v>117</v>
      </c>
      <c r="Z90" s="8"/>
      <c r="AA90" s="8"/>
      <c r="AB90" t="str">
        <f t="shared" si="8"/>
        <v>SearchParameter-us-core-medicationrequest-patient.html</v>
      </c>
    </row>
    <row r="91" spans="1:28" ht="19" customHeight="1" x14ac:dyDescent="0.2">
      <c r="A91">
        <v>90</v>
      </c>
      <c r="B91" t="s">
        <v>109</v>
      </c>
      <c r="C91" t="s">
        <v>61</v>
      </c>
      <c r="D91" t="s">
        <v>30</v>
      </c>
      <c r="E91" t="b">
        <v>0</v>
      </c>
      <c r="F91" s="1" t="s">
        <v>305</v>
      </c>
      <c r="G91" t="str">
        <f t="shared" si="10"/>
        <v>http://hl7.org/fhir/us/core/StructureDefinition/us-core-medicationrequest</v>
      </c>
      <c r="H91" t="s">
        <v>56</v>
      </c>
      <c r="J91" t="s">
        <v>56</v>
      </c>
      <c r="K91" t="s">
        <v>57</v>
      </c>
      <c r="L91" t="str">
        <f t="shared" si="9"/>
        <v>MedicationRequest.status</v>
      </c>
      <c r="M91" t="s">
        <v>56</v>
      </c>
      <c r="N91" t="s">
        <v>12</v>
      </c>
      <c r="O91" t="s">
        <v>56</v>
      </c>
      <c r="Y91" s="4"/>
      <c r="Z91" s="4"/>
      <c r="AA91" s="8"/>
      <c r="AB91" t="str">
        <f t="shared" si="8"/>
        <v>SearchParameter-us-core-medicationrequest-status.html</v>
      </c>
    </row>
    <row r="92" spans="1:28" ht="19" customHeight="1" x14ac:dyDescent="0.2">
      <c r="A92">
        <v>91</v>
      </c>
      <c r="B92" t="s">
        <v>111</v>
      </c>
      <c r="C92" t="s">
        <v>95</v>
      </c>
      <c r="D92" t="s">
        <v>30</v>
      </c>
      <c r="E92" t="b">
        <v>0</v>
      </c>
      <c r="F92" s="1" t="s">
        <v>305</v>
      </c>
      <c r="G92" t="str">
        <f t="shared" si="10"/>
        <v>http://hl7.org/fhir/us/core/StructureDefinition/us-core-observation</v>
      </c>
      <c r="H92" t="s">
        <v>56</v>
      </c>
      <c r="J92" t="s">
        <v>56</v>
      </c>
      <c r="K92" t="s">
        <v>57</v>
      </c>
      <c r="L92" t="str">
        <f t="shared" si="9"/>
        <v>Observation.category</v>
      </c>
      <c r="M92" t="s">
        <v>56</v>
      </c>
      <c r="O92" t="s">
        <v>56</v>
      </c>
      <c r="Y92" s="4"/>
      <c r="Z92" s="4"/>
      <c r="AA92" s="8"/>
      <c r="AB92" t="str">
        <f t="shared" si="8"/>
        <v>SearchParameter-us-core-observation-category.html</v>
      </c>
    </row>
    <row r="93" spans="1:28" ht="19" customHeight="1" x14ac:dyDescent="0.2">
      <c r="A93">
        <v>92</v>
      </c>
      <c r="B93" t="s">
        <v>111</v>
      </c>
      <c r="C93" t="s">
        <v>26</v>
      </c>
      <c r="D93" t="s">
        <v>30</v>
      </c>
      <c r="E93" t="b">
        <v>0</v>
      </c>
      <c r="F93" s="1" t="s">
        <v>305</v>
      </c>
      <c r="G93" t="str">
        <f t="shared" si="10"/>
        <v>http://hl7.org/fhir/us/core/StructureDefinition/us-core-observation</v>
      </c>
      <c r="H93" t="s">
        <v>56</v>
      </c>
      <c r="J93" t="s">
        <v>56</v>
      </c>
      <c r="K93" t="s">
        <v>57</v>
      </c>
      <c r="L93" t="str">
        <f t="shared" si="9"/>
        <v>Observation.code</v>
      </c>
      <c r="M93" t="s">
        <v>56</v>
      </c>
      <c r="N93" t="s">
        <v>69</v>
      </c>
      <c r="O93" t="s">
        <v>56</v>
      </c>
      <c r="Y93" s="4"/>
      <c r="Z93" s="4"/>
      <c r="AA93" s="8"/>
      <c r="AB93" t="str">
        <f t="shared" si="8"/>
        <v>SearchParameter-us-core-observation-code.html</v>
      </c>
    </row>
    <row r="94" spans="1:28" ht="19" customHeight="1" x14ac:dyDescent="0.2">
      <c r="A94">
        <v>93</v>
      </c>
      <c r="B94" t="s">
        <v>111</v>
      </c>
      <c r="C94" t="s">
        <v>77</v>
      </c>
      <c r="D94" t="s">
        <v>30</v>
      </c>
      <c r="E94" t="b">
        <v>0</v>
      </c>
      <c r="F94" s="1" t="s">
        <v>303</v>
      </c>
      <c r="G94" t="str">
        <f t="shared" si="10"/>
        <v>http://hl7.org/fhir/us/core/StructureDefinition/us-core-observation</v>
      </c>
      <c r="H94" t="s">
        <v>56</v>
      </c>
      <c r="J94" t="s">
        <v>56</v>
      </c>
      <c r="K94" t="s">
        <v>77</v>
      </c>
      <c r="L94" t="str">
        <f t="shared" si="9"/>
        <v>Observation.date</v>
      </c>
      <c r="M94" t="s">
        <v>56</v>
      </c>
      <c r="O94" t="s">
        <v>56</v>
      </c>
      <c r="P94" t="s">
        <v>69</v>
      </c>
      <c r="S94" t="s">
        <v>91</v>
      </c>
      <c r="AA94" s="8"/>
      <c r="AB94" t="str">
        <f t="shared" si="8"/>
        <v>SearchParameter-us-core-observation-date.html</v>
      </c>
    </row>
    <row r="95" spans="1:28" ht="144" x14ac:dyDescent="0.2">
      <c r="A95">
        <v>94</v>
      </c>
      <c r="B95" t="s">
        <v>111</v>
      </c>
      <c r="C95" t="s">
        <v>463</v>
      </c>
      <c r="D95" t="s">
        <v>30</v>
      </c>
      <c r="E95" t="b">
        <v>0</v>
      </c>
      <c r="F95" s="1" t="s">
        <v>480</v>
      </c>
      <c r="G95" t="str">
        <f t="shared" ref="G95" si="11">"http://hl7.org/fhir/us/core/StructureDefinition/us-core-"&amp;LOWER(B95)</f>
        <v>http://hl7.org/fhir/us/core/StructureDefinition/us-core-observation</v>
      </c>
      <c r="H95" t="s">
        <v>56</v>
      </c>
      <c r="J95" t="s">
        <v>56</v>
      </c>
      <c r="K95" t="s">
        <v>77</v>
      </c>
      <c r="L95" t="str">
        <f t="shared" ref="L95" si="12">B95&amp;"."&amp;C95</f>
        <v>Observation._lastUpdated</v>
      </c>
      <c r="M95" t="s">
        <v>56</v>
      </c>
      <c r="O95" t="s">
        <v>56</v>
      </c>
      <c r="P95" t="s">
        <v>69</v>
      </c>
      <c r="S95" t="s">
        <v>91</v>
      </c>
      <c r="AA95" s="8"/>
      <c r="AB95" t="str">
        <f t="shared" ref="AB95" si="13">"SearchParameter-us-core-"&amp;LOWER((B95)&amp;"-"&amp;SUBSTITUTE(C95,"_","")&amp;".html")</f>
        <v>SearchParameter-us-core-observation-lastupdated.html</v>
      </c>
    </row>
    <row r="96" spans="1:28" ht="19" customHeight="1" x14ac:dyDescent="0.2">
      <c r="A96">
        <v>95</v>
      </c>
      <c r="B96" t="s">
        <v>111</v>
      </c>
      <c r="C96" t="s">
        <v>88</v>
      </c>
      <c r="D96" t="s">
        <v>30</v>
      </c>
      <c r="E96" t="b">
        <v>0</v>
      </c>
      <c r="F96" s="1" t="s">
        <v>302</v>
      </c>
      <c r="G96" t="str">
        <f t="shared" si="10"/>
        <v>http://hl7.org/fhir/us/core/StructureDefinition/us-core-observation</v>
      </c>
      <c r="H96" t="s">
        <v>56</v>
      </c>
      <c r="J96" t="s">
        <v>56</v>
      </c>
      <c r="K96" t="s">
        <v>89</v>
      </c>
      <c r="L96" t="str">
        <f t="shared" si="9"/>
        <v>Observation.patient</v>
      </c>
      <c r="M96" t="s">
        <v>56</v>
      </c>
      <c r="O96" t="s">
        <v>56</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111</v>
      </c>
      <c r="C97" t="s">
        <v>61</v>
      </c>
      <c r="D97" t="s">
        <v>30</v>
      </c>
      <c r="E97" t="b">
        <v>0</v>
      </c>
      <c r="F97" s="1" t="s">
        <v>305</v>
      </c>
      <c r="G97" t="str">
        <f t="shared" si="10"/>
        <v>http://hl7.org/fhir/us/core/StructureDefinition/us-core-observation</v>
      </c>
      <c r="H97" t="s">
        <v>56</v>
      </c>
      <c r="J97" t="s">
        <v>56</v>
      </c>
      <c r="K97" t="s">
        <v>57</v>
      </c>
      <c r="L97" t="str">
        <f t="shared" si="9"/>
        <v>Observation.status</v>
      </c>
      <c r="M97" t="s">
        <v>56</v>
      </c>
      <c r="N97" t="s">
        <v>12</v>
      </c>
      <c r="O97" t="s">
        <v>56</v>
      </c>
      <c r="Y97" s="4"/>
      <c r="Z97" s="4"/>
      <c r="AA97" s="8"/>
      <c r="AB97" t="str">
        <f t="shared" si="8"/>
        <v>SearchParameter-us-core-observation-status.html</v>
      </c>
    </row>
    <row r="98" spans="1:28" ht="19" customHeight="1" x14ac:dyDescent="0.2">
      <c r="A98">
        <v>97</v>
      </c>
      <c r="B98" t="s">
        <v>141</v>
      </c>
      <c r="C98" t="s">
        <v>84</v>
      </c>
      <c r="D98" t="s">
        <v>12</v>
      </c>
      <c r="E98" t="b">
        <v>1</v>
      </c>
      <c r="G98" t="str">
        <f t="shared" si="10"/>
        <v>http://hl7.org/fhir/us/core/StructureDefinition/us-core-organization</v>
      </c>
      <c r="H98" t="s">
        <v>56</v>
      </c>
      <c r="J98" t="s">
        <v>56</v>
      </c>
      <c r="K98" t="s">
        <v>63</v>
      </c>
      <c r="L98" t="str">
        <f t="shared" si="9"/>
        <v>Organization.address</v>
      </c>
      <c r="M98" t="s">
        <v>56</v>
      </c>
      <c r="O98" t="s">
        <v>56</v>
      </c>
      <c r="Y98" t="s">
        <v>143</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141</v>
      </c>
      <c r="C99" t="s">
        <v>23</v>
      </c>
      <c r="D99" t="s">
        <v>12</v>
      </c>
      <c r="E99" t="b">
        <v>1</v>
      </c>
      <c r="G99" t="str">
        <f t="shared" si="10"/>
        <v>http://hl7.org/fhir/us/core/StructureDefinition/us-core-organization</v>
      </c>
      <c r="H99" t="s">
        <v>56</v>
      </c>
      <c r="J99" t="s">
        <v>56</v>
      </c>
      <c r="K99" t="s">
        <v>63</v>
      </c>
      <c r="L99" t="str">
        <f t="shared" si="9"/>
        <v>Organization.name</v>
      </c>
      <c r="M99" t="s">
        <v>56</v>
      </c>
      <c r="O99" t="s">
        <v>56</v>
      </c>
      <c r="Y99" t="s">
        <v>142</v>
      </c>
      <c r="Z99" s="4" t="str">
        <f>"GET [base]/"&amp;B99&amp;"?name=Health"</f>
        <v>GET [base]/Organization?name=Health</v>
      </c>
      <c r="AA99" s="8"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21</v>
      </c>
      <c r="C100" t="s">
        <v>55</v>
      </c>
      <c r="D100" t="s">
        <v>12</v>
      </c>
      <c r="E100" t="b">
        <v>1</v>
      </c>
      <c r="G100" t="str">
        <f t="shared" si="10"/>
        <v>http://hl7.org/fhir/us/core/StructureDefinition/us-core-patient</v>
      </c>
      <c r="H100" t="s">
        <v>56</v>
      </c>
      <c r="J100" t="s">
        <v>56</v>
      </c>
      <c r="K100" t="s">
        <v>57</v>
      </c>
      <c r="L100" t="str">
        <f t="shared" si="9"/>
        <v>Patient._id</v>
      </c>
      <c r="M100" t="s">
        <v>56</v>
      </c>
      <c r="O100" t="s">
        <v>56</v>
      </c>
      <c r="Y100" s="22" t="str">
        <f>"support both read " &amp;B100&amp; " by `id` **AND** " &amp;B100&amp; " search"</f>
        <v>support both read Patient by `id` **AND** Patient search</v>
      </c>
      <c r="Z100" s="4" t="s">
        <v>168</v>
      </c>
      <c r="AB100" t="str">
        <f t="shared" si="8"/>
        <v>SearchParameter-us-core-patient-id.html</v>
      </c>
    </row>
    <row r="101" spans="1:28" ht="19" customHeight="1" x14ac:dyDescent="0.2">
      <c r="A101">
        <v>100</v>
      </c>
      <c r="B101" t="s">
        <v>21</v>
      </c>
      <c r="C101" t="s">
        <v>76</v>
      </c>
      <c r="D101" t="s">
        <v>30</v>
      </c>
      <c r="E101" t="b">
        <v>0</v>
      </c>
      <c r="F101" s="1" t="s">
        <v>304</v>
      </c>
      <c r="G101" t="str">
        <f t="shared" si="10"/>
        <v>http://hl7.org/fhir/us/core/StructureDefinition/us-core-patient</v>
      </c>
      <c r="H101" t="s">
        <v>56</v>
      </c>
      <c r="J101" t="s">
        <v>56</v>
      </c>
      <c r="K101" t="s">
        <v>77</v>
      </c>
      <c r="L101" t="str">
        <f t="shared" si="9"/>
        <v>Patient.birthdate</v>
      </c>
      <c r="M101" t="s">
        <v>56</v>
      </c>
      <c r="O101" t="s">
        <v>56</v>
      </c>
      <c r="AB101" t="str">
        <f t="shared" si="8"/>
        <v>SearchParameter-us-core-patient-birthdate.html</v>
      </c>
    </row>
    <row r="102" spans="1:28" ht="19" customHeight="1" x14ac:dyDescent="0.2">
      <c r="A102">
        <v>101</v>
      </c>
      <c r="B102" t="s">
        <v>21</v>
      </c>
      <c r="C102" t="s">
        <v>412</v>
      </c>
      <c r="D102" t="s">
        <v>30</v>
      </c>
      <c r="E102" t="b">
        <v>0</v>
      </c>
      <c r="F102" s="1" t="s">
        <v>304</v>
      </c>
      <c r="G102" t="str">
        <f t="shared" ref="G102:G132" si="14">"http://hl7.org/fhir/us/core/StructureDefinition/us-core-"&amp;LOWER(B102)</f>
        <v>http://hl7.org/fhir/us/core/StructureDefinition/us-core-patient</v>
      </c>
      <c r="H102" t="s">
        <v>56</v>
      </c>
      <c r="J102" t="s">
        <v>56</v>
      </c>
      <c r="K102" t="s">
        <v>77</v>
      </c>
      <c r="L102" t="str">
        <f t="shared" si="9"/>
        <v>Patient.death-date</v>
      </c>
      <c r="M102" t="s">
        <v>56</v>
      </c>
      <c r="O102" t="s">
        <v>56</v>
      </c>
      <c r="AB102" t="str">
        <f t="shared" si="8"/>
        <v>SearchParameter-us-core-patient-death-date.html</v>
      </c>
    </row>
    <row r="103" spans="1:28" ht="19" customHeight="1" x14ac:dyDescent="0.2">
      <c r="A103">
        <v>102</v>
      </c>
      <c r="B103" t="s">
        <v>21</v>
      </c>
      <c r="C103" t="s">
        <v>78</v>
      </c>
      <c r="D103" t="s">
        <v>30</v>
      </c>
      <c r="E103" t="b">
        <v>0</v>
      </c>
      <c r="F103" t="s">
        <v>323</v>
      </c>
      <c r="G103" t="str">
        <f t="shared" si="14"/>
        <v>http://hl7.org/fhir/us/core/StructureDefinition/us-core-patient</v>
      </c>
      <c r="H103" t="s">
        <v>56</v>
      </c>
      <c r="J103" t="s">
        <v>56</v>
      </c>
      <c r="K103" t="s">
        <v>63</v>
      </c>
      <c r="L103" s="5" t="s">
        <v>80</v>
      </c>
      <c r="M103" t="s">
        <v>56</v>
      </c>
      <c r="O103" t="s">
        <v>56</v>
      </c>
      <c r="AB103" t="str">
        <f t="shared" si="8"/>
        <v>SearchParameter-us-core-patient-family.html</v>
      </c>
    </row>
    <row r="104" spans="1:28" ht="19" customHeight="1" x14ac:dyDescent="0.2">
      <c r="A104">
        <v>103</v>
      </c>
      <c r="B104" t="s">
        <v>21</v>
      </c>
      <c r="C104" t="s">
        <v>79</v>
      </c>
      <c r="D104" t="s">
        <v>30</v>
      </c>
      <c r="E104" t="b">
        <v>0</v>
      </c>
      <c r="F104" s="1" t="s">
        <v>305</v>
      </c>
      <c r="G104" t="str">
        <f t="shared" si="14"/>
        <v>http://hl7.org/fhir/us/core/StructureDefinition/us-core-patient</v>
      </c>
      <c r="H104" t="s">
        <v>56</v>
      </c>
      <c r="J104" t="s">
        <v>56</v>
      </c>
      <c r="K104" t="s">
        <v>57</v>
      </c>
      <c r="L104" t="str">
        <f>B104&amp;"."&amp;C104</f>
        <v>Patient.gender</v>
      </c>
      <c r="M104" t="s">
        <v>56</v>
      </c>
      <c r="O104" t="s">
        <v>56</v>
      </c>
      <c r="AA104" s="8"/>
      <c r="AB104" t="str">
        <f t="shared" si="8"/>
        <v>SearchParameter-us-core-patient-gender.html</v>
      </c>
    </row>
    <row r="105" spans="1:28" ht="19" customHeight="1" x14ac:dyDescent="0.2">
      <c r="A105">
        <v>104</v>
      </c>
      <c r="B105" t="s">
        <v>21</v>
      </c>
      <c r="C105" t="s">
        <v>81</v>
      </c>
      <c r="D105" t="s">
        <v>30</v>
      </c>
      <c r="E105" t="b">
        <v>0</v>
      </c>
      <c r="G105" t="str">
        <f t="shared" si="14"/>
        <v>http://hl7.org/fhir/us/core/StructureDefinition/us-core-patient</v>
      </c>
      <c r="H105" t="s">
        <v>56</v>
      </c>
      <c r="J105" t="s">
        <v>56</v>
      </c>
      <c r="K105" t="s">
        <v>63</v>
      </c>
      <c r="L105" s="5" t="s">
        <v>82</v>
      </c>
      <c r="M105" t="s">
        <v>56</v>
      </c>
      <c r="O105" t="s">
        <v>56</v>
      </c>
      <c r="AA105" s="8"/>
      <c r="AB105" t="str">
        <f t="shared" si="8"/>
        <v>SearchParameter-us-core-patient-given.html</v>
      </c>
    </row>
    <row r="106" spans="1:28" ht="19" customHeight="1" x14ac:dyDescent="0.2">
      <c r="A106">
        <v>105</v>
      </c>
      <c r="B106" t="s">
        <v>21</v>
      </c>
      <c r="C106" t="s">
        <v>75</v>
      </c>
      <c r="D106" t="s">
        <v>12</v>
      </c>
      <c r="E106" t="b">
        <v>1</v>
      </c>
      <c r="F106" s="1" t="s">
        <v>305</v>
      </c>
      <c r="G106" t="str">
        <f t="shared" si="14"/>
        <v>http://hl7.org/fhir/us/core/StructureDefinition/us-core-patient</v>
      </c>
      <c r="H106" t="s">
        <v>56</v>
      </c>
      <c r="J106" t="s">
        <v>56</v>
      </c>
      <c r="K106" t="s">
        <v>57</v>
      </c>
      <c r="L106" t="str">
        <f t="shared" ref="L106:L132" si="15">B106&amp;"."&amp;C106</f>
        <v>Patient.identifier</v>
      </c>
      <c r="M106" t="s">
        <v>56</v>
      </c>
      <c r="O106" t="s">
        <v>56</v>
      </c>
      <c r="Y106" s="4" t="s">
        <v>121</v>
      </c>
      <c r="Z106" t="s">
        <v>99</v>
      </c>
      <c r="AA106" s="8"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21</v>
      </c>
      <c r="C107" t="s">
        <v>23</v>
      </c>
      <c r="D107" t="s">
        <v>12</v>
      </c>
      <c r="E107" t="b">
        <v>1</v>
      </c>
      <c r="G107" t="str">
        <f t="shared" si="14"/>
        <v>http://hl7.org/fhir/us/core/StructureDefinition/us-core-patient</v>
      </c>
      <c r="H107" t="s">
        <v>56</v>
      </c>
      <c r="J107" t="s">
        <v>56</v>
      </c>
      <c r="K107" t="s">
        <v>63</v>
      </c>
      <c r="L107" t="str">
        <f t="shared" si="15"/>
        <v>Patient.name</v>
      </c>
      <c r="M107" t="s">
        <v>56</v>
      </c>
      <c r="O107" t="s">
        <v>56</v>
      </c>
      <c r="Y107" s="4" t="s">
        <v>415</v>
      </c>
      <c r="Z107" t="s">
        <v>105</v>
      </c>
      <c r="AA107" s="8"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148</v>
      </c>
      <c r="C108" t="s">
        <v>55</v>
      </c>
      <c r="D108" t="s">
        <v>69</v>
      </c>
      <c r="E108" t="b">
        <v>1</v>
      </c>
      <c r="G108" t="str">
        <f t="shared" si="14"/>
        <v>http://hl7.org/fhir/us/core/StructureDefinition/us-core-practitioner</v>
      </c>
      <c r="H108" t="s">
        <v>56</v>
      </c>
      <c r="J108" t="s">
        <v>56</v>
      </c>
      <c r="K108" t="s">
        <v>57</v>
      </c>
      <c r="L108" t="str">
        <f t="shared" si="15"/>
        <v>Practitioner._id</v>
      </c>
      <c r="M108" t="s">
        <v>56</v>
      </c>
      <c r="O108" t="s">
        <v>56</v>
      </c>
      <c r="Y108" s="22"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8"/>
        <v>SearchParameter-us-core-practitioner-id.html</v>
      </c>
    </row>
    <row r="109" spans="1:28" ht="19" customHeight="1" x14ac:dyDescent="0.2">
      <c r="A109">
        <v>108</v>
      </c>
      <c r="B109" t="s">
        <v>148</v>
      </c>
      <c r="C109" t="s">
        <v>75</v>
      </c>
      <c r="D109" t="s">
        <v>12</v>
      </c>
      <c r="E109" t="b">
        <v>1</v>
      </c>
      <c r="F109" s="1" t="s">
        <v>305</v>
      </c>
      <c r="G109" t="str">
        <f t="shared" si="14"/>
        <v>http://hl7.org/fhir/us/core/StructureDefinition/us-core-practitioner</v>
      </c>
      <c r="H109" t="s">
        <v>56</v>
      </c>
      <c r="J109" t="s">
        <v>56</v>
      </c>
      <c r="K109" t="s">
        <v>57</v>
      </c>
      <c r="L109" t="str">
        <f t="shared" si="15"/>
        <v>Practitioner.identifier</v>
      </c>
      <c r="M109" t="s">
        <v>56</v>
      </c>
      <c r="O109" t="s">
        <v>56</v>
      </c>
      <c r="Y109" s="4" t="s">
        <v>165</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148</v>
      </c>
      <c r="C110" t="s">
        <v>23</v>
      </c>
      <c r="D110" t="s">
        <v>12</v>
      </c>
      <c r="E110" t="b">
        <v>1</v>
      </c>
      <c r="G110" t="str">
        <f t="shared" si="14"/>
        <v>http://hl7.org/fhir/us/core/StructureDefinition/us-core-practitioner</v>
      </c>
      <c r="H110" t="s">
        <v>56</v>
      </c>
      <c r="J110" t="s">
        <v>56</v>
      </c>
      <c r="K110" t="s">
        <v>63</v>
      </c>
      <c r="L110" t="str">
        <f t="shared" si="15"/>
        <v>Practitioner.name</v>
      </c>
      <c r="M110" t="s">
        <v>56</v>
      </c>
      <c r="O110" t="s">
        <v>56</v>
      </c>
      <c r="Y110" s="4" t="s">
        <v>149</v>
      </c>
      <c r="Z110" s="4" t="str">
        <f>"GET [base]/"&amp;B110&amp;"?name=Smith"</f>
        <v>GET [base]/Practitioner?name=Smith</v>
      </c>
      <c r="AA110" s="8"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150</v>
      </c>
      <c r="C111" t="s">
        <v>152</v>
      </c>
      <c r="D111" t="s">
        <v>12</v>
      </c>
      <c r="E111" t="b">
        <v>1</v>
      </c>
      <c r="F111" s="1" t="s">
        <v>302</v>
      </c>
      <c r="G111" t="str">
        <f t="shared" si="14"/>
        <v>http://hl7.org/fhir/us/core/StructureDefinition/us-core-practitionerrole</v>
      </c>
      <c r="H111" t="s">
        <v>56</v>
      </c>
      <c r="J111" t="s">
        <v>56</v>
      </c>
      <c r="K111" t="s">
        <v>89</v>
      </c>
      <c r="L111" t="str">
        <f t="shared" si="15"/>
        <v>PractitionerRole.practitioner</v>
      </c>
      <c r="M111" t="s">
        <v>56</v>
      </c>
      <c r="O111" t="s">
        <v>56</v>
      </c>
      <c r="U111" t="s">
        <v>153</v>
      </c>
      <c r="X111" t="s">
        <v>154</v>
      </c>
      <c r="Y111" s="4" t="s">
        <v>155</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150</v>
      </c>
      <c r="C112" t="s">
        <v>151</v>
      </c>
      <c r="D112" t="s">
        <v>12</v>
      </c>
      <c r="E112" t="b">
        <v>1</v>
      </c>
      <c r="F112" s="1" t="s">
        <v>305</v>
      </c>
      <c r="G112" t="str">
        <f t="shared" si="14"/>
        <v>http://hl7.org/fhir/us/core/StructureDefinition/us-core-practitionerrole</v>
      </c>
      <c r="H112" t="s">
        <v>56</v>
      </c>
      <c r="J112" t="s">
        <v>56</v>
      </c>
      <c r="K112" t="s">
        <v>57</v>
      </c>
      <c r="L112" t="str">
        <f t="shared" si="15"/>
        <v>PractitionerRole.specialty</v>
      </c>
      <c r="M112" t="s">
        <v>56</v>
      </c>
      <c r="O112" t="s">
        <v>56</v>
      </c>
      <c r="X112" t="s">
        <v>154</v>
      </c>
      <c r="Y112" s="4" t="s">
        <v>166</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110</v>
      </c>
      <c r="C113" t="s">
        <v>26</v>
      </c>
      <c r="D113" t="s">
        <v>30</v>
      </c>
      <c r="E113" t="b">
        <v>0</v>
      </c>
      <c r="F113" s="1" t="s">
        <v>305</v>
      </c>
      <c r="G113" t="str">
        <f t="shared" si="14"/>
        <v>http://hl7.org/fhir/us/core/StructureDefinition/us-core-procedure</v>
      </c>
      <c r="H113" t="s">
        <v>56</v>
      </c>
      <c r="J113" t="s">
        <v>56</v>
      </c>
      <c r="K113" t="s">
        <v>57</v>
      </c>
      <c r="L113" t="str">
        <f t="shared" si="15"/>
        <v>Procedure.code</v>
      </c>
      <c r="M113" t="s">
        <v>56</v>
      </c>
      <c r="N113" t="s">
        <v>69</v>
      </c>
      <c r="O113" t="s">
        <v>56</v>
      </c>
      <c r="Y113" s="4"/>
      <c r="Z113" s="4"/>
      <c r="AA113" s="8"/>
      <c r="AB113" t="str">
        <f t="shared" si="8"/>
        <v>SearchParameter-us-core-procedure-code.html</v>
      </c>
    </row>
    <row r="114" spans="1:28" ht="19" customHeight="1" x14ac:dyDescent="0.2">
      <c r="A114">
        <v>113</v>
      </c>
      <c r="B114" t="s">
        <v>110</v>
      </c>
      <c r="C114" t="s">
        <v>77</v>
      </c>
      <c r="D114" t="s">
        <v>30</v>
      </c>
      <c r="E114" t="b">
        <v>0</v>
      </c>
      <c r="F114" s="1" t="s">
        <v>303</v>
      </c>
      <c r="G114" t="str">
        <f t="shared" si="14"/>
        <v>http://hl7.org/fhir/us/core/StructureDefinition/us-core-procedure</v>
      </c>
      <c r="H114" t="s">
        <v>56</v>
      </c>
      <c r="J114" t="s">
        <v>56</v>
      </c>
      <c r="K114" t="s">
        <v>77</v>
      </c>
      <c r="L114" t="str">
        <f t="shared" si="15"/>
        <v>Procedure.date</v>
      </c>
      <c r="M114" t="s">
        <v>56</v>
      </c>
      <c r="O114" t="s">
        <v>56</v>
      </c>
      <c r="P114" t="s">
        <v>69</v>
      </c>
      <c r="S114" t="s">
        <v>91</v>
      </c>
      <c r="AA114" s="8"/>
      <c r="AB114" t="str">
        <f t="shared" si="8"/>
        <v>SearchParameter-us-core-procedure-date.html</v>
      </c>
    </row>
    <row r="115" spans="1:28" ht="19" customHeight="1" x14ac:dyDescent="0.2">
      <c r="A115">
        <v>114</v>
      </c>
      <c r="B115" t="s">
        <v>110</v>
      </c>
      <c r="C115" t="s">
        <v>88</v>
      </c>
      <c r="D115" t="s">
        <v>12</v>
      </c>
      <c r="E115" t="b">
        <v>1</v>
      </c>
      <c r="F115" s="1" t="s">
        <v>302</v>
      </c>
      <c r="G115" t="str">
        <f t="shared" si="14"/>
        <v>http://hl7.org/fhir/us/core/StructureDefinition/us-core-procedure</v>
      </c>
      <c r="H115" t="s">
        <v>56</v>
      </c>
      <c r="J115" t="s">
        <v>56</v>
      </c>
      <c r="K115" t="s">
        <v>89</v>
      </c>
      <c r="L115" t="str">
        <f t="shared" si="15"/>
        <v>Procedure.patient</v>
      </c>
      <c r="M115" t="s">
        <v>56</v>
      </c>
      <c r="O115" t="s">
        <v>56</v>
      </c>
      <c r="Y115" t="str">
        <f>"support searching for all "&amp;LOWER(B115)&amp;"s for a patient"</f>
        <v>support searching for all procedures for a patient</v>
      </c>
      <c r="Z115" s="4" t="s">
        <v>123</v>
      </c>
      <c r="AA115" s="8"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110</v>
      </c>
      <c r="C116" t="s">
        <v>61</v>
      </c>
      <c r="D116" t="s">
        <v>30</v>
      </c>
      <c r="E116" t="b">
        <v>0</v>
      </c>
      <c r="F116" s="1" t="s">
        <v>305</v>
      </c>
      <c r="G116" t="str">
        <f t="shared" si="14"/>
        <v>http://hl7.org/fhir/us/core/StructureDefinition/us-core-procedure</v>
      </c>
      <c r="H116" t="s">
        <v>56</v>
      </c>
      <c r="J116" t="s">
        <v>56</v>
      </c>
      <c r="K116" t="s">
        <v>57</v>
      </c>
      <c r="L116" t="str">
        <f t="shared" si="15"/>
        <v>Procedure.status</v>
      </c>
      <c r="M116" t="s">
        <v>56</v>
      </c>
      <c r="N116" t="s">
        <v>12</v>
      </c>
      <c r="O116" t="s">
        <v>56</v>
      </c>
      <c r="Y116" s="4"/>
      <c r="Z116" s="4"/>
      <c r="AA116" s="8"/>
      <c r="AB116" t="str">
        <f t="shared" si="8"/>
        <v>SearchParameter-us-core-procedure-status.html</v>
      </c>
    </row>
    <row r="117" spans="1:28" ht="19" customHeight="1" x14ac:dyDescent="0.2">
      <c r="A117">
        <v>116</v>
      </c>
      <c r="B117" t="s">
        <v>368</v>
      </c>
      <c r="C117" t="s">
        <v>55</v>
      </c>
      <c r="D117" t="s">
        <v>12</v>
      </c>
      <c r="E117" t="b">
        <v>1</v>
      </c>
      <c r="G117" t="str">
        <f t="shared" si="14"/>
        <v>http://hl7.org/fhir/us/core/StructureDefinition/us-core-questionnaireresponse</v>
      </c>
      <c r="H117" t="s">
        <v>56</v>
      </c>
      <c r="J117" t="s">
        <v>56</v>
      </c>
      <c r="K117" t="s">
        <v>57</v>
      </c>
      <c r="L117" t="str">
        <f t="shared" si="15"/>
        <v>QuestionnaireResponse._id</v>
      </c>
      <c r="M117" t="s">
        <v>56</v>
      </c>
      <c r="O117" t="s">
        <v>56</v>
      </c>
      <c r="Y117" s="22" t="str">
        <f>"support both read " &amp;B117&amp; " by `id` **AND** " &amp;B117&amp; " search"</f>
        <v>support both read QuestionnaireResponse by `id` **AND** QuestionnaireResponse search</v>
      </c>
      <c r="Z117" s="4" t="s">
        <v>420</v>
      </c>
      <c r="AB117" t="str">
        <f t="shared" si="8"/>
        <v>SearchParameter-us-core-questionnaireresponse-id.html</v>
      </c>
    </row>
    <row r="118" spans="1:28" ht="19" customHeight="1" x14ac:dyDescent="0.2">
      <c r="A118">
        <v>117</v>
      </c>
      <c r="B118" t="s">
        <v>368</v>
      </c>
      <c r="C118" t="s">
        <v>342</v>
      </c>
      <c r="D118" t="s">
        <v>30</v>
      </c>
      <c r="E118" t="b">
        <v>0</v>
      </c>
      <c r="F118" s="1" t="s">
        <v>303</v>
      </c>
      <c r="G118" t="str">
        <f t="shared" si="14"/>
        <v>http://hl7.org/fhir/us/core/StructureDefinition/us-core-questionnaireresponse</v>
      </c>
      <c r="H118" t="s">
        <v>56</v>
      </c>
      <c r="J118" t="s">
        <v>56</v>
      </c>
      <c r="K118" t="s">
        <v>77</v>
      </c>
      <c r="L118" t="str">
        <f t="shared" si="15"/>
        <v>QuestionnaireResponse.authored</v>
      </c>
      <c r="M118" t="s">
        <v>56</v>
      </c>
      <c r="O118" t="s">
        <v>56</v>
      </c>
      <c r="P118" s="10" t="s">
        <v>69</v>
      </c>
      <c r="S118" t="s">
        <v>91</v>
      </c>
      <c r="Y118" s="18" t="s">
        <v>424</v>
      </c>
      <c r="AB118" t="str">
        <f t="shared" si="8"/>
        <v>SearchParameter-us-core-questionnaireresponse-authored.html</v>
      </c>
    </row>
    <row r="119" spans="1:28" ht="19" customHeight="1" x14ac:dyDescent="0.2">
      <c r="A119">
        <v>118</v>
      </c>
      <c r="B119" t="s">
        <v>368</v>
      </c>
      <c r="C119" t="s">
        <v>88</v>
      </c>
      <c r="D119" t="s">
        <v>12</v>
      </c>
      <c r="E119" t="b">
        <v>1</v>
      </c>
      <c r="F119" s="1" t="s">
        <v>302</v>
      </c>
      <c r="G119" t="str">
        <f t="shared" si="14"/>
        <v>http://hl7.org/fhir/us/core/StructureDefinition/us-core-questionnaireresponse</v>
      </c>
      <c r="H119" t="s">
        <v>56</v>
      </c>
      <c r="J119" t="s">
        <v>56</v>
      </c>
      <c r="K119" t="s">
        <v>89</v>
      </c>
      <c r="L119" t="str">
        <f t="shared" si="15"/>
        <v>QuestionnaireResponse.patient</v>
      </c>
      <c r="M119" t="s">
        <v>56</v>
      </c>
      <c r="O119" t="s">
        <v>56</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368</v>
      </c>
      <c r="C120" t="s">
        <v>378</v>
      </c>
      <c r="D120" t="s">
        <v>30</v>
      </c>
      <c r="E120" t="b">
        <v>0</v>
      </c>
      <c r="F120" s="1" t="s">
        <v>302</v>
      </c>
      <c r="G120" t="str">
        <f t="shared" si="14"/>
        <v>http://hl7.org/fhir/us/core/StructureDefinition/us-core-questionnaireresponse</v>
      </c>
      <c r="H120" t="s">
        <v>56</v>
      </c>
      <c r="J120" t="s">
        <v>56</v>
      </c>
      <c r="K120" t="s">
        <v>89</v>
      </c>
      <c r="L120" t="str">
        <f t="shared" si="15"/>
        <v>QuestionnaireResponse.questionnaire</v>
      </c>
      <c r="M120" t="s">
        <v>56</v>
      </c>
      <c r="O120" t="s">
        <v>56</v>
      </c>
      <c r="Y120" s="18" t="s">
        <v>425</v>
      </c>
      <c r="AB120" t="str">
        <f t="shared" si="8"/>
        <v>SearchParameter-us-core-questionnaireresponse-questionnaire.html</v>
      </c>
    </row>
    <row r="121" spans="1:28" ht="19" customHeight="1" x14ac:dyDescent="0.2">
      <c r="A121">
        <v>120</v>
      </c>
      <c r="B121" t="s">
        <v>368</v>
      </c>
      <c r="C121" t="s">
        <v>61</v>
      </c>
      <c r="D121" t="s">
        <v>30</v>
      </c>
      <c r="E121" t="b">
        <v>0</v>
      </c>
      <c r="F121" s="1" t="s">
        <v>305</v>
      </c>
      <c r="G121" t="str">
        <f t="shared" si="14"/>
        <v>http://hl7.org/fhir/us/core/StructureDefinition/us-core-questionnaireresponse</v>
      </c>
      <c r="H121" t="s">
        <v>56</v>
      </c>
      <c r="J121" t="s">
        <v>56</v>
      </c>
      <c r="K121" t="s">
        <v>57</v>
      </c>
      <c r="L121" t="str">
        <f t="shared" si="15"/>
        <v>QuestionnaireResponse.status</v>
      </c>
      <c r="M121" t="s">
        <v>56</v>
      </c>
      <c r="N121" t="s">
        <v>12</v>
      </c>
      <c r="O121" t="s">
        <v>56</v>
      </c>
      <c r="Y121" s="18" t="s">
        <v>421</v>
      </c>
      <c r="AB121" t="str">
        <f t="shared" si="8"/>
        <v>SearchParameter-us-core-questionnaireresponse-status.html</v>
      </c>
    </row>
    <row r="122" spans="1:28" ht="19" customHeight="1" x14ac:dyDescent="0.2">
      <c r="A122">
        <v>121</v>
      </c>
      <c r="B122" t="s">
        <v>349</v>
      </c>
      <c r="C122" t="s">
        <v>55</v>
      </c>
      <c r="D122" t="s">
        <v>12</v>
      </c>
      <c r="E122" t="b">
        <v>1</v>
      </c>
      <c r="G122" t="str">
        <f t="shared" si="14"/>
        <v>http://hl7.org/fhir/us/core/StructureDefinition/us-core-relatedperson</v>
      </c>
      <c r="H122" t="s">
        <v>56</v>
      </c>
      <c r="J122" t="s">
        <v>56</v>
      </c>
      <c r="K122" t="s">
        <v>57</v>
      </c>
      <c r="L122" t="str">
        <f t="shared" si="15"/>
        <v>RelatedPerson._id</v>
      </c>
      <c r="M122" t="s">
        <v>56</v>
      </c>
      <c r="O122" t="s">
        <v>56</v>
      </c>
      <c r="Y122" s="22" t="str">
        <f>"support both read " &amp;B122&amp; " by `id` **AND** " &amp;B122&amp; " search"</f>
        <v>support both read RelatedPerson by `id` **AND** RelatedPerson search</v>
      </c>
      <c r="Z122" s="4" t="s">
        <v>353</v>
      </c>
      <c r="AA122" s="8"/>
      <c r="AB122" t="str">
        <f t="shared" ref="AB122:AB132" si="16">"SearchParameter-us-core-"&amp;LOWER((B122)&amp;"-"&amp;SUBSTITUTE(C122,"_","")&amp;".html")</f>
        <v>SearchParameter-us-core-relatedperson-id.html</v>
      </c>
    </row>
    <row r="123" spans="1:28" ht="19" customHeight="1" x14ac:dyDescent="0.2">
      <c r="A123">
        <v>122</v>
      </c>
      <c r="B123" t="s">
        <v>349</v>
      </c>
      <c r="C123" t="s">
        <v>23</v>
      </c>
      <c r="D123" t="s">
        <v>69</v>
      </c>
      <c r="E123" t="b">
        <v>0</v>
      </c>
      <c r="G123" t="str">
        <f t="shared" si="14"/>
        <v>http://hl7.org/fhir/us/core/StructureDefinition/us-core-relatedperson</v>
      </c>
      <c r="H123" t="s">
        <v>56</v>
      </c>
      <c r="J123" t="s">
        <v>56</v>
      </c>
      <c r="K123" t="s">
        <v>63</v>
      </c>
      <c r="L123" t="str">
        <f t="shared" si="15"/>
        <v>RelatedPerson.name</v>
      </c>
      <c r="M123" t="s">
        <v>56</v>
      </c>
      <c r="O123" t="s">
        <v>56</v>
      </c>
      <c r="Y123" s="4" t="s">
        <v>415</v>
      </c>
      <c r="Z123" s="4" t="str">
        <f>"GET [base]/"&amp;B123&amp;"?"&amp;C123&amp;"=Mary Shaw"</f>
        <v>GET [base]/RelatedPerson?name=Mary Shaw</v>
      </c>
      <c r="AA123" s="8"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349</v>
      </c>
      <c r="C124" t="s">
        <v>88</v>
      </c>
      <c r="D124" t="s">
        <v>69</v>
      </c>
      <c r="E124" t="b">
        <v>1</v>
      </c>
      <c r="F124" s="1" t="s">
        <v>302</v>
      </c>
      <c r="G124" t="str">
        <f t="shared" si="14"/>
        <v>http://hl7.org/fhir/us/core/StructureDefinition/us-core-relatedperson</v>
      </c>
      <c r="H124" t="s">
        <v>56</v>
      </c>
      <c r="J124" t="s">
        <v>56</v>
      </c>
      <c r="K124" t="s">
        <v>89</v>
      </c>
      <c r="L124" t="str">
        <f t="shared" si="15"/>
        <v>RelatedPerson.patient</v>
      </c>
      <c r="M124" t="s">
        <v>56</v>
      </c>
      <c r="O124" t="s">
        <v>56</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340</v>
      </c>
      <c r="C125" t="s">
        <v>55</v>
      </c>
      <c r="D125" t="s">
        <v>12</v>
      </c>
      <c r="E125" t="b">
        <v>1</v>
      </c>
      <c r="G125" t="str">
        <f t="shared" si="14"/>
        <v>http://hl7.org/fhir/us/core/StructureDefinition/us-core-servicerequest</v>
      </c>
      <c r="H125" t="s">
        <v>56</v>
      </c>
      <c r="J125" t="s">
        <v>56</v>
      </c>
      <c r="K125" t="s">
        <v>57</v>
      </c>
      <c r="L125" t="str">
        <f t="shared" si="15"/>
        <v>ServiceRequest._id</v>
      </c>
      <c r="M125" t="s">
        <v>56</v>
      </c>
      <c r="O125" t="s">
        <v>56</v>
      </c>
      <c r="Y125" s="22" t="str">
        <f>"support both read " &amp;B125&amp; " by `id` **AND** " &amp;B125&amp; " search"</f>
        <v>support both read ServiceRequest by `id` **AND** ServiceRequest search</v>
      </c>
      <c r="Z125" s="4" t="s">
        <v>341</v>
      </c>
      <c r="AB125" t="str">
        <f t="shared" si="16"/>
        <v>SearchParameter-us-core-servicerequest-id.html</v>
      </c>
    </row>
    <row r="126" spans="1:28" ht="19" customHeight="1" x14ac:dyDescent="0.2">
      <c r="A126">
        <v>125</v>
      </c>
      <c r="B126" t="s">
        <v>340</v>
      </c>
      <c r="C126" t="s">
        <v>342</v>
      </c>
      <c r="D126" t="s">
        <v>30</v>
      </c>
      <c r="E126" t="b">
        <v>0</v>
      </c>
      <c r="F126" s="1" t="s">
        <v>303</v>
      </c>
      <c r="G126" t="str">
        <f t="shared" si="14"/>
        <v>http://hl7.org/fhir/us/core/StructureDefinition/us-core-servicerequest</v>
      </c>
      <c r="H126" t="s">
        <v>56</v>
      </c>
      <c r="J126" t="s">
        <v>56</v>
      </c>
      <c r="K126" t="s">
        <v>77</v>
      </c>
      <c r="L126" t="str">
        <f t="shared" si="15"/>
        <v>ServiceRequest.authored</v>
      </c>
      <c r="M126" t="s">
        <v>56</v>
      </c>
      <c r="O126" t="s">
        <v>56</v>
      </c>
      <c r="P126" s="10" t="s">
        <v>69</v>
      </c>
      <c r="S126" t="s">
        <v>91</v>
      </c>
      <c r="AA126" s="8"/>
      <c r="AB126" t="str">
        <f t="shared" si="16"/>
        <v>SearchParameter-us-core-servicerequest-authored.html</v>
      </c>
    </row>
    <row r="127" spans="1:28" ht="19" customHeight="1" x14ac:dyDescent="0.2">
      <c r="A127">
        <v>126</v>
      </c>
      <c r="B127" t="s">
        <v>340</v>
      </c>
      <c r="C127" t="s">
        <v>95</v>
      </c>
      <c r="D127" t="s">
        <v>30</v>
      </c>
      <c r="E127" t="b">
        <v>0</v>
      </c>
      <c r="F127" s="1" t="s">
        <v>305</v>
      </c>
      <c r="G127" t="str">
        <f t="shared" si="14"/>
        <v>http://hl7.org/fhir/us/core/StructureDefinition/us-core-servicerequest</v>
      </c>
      <c r="H127" t="s">
        <v>56</v>
      </c>
      <c r="J127" t="s">
        <v>56</v>
      </c>
      <c r="K127" t="s">
        <v>57</v>
      </c>
      <c r="L127" t="str">
        <f t="shared" si="15"/>
        <v>ServiceRequest.category</v>
      </c>
      <c r="M127" t="s">
        <v>56</v>
      </c>
      <c r="O127" t="s">
        <v>56</v>
      </c>
      <c r="Y127" s="4"/>
      <c r="Z127" s="4"/>
      <c r="AA127" s="8"/>
      <c r="AB127" t="str">
        <f t="shared" si="16"/>
        <v>SearchParameter-us-core-servicerequest-category.html</v>
      </c>
    </row>
    <row r="128" spans="1:28" ht="19" customHeight="1" x14ac:dyDescent="0.2">
      <c r="A128">
        <v>127</v>
      </c>
      <c r="B128" t="s">
        <v>340</v>
      </c>
      <c r="C128" t="s">
        <v>26</v>
      </c>
      <c r="D128" t="s">
        <v>30</v>
      </c>
      <c r="E128" t="b">
        <v>0</v>
      </c>
      <c r="F128" s="1" t="s">
        <v>305</v>
      </c>
      <c r="G128" t="str">
        <f t="shared" si="14"/>
        <v>http://hl7.org/fhir/us/core/StructureDefinition/us-core-servicerequest</v>
      </c>
      <c r="H128" t="s">
        <v>56</v>
      </c>
      <c r="J128" t="s">
        <v>56</v>
      </c>
      <c r="K128" t="s">
        <v>57</v>
      </c>
      <c r="L128" t="str">
        <f t="shared" si="15"/>
        <v>ServiceRequest.code</v>
      </c>
      <c r="M128" t="s">
        <v>56</v>
      </c>
      <c r="N128" t="s">
        <v>69</v>
      </c>
      <c r="O128" t="s">
        <v>56</v>
      </c>
      <c r="Y128" s="4"/>
      <c r="Z128" s="4"/>
      <c r="AA128" s="8"/>
      <c r="AB128" t="str">
        <f t="shared" si="16"/>
        <v>SearchParameter-us-core-servicerequest-code.html</v>
      </c>
    </row>
    <row r="129" spans="1:28" ht="51" customHeight="1" x14ac:dyDescent="0.2">
      <c r="A129">
        <v>128</v>
      </c>
      <c r="B129" t="s">
        <v>340</v>
      </c>
      <c r="C129" t="s">
        <v>88</v>
      </c>
      <c r="D129" t="s">
        <v>12</v>
      </c>
      <c r="E129" t="b">
        <v>1</v>
      </c>
      <c r="F129" s="1" t="s">
        <v>302</v>
      </c>
      <c r="G129" t="str">
        <f t="shared" si="14"/>
        <v>http://hl7.org/fhir/us/core/StructureDefinition/us-core-servicerequest</v>
      </c>
      <c r="H129" t="s">
        <v>56</v>
      </c>
      <c r="J129" t="s">
        <v>56</v>
      </c>
      <c r="K129" t="s">
        <v>89</v>
      </c>
      <c r="L129" t="str">
        <f t="shared" si="15"/>
        <v>ServiceRequest.patient</v>
      </c>
      <c r="M129" t="s">
        <v>56</v>
      </c>
      <c r="O129" t="s">
        <v>56</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340</v>
      </c>
      <c r="C130" t="s">
        <v>61</v>
      </c>
      <c r="D130" t="s">
        <v>30</v>
      </c>
      <c r="E130" t="b">
        <v>0</v>
      </c>
      <c r="F130" s="1" t="s">
        <v>305</v>
      </c>
      <c r="G130" t="str">
        <f t="shared" si="14"/>
        <v>http://hl7.org/fhir/us/core/StructureDefinition/us-core-servicerequest</v>
      </c>
      <c r="H130" t="s">
        <v>56</v>
      </c>
      <c r="J130" t="s">
        <v>56</v>
      </c>
      <c r="K130" t="s">
        <v>57</v>
      </c>
      <c r="L130" t="str">
        <f t="shared" si="15"/>
        <v>ServiceRequest.status</v>
      </c>
      <c r="M130" t="s">
        <v>56</v>
      </c>
      <c r="N130" t="s">
        <v>12</v>
      </c>
      <c r="O130" t="s">
        <v>56</v>
      </c>
      <c r="Y130" s="4"/>
      <c r="Z130" s="4"/>
      <c r="AA130" s="8"/>
      <c r="AB130" t="str">
        <f t="shared" si="16"/>
        <v>SearchParameter-us-core-servicerequest-status.html</v>
      </c>
    </row>
    <row r="131" spans="1:28" ht="19" customHeight="1" x14ac:dyDescent="0.2">
      <c r="A131">
        <v>130</v>
      </c>
      <c r="B131" t="s">
        <v>398</v>
      </c>
      <c r="C131" t="s">
        <v>55</v>
      </c>
      <c r="D131" t="s">
        <v>12</v>
      </c>
      <c r="E131" t="b">
        <v>1</v>
      </c>
      <c r="G131" t="str">
        <f t="shared" si="14"/>
        <v>http://hl7.org/fhir/us/core/StructureDefinition/us-core-specimen</v>
      </c>
      <c r="H131" t="s">
        <v>56</v>
      </c>
      <c r="J131" t="s">
        <v>56</v>
      </c>
      <c r="K131" t="s">
        <v>57</v>
      </c>
      <c r="L131" t="str">
        <f t="shared" si="15"/>
        <v>Specimen._id</v>
      </c>
      <c r="M131" t="s">
        <v>56</v>
      </c>
      <c r="O131" t="s">
        <v>56</v>
      </c>
      <c r="Y131" s="22"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398</v>
      </c>
      <c r="C132" t="s">
        <v>88</v>
      </c>
      <c r="D132" t="s">
        <v>69</v>
      </c>
      <c r="E132" t="b">
        <v>1</v>
      </c>
      <c r="G132" t="str">
        <f t="shared" si="14"/>
        <v>http://hl7.org/fhir/us/core/StructureDefinition/us-core-specimen</v>
      </c>
      <c r="H132" t="s">
        <v>56</v>
      </c>
      <c r="J132" t="s">
        <v>56</v>
      </c>
      <c r="K132" t="s">
        <v>89</v>
      </c>
      <c r="L132" t="str">
        <f t="shared" si="15"/>
        <v>Specimen.patient</v>
      </c>
      <c r="M132" t="s">
        <v>56</v>
      </c>
      <c r="O132" t="s">
        <v>56</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0"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40" zoomScaleNormal="140"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228</v>
      </c>
    </row>
    <row r="3" spans="1:2" x14ac:dyDescent="0.2">
      <c r="A3" t="s">
        <v>66</v>
      </c>
      <c r="B3" t="s">
        <v>461</v>
      </c>
    </row>
    <row r="4" spans="1:2" x14ac:dyDescent="0.2">
      <c r="A4" t="s">
        <v>264</v>
      </c>
      <c r="B4" t="s">
        <v>265</v>
      </c>
    </row>
    <row r="5" spans="1:2" ht="256" customHeight="1" x14ac:dyDescent="0.2">
      <c r="A5" t="s">
        <v>3</v>
      </c>
      <c r="B5" s="1" t="s">
        <v>462</v>
      </c>
    </row>
    <row r="6" spans="1:2" x14ac:dyDescent="0.2">
      <c r="A6" t="s">
        <v>4</v>
      </c>
      <c r="B6" t="s">
        <v>5</v>
      </c>
    </row>
    <row r="7" spans="1:2" ht="351.75" customHeight="1" x14ac:dyDescent="0.2">
      <c r="A7" t="s">
        <v>6</v>
      </c>
      <c r="B7" s="1" t="s">
        <v>460</v>
      </c>
    </row>
    <row r="8" spans="1:2" ht="103.5" customHeight="1" x14ac:dyDescent="0.2">
      <c r="A8" t="s">
        <v>7</v>
      </c>
      <c r="B8" s="2" t="s">
        <v>344</v>
      </c>
    </row>
    <row r="9" spans="1:2" x14ac:dyDescent="0.2">
      <c r="A9" t="s">
        <v>306</v>
      </c>
      <c r="B9" t="s">
        <v>308</v>
      </c>
    </row>
    <row r="10" spans="1:2" x14ac:dyDescent="0.2">
      <c r="A10" t="s">
        <v>307</v>
      </c>
      <c r="B10" t="s">
        <v>309</v>
      </c>
    </row>
    <row r="11" spans="1:2" x14ac:dyDescent="0.2">
      <c r="A11" t="s">
        <v>318</v>
      </c>
      <c r="B11" s="14" t="s">
        <v>320</v>
      </c>
    </row>
    <row r="12" spans="1:2" x14ac:dyDescent="0.2">
      <c r="A12" t="s">
        <v>319</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317</v>
      </c>
      <c r="C1" t="s">
        <v>59</v>
      </c>
      <c r="D1" t="s">
        <v>14</v>
      </c>
    </row>
    <row r="2" spans="1:4" x14ac:dyDescent="0.2">
      <c r="A2" t="s">
        <v>321</v>
      </c>
      <c r="B2" t="s">
        <v>345</v>
      </c>
      <c r="C2" s="21" t="s">
        <v>417</v>
      </c>
      <c r="D2" t="s">
        <v>69</v>
      </c>
    </row>
    <row r="3" spans="1:4" ht="16" x14ac:dyDescent="0.2">
      <c r="A3" s="20" t="s">
        <v>416</v>
      </c>
      <c r="B3" s="20" t="s">
        <v>326</v>
      </c>
      <c r="C3" s="20" t="s">
        <v>327</v>
      </c>
      <c r="D3" s="20"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310</v>
      </c>
      <c r="B1" t="s">
        <v>311</v>
      </c>
      <c r="C1" t="s">
        <v>23</v>
      </c>
      <c r="D1" t="s">
        <v>317</v>
      </c>
      <c r="E1" t="s">
        <v>59</v>
      </c>
      <c r="F1" t="s">
        <v>14</v>
      </c>
    </row>
    <row r="2" spans="1:6" ht="16" x14ac:dyDescent="0.2">
      <c r="B2" s="16"/>
      <c r="C2" t="s">
        <v>325</v>
      </c>
      <c r="D2" s="15" t="s">
        <v>324</v>
      </c>
      <c r="E2" s="15" t="s">
        <v>328</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3" zoomScale="140" zoomScaleNormal="140" workbookViewId="0">
      <selection activeCell="A44" sqref="A4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7" t="s">
        <v>72</v>
      </c>
      <c r="B2" t="s">
        <v>200</v>
      </c>
      <c r="D2" t="s">
        <v>12</v>
      </c>
      <c r="E2" t="s">
        <v>20</v>
      </c>
    </row>
    <row r="3" spans="1:5" x14ac:dyDescent="0.2">
      <c r="A3" s="17" t="s">
        <v>128</v>
      </c>
      <c r="B3" t="s">
        <v>192</v>
      </c>
      <c r="D3" t="s">
        <v>12</v>
      </c>
      <c r="E3" t="s">
        <v>126</v>
      </c>
    </row>
    <row r="4" spans="1:5" x14ac:dyDescent="0.2">
      <c r="A4" s="17" t="s">
        <v>171</v>
      </c>
      <c r="B4" t="s">
        <v>172</v>
      </c>
      <c r="D4" t="s">
        <v>12</v>
      </c>
      <c r="E4" t="s">
        <v>129</v>
      </c>
    </row>
    <row r="5" spans="1:5" x14ac:dyDescent="0.2">
      <c r="A5" s="17" t="s">
        <v>383</v>
      </c>
      <c r="B5" t="s">
        <v>359</v>
      </c>
      <c r="D5" t="s">
        <v>12</v>
      </c>
      <c r="E5" t="s">
        <v>93</v>
      </c>
    </row>
    <row r="6" spans="1:5" x14ac:dyDescent="0.2">
      <c r="A6" s="17" t="s">
        <v>384</v>
      </c>
      <c r="B6" t="s">
        <v>364</v>
      </c>
      <c r="D6" t="s">
        <v>12</v>
      </c>
      <c r="E6" t="s">
        <v>93</v>
      </c>
    </row>
    <row r="7" spans="1:5" x14ac:dyDescent="0.2">
      <c r="A7" t="s">
        <v>385</v>
      </c>
      <c r="B7" t="s">
        <v>386</v>
      </c>
      <c r="D7" t="s">
        <v>12</v>
      </c>
      <c r="E7" t="s">
        <v>387</v>
      </c>
    </row>
    <row r="8" spans="1:5" x14ac:dyDescent="0.2">
      <c r="A8" s="17" t="s">
        <v>244</v>
      </c>
      <c r="B8" t="s">
        <v>257</v>
      </c>
      <c r="D8" t="s">
        <v>12</v>
      </c>
      <c r="E8" t="s">
        <v>130</v>
      </c>
    </row>
    <row r="9" spans="1:5" x14ac:dyDescent="0.2">
      <c r="A9" s="17" t="s">
        <v>113</v>
      </c>
      <c r="B9" t="s">
        <v>189</v>
      </c>
      <c r="D9" t="s">
        <v>12</v>
      </c>
      <c r="E9" t="s">
        <v>107</v>
      </c>
    </row>
    <row r="10" spans="1:5" x14ac:dyDescent="0.2">
      <c r="A10" s="17" t="s">
        <v>112</v>
      </c>
      <c r="B10" t="s">
        <v>197</v>
      </c>
      <c r="D10" t="s">
        <v>12</v>
      </c>
      <c r="E10" t="s">
        <v>107</v>
      </c>
    </row>
    <row r="11" spans="1:5" x14ac:dyDescent="0.2">
      <c r="A11" s="17" t="s">
        <v>178</v>
      </c>
      <c r="B11" t="s">
        <v>179</v>
      </c>
      <c r="D11" t="s">
        <v>12</v>
      </c>
      <c r="E11" t="s">
        <v>106</v>
      </c>
    </row>
    <row r="12" spans="1:5" x14ac:dyDescent="0.2">
      <c r="A12" t="s">
        <v>414</v>
      </c>
      <c r="B12" t="s">
        <v>199</v>
      </c>
      <c r="D12" t="s">
        <v>12</v>
      </c>
      <c r="E12" t="s">
        <v>22</v>
      </c>
    </row>
    <row r="13" spans="1:5" ht="16" x14ac:dyDescent="0.2">
      <c r="A13" s="19" t="s">
        <v>370</v>
      </c>
      <c r="B13" t="s">
        <v>356</v>
      </c>
      <c r="D13" t="s">
        <v>12</v>
      </c>
      <c r="E13" t="s">
        <v>357</v>
      </c>
    </row>
    <row r="14" spans="1:5" ht="16" x14ac:dyDescent="0.2">
      <c r="A14" s="19" t="s">
        <v>371</v>
      </c>
      <c r="B14" t="s">
        <v>361</v>
      </c>
      <c r="D14" t="s">
        <v>12</v>
      </c>
      <c r="E14" t="s">
        <v>357</v>
      </c>
    </row>
    <row r="15" spans="1:5" ht="16" x14ac:dyDescent="0.2">
      <c r="A15" s="19" t="s">
        <v>372</v>
      </c>
      <c r="B15" t="s">
        <v>362</v>
      </c>
      <c r="D15" t="s">
        <v>12</v>
      </c>
      <c r="E15" t="s">
        <v>357</v>
      </c>
    </row>
    <row r="16" spans="1:5" ht="16" x14ac:dyDescent="0.2">
      <c r="A16" s="19" t="s">
        <v>373</v>
      </c>
      <c r="B16" t="s">
        <v>363</v>
      </c>
      <c r="D16" t="s">
        <v>12</v>
      </c>
      <c r="E16" t="s">
        <v>357</v>
      </c>
    </row>
    <row r="17" spans="1:5" ht="16" x14ac:dyDescent="0.2">
      <c r="A17" s="19" t="s">
        <v>374</v>
      </c>
      <c r="B17" t="s">
        <v>365</v>
      </c>
      <c r="D17" t="s">
        <v>12</v>
      </c>
      <c r="E17" t="s">
        <v>357</v>
      </c>
    </row>
    <row r="18" spans="1:5" ht="16" x14ac:dyDescent="0.2">
      <c r="A18" s="19" t="s">
        <v>375</v>
      </c>
      <c r="B18" t="s">
        <v>369</v>
      </c>
      <c r="D18" t="s">
        <v>12</v>
      </c>
      <c r="E18" t="s">
        <v>357</v>
      </c>
    </row>
    <row r="19" spans="1:5" x14ac:dyDescent="0.2">
      <c r="A19" t="s">
        <v>193</v>
      </c>
      <c r="B19" t="s">
        <v>194</v>
      </c>
      <c r="D19" t="s">
        <v>12</v>
      </c>
      <c r="E19" t="s">
        <v>108</v>
      </c>
    </row>
    <row r="20" spans="1:5" x14ac:dyDescent="0.2">
      <c r="A20" t="s">
        <v>175</v>
      </c>
      <c r="B20" t="s">
        <v>176</v>
      </c>
      <c r="D20" t="s">
        <v>12</v>
      </c>
      <c r="E20" t="s">
        <v>101</v>
      </c>
    </row>
    <row r="21" spans="1:5" x14ac:dyDescent="0.2">
      <c r="A21" s="17" t="s">
        <v>195</v>
      </c>
      <c r="B21" t="s">
        <v>196</v>
      </c>
      <c r="D21" t="s">
        <v>12</v>
      </c>
      <c r="E21" t="s">
        <v>131</v>
      </c>
    </row>
    <row r="22" spans="1:5" x14ac:dyDescent="0.2">
      <c r="A22" s="17" t="s">
        <v>186</v>
      </c>
      <c r="B22" t="s">
        <v>187</v>
      </c>
      <c r="D22" t="s">
        <v>12</v>
      </c>
      <c r="E22" t="s">
        <v>188</v>
      </c>
    </row>
    <row r="23" spans="1:5" x14ac:dyDescent="0.2">
      <c r="A23" s="17" t="s">
        <v>180</v>
      </c>
      <c r="B23" t="s">
        <v>181</v>
      </c>
      <c r="D23" t="s">
        <v>12</v>
      </c>
      <c r="E23" t="s">
        <v>109</v>
      </c>
    </row>
    <row r="24" spans="1:5" x14ac:dyDescent="0.2">
      <c r="A24" t="s">
        <v>400</v>
      </c>
      <c r="B24" t="s">
        <v>401</v>
      </c>
      <c r="D24" t="s">
        <v>12</v>
      </c>
      <c r="E24" t="s">
        <v>402</v>
      </c>
    </row>
    <row r="25" spans="1:5" x14ac:dyDescent="0.2">
      <c r="A25" s="17" t="s">
        <v>239</v>
      </c>
      <c r="B25" t="s">
        <v>238</v>
      </c>
      <c r="D25" t="s">
        <v>12</v>
      </c>
      <c r="E25" t="s">
        <v>111</v>
      </c>
    </row>
    <row r="26" spans="1:5" x14ac:dyDescent="0.2">
      <c r="A26" t="s">
        <v>394</v>
      </c>
      <c r="B26" t="s">
        <v>390</v>
      </c>
      <c r="D26" t="s">
        <v>12</v>
      </c>
      <c r="E26" t="s">
        <v>111</v>
      </c>
    </row>
    <row r="27" spans="1:5" x14ac:dyDescent="0.2">
      <c r="A27" t="s">
        <v>393</v>
      </c>
      <c r="B27" t="s">
        <v>391</v>
      </c>
      <c r="D27" t="s">
        <v>12</v>
      </c>
      <c r="E27" t="s">
        <v>111</v>
      </c>
    </row>
    <row r="28" spans="1:5" x14ac:dyDescent="0.2">
      <c r="A28" t="s">
        <v>395</v>
      </c>
      <c r="B28" t="s">
        <v>392</v>
      </c>
      <c r="D28" t="s">
        <v>12</v>
      </c>
      <c r="E28" t="s">
        <v>111</v>
      </c>
    </row>
    <row r="29" spans="1:5" x14ac:dyDescent="0.2">
      <c r="A29" s="17" t="s">
        <v>427</v>
      </c>
      <c r="B29" t="s">
        <v>358</v>
      </c>
      <c r="D29" t="s">
        <v>12</v>
      </c>
      <c r="E29" t="s">
        <v>111</v>
      </c>
    </row>
    <row r="30" spans="1:5" x14ac:dyDescent="0.2">
      <c r="A30" s="17" t="s">
        <v>294</v>
      </c>
      <c r="B30" t="s">
        <v>285</v>
      </c>
      <c r="D30" t="s">
        <v>12</v>
      </c>
      <c r="E30" t="s">
        <v>111</v>
      </c>
    </row>
    <row r="31" spans="1:5" x14ac:dyDescent="0.2">
      <c r="A31" t="s">
        <v>426</v>
      </c>
      <c r="B31" t="s">
        <v>431</v>
      </c>
      <c r="D31" t="s">
        <v>12</v>
      </c>
      <c r="E31" t="s">
        <v>111</v>
      </c>
    </row>
    <row r="32" spans="1:5" x14ac:dyDescent="0.2">
      <c r="A32" t="s">
        <v>455</v>
      </c>
      <c r="B32" t="s">
        <v>456</v>
      </c>
      <c r="D32" t="s">
        <v>12</v>
      </c>
      <c r="E32" t="s">
        <v>111</v>
      </c>
    </row>
    <row r="33" spans="1:5" x14ac:dyDescent="0.2">
      <c r="A33" t="s">
        <v>457</v>
      </c>
      <c r="B33" t="s">
        <v>458</v>
      </c>
      <c r="D33" t="s">
        <v>12</v>
      </c>
      <c r="E33" t="s">
        <v>111</v>
      </c>
    </row>
    <row r="34" spans="1:5" x14ac:dyDescent="0.2">
      <c r="A34" s="17" t="s">
        <v>293</v>
      </c>
      <c r="B34" t="s">
        <v>284</v>
      </c>
      <c r="D34" t="s">
        <v>12</v>
      </c>
      <c r="E34" t="s">
        <v>111</v>
      </c>
    </row>
    <row r="35" spans="1:5" x14ac:dyDescent="0.2">
      <c r="A35" s="17" t="s">
        <v>292</v>
      </c>
      <c r="B35" t="s">
        <v>283</v>
      </c>
      <c r="D35" t="s">
        <v>12</v>
      </c>
      <c r="E35" t="s">
        <v>111</v>
      </c>
    </row>
    <row r="36" spans="1:5" x14ac:dyDescent="0.2">
      <c r="A36" s="17" t="s">
        <v>301</v>
      </c>
      <c r="B36" t="s">
        <v>300</v>
      </c>
      <c r="D36" t="s">
        <v>12</v>
      </c>
      <c r="E36" t="s">
        <v>111</v>
      </c>
    </row>
    <row r="37" spans="1:5" x14ac:dyDescent="0.2">
      <c r="A37" s="17" t="s">
        <v>256</v>
      </c>
      <c r="B37" t="s">
        <v>255</v>
      </c>
      <c r="D37" t="s">
        <v>12</v>
      </c>
      <c r="E37" t="s">
        <v>111</v>
      </c>
    </row>
    <row r="38" spans="1:5" x14ac:dyDescent="0.2">
      <c r="A38" s="17" t="s">
        <v>156</v>
      </c>
      <c r="B38" t="s">
        <v>177</v>
      </c>
      <c r="D38" t="s">
        <v>12</v>
      </c>
      <c r="E38" t="s">
        <v>111</v>
      </c>
    </row>
    <row r="39" spans="1:5" x14ac:dyDescent="0.2">
      <c r="A39" s="17" t="s">
        <v>339</v>
      </c>
      <c r="B39" t="s">
        <v>360</v>
      </c>
      <c r="D39" t="s">
        <v>12</v>
      </c>
      <c r="E39" t="s">
        <v>111</v>
      </c>
    </row>
    <row r="40" spans="1:5" x14ac:dyDescent="0.2">
      <c r="A40" s="17" t="s">
        <v>289</v>
      </c>
      <c r="B40" t="s">
        <v>280</v>
      </c>
      <c r="D40" t="s">
        <v>12</v>
      </c>
      <c r="E40" t="s">
        <v>111</v>
      </c>
    </row>
    <row r="41" spans="1:5" x14ac:dyDescent="0.2">
      <c r="A41" s="17" t="s">
        <v>290</v>
      </c>
      <c r="B41" t="s">
        <v>281</v>
      </c>
      <c r="D41" t="s">
        <v>12</v>
      </c>
      <c r="E41" t="s">
        <v>111</v>
      </c>
    </row>
    <row r="42" spans="1:5" x14ac:dyDescent="0.2">
      <c r="A42" s="17" t="s">
        <v>288</v>
      </c>
      <c r="B42" t="s">
        <v>279</v>
      </c>
      <c r="D42" t="s">
        <v>12</v>
      </c>
      <c r="E42" t="s">
        <v>111</v>
      </c>
    </row>
    <row r="43" spans="1:5" x14ac:dyDescent="0.2">
      <c r="A43" t="s">
        <v>430</v>
      </c>
      <c r="B43" t="s">
        <v>432</v>
      </c>
      <c r="D43" t="s">
        <v>12</v>
      </c>
      <c r="E43" t="s">
        <v>111</v>
      </c>
    </row>
    <row r="44" spans="1:5" x14ac:dyDescent="0.2">
      <c r="A44" t="s">
        <v>453</v>
      </c>
      <c r="B44" t="s">
        <v>454</v>
      </c>
      <c r="D44" t="s">
        <v>12</v>
      </c>
      <c r="E44" t="s">
        <v>111</v>
      </c>
    </row>
    <row r="45" spans="1:5" x14ac:dyDescent="0.2">
      <c r="A45" s="17" t="s">
        <v>287</v>
      </c>
      <c r="B45" t="s">
        <v>278</v>
      </c>
      <c r="D45" t="s">
        <v>12</v>
      </c>
      <c r="E45" t="s">
        <v>111</v>
      </c>
    </row>
    <row r="46" spans="1:5" x14ac:dyDescent="0.2">
      <c r="A46" s="17" t="s">
        <v>428</v>
      </c>
      <c r="B46" t="s">
        <v>366</v>
      </c>
      <c r="D46" t="s">
        <v>12</v>
      </c>
      <c r="E46" t="s">
        <v>111</v>
      </c>
    </row>
    <row r="47" spans="1:5" x14ac:dyDescent="0.2">
      <c r="A47" t="s">
        <v>429</v>
      </c>
      <c r="B47" t="s">
        <v>433</v>
      </c>
      <c r="D47" t="s">
        <v>12</v>
      </c>
      <c r="E47" t="s">
        <v>111</v>
      </c>
    </row>
    <row r="48" spans="1:5" x14ac:dyDescent="0.2">
      <c r="A48" s="17" t="s">
        <v>299</v>
      </c>
      <c r="B48" t="s">
        <v>298</v>
      </c>
      <c r="D48" t="s">
        <v>12</v>
      </c>
      <c r="E48" t="s">
        <v>111</v>
      </c>
    </row>
    <row r="49" spans="1:5" x14ac:dyDescent="0.2">
      <c r="A49" s="17" t="s">
        <v>297</v>
      </c>
      <c r="B49" t="s">
        <v>413</v>
      </c>
      <c r="D49" t="s">
        <v>12</v>
      </c>
      <c r="E49" t="s">
        <v>111</v>
      </c>
    </row>
    <row r="50" spans="1:5" x14ac:dyDescent="0.2">
      <c r="A50" s="17" t="s">
        <v>291</v>
      </c>
      <c r="B50" t="s">
        <v>282</v>
      </c>
      <c r="D50" t="s">
        <v>12</v>
      </c>
      <c r="E50" t="s">
        <v>111</v>
      </c>
    </row>
    <row r="51" spans="1:5" x14ac:dyDescent="0.2">
      <c r="A51" s="17" t="s">
        <v>286</v>
      </c>
      <c r="B51" t="s">
        <v>277</v>
      </c>
      <c r="D51" t="s">
        <v>12</v>
      </c>
      <c r="E51" t="s">
        <v>111</v>
      </c>
    </row>
    <row r="52" spans="1:5" x14ac:dyDescent="0.2">
      <c r="A52" s="17" t="s">
        <v>182</v>
      </c>
      <c r="B52" t="s">
        <v>183</v>
      </c>
      <c r="D52" t="s">
        <v>12</v>
      </c>
      <c r="E52" t="s">
        <v>141</v>
      </c>
    </row>
    <row r="53" spans="1:5" x14ac:dyDescent="0.2">
      <c r="A53" s="17" t="s">
        <v>74</v>
      </c>
      <c r="B53" t="s">
        <v>198</v>
      </c>
      <c r="D53" t="s">
        <v>12</v>
      </c>
      <c r="E53" t="s">
        <v>21</v>
      </c>
    </row>
    <row r="54" spans="1:5" x14ac:dyDescent="0.2">
      <c r="A54" s="17" t="s">
        <v>173</v>
      </c>
      <c r="B54" t="s">
        <v>174</v>
      </c>
      <c r="D54" t="s">
        <v>12</v>
      </c>
      <c r="E54" t="s">
        <v>148</v>
      </c>
    </row>
    <row r="55" spans="1:5" x14ac:dyDescent="0.2">
      <c r="A55" s="17" t="s">
        <v>190</v>
      </c>
      <c r="B55" t="s">
        <v>191</v>
      </c>
      <c r="D55" t="s">
        <v>12</v>
      </c>
      <c r="E55" t="s">
        <v>150</v>
      </c>
    </row>
    <row r="56" spans="1:5" x14ac:dyDescent="0.2">
      <c r="A56" s="17" t="s">
        <v>184</v>
      </c>
      <c r="B56" t="s">
        <v>185</v>
      </c>
      <c r="D56" t="s">
        <v>12</v>
      </c>
      <c r="E56" t="s">
        <v>110</v>
      </c>
    </row>
    <row r="57" spans="1:5" x14ac:dyDescent="0.2">
      <c r="A57" s="17" t="s">
        <v>252</v>
      </c>
      <c r="B57" t="s">
        <v>253</v>
      </c>
      <c r="D57" t="s">
        <v>12</v>
      </c>
      <c r="E57" t="s">
        <v>251</v>
      </c>
    </row>
    <row r="58" spans="1:5" x14ac:dyDescent="0.2">
      <c r="A58" t="s">
        <v>435</v>
      </c>
      <c r="B58" t="s">
        <v>436</v>
      </c>
      <c r="D58" t="s">
        <v>12</v>
      </c>
      <c r="E58" t="s">
        <v>437</v>
      </c>
    </row>
    <row r="59" spans="1:5" x14ac:dyDescent="0.2">
      <c r="A59" t="s">
        <v>434</v>
      </c>
      <c r="B59" t="s">
        <v>367</v>
      </c>
      <c r="D59" t="s">
        <v>12</v>
      </c>
      <c r="E59" t="s">
        <v>368</v>
      </c>
    </row>
    <row r="60" spans="1:5" x14ac:dyDescent="0.2">
      <c r="A60" s="17" t="s">
        <v>348</v>
      </c>
      <c r="B60" t="s">
        <v>346</v>
      </c>
      <c r="D60" t="s">
        <v>12</v>
      </c>
      <c r="E60" t="s">
        <v>349</v>
      </c>
    </row>
    <row r="61" spans="1:5" x14ac:dyDescent="0.2">
      <c r="A61" s="17" t="s">
        <v>343</v>
      </c>
      <c r="B61" t="s">
        <v>347</v>
      </c>
      <c r="D61" t="s">
        <v>12</v>
      </c>
      <c r="E61" t="s">
        <v>340</v>
      </c>
    </row>
    <row r="62" spans="1:5" x14ac:dyDescent="0.2">
      <c r="A62" t="s">
        <v>396</v>
      </c>
      <c r="B62" t="s">
        <v>397</v>
      </c>
      <c r="D62" t="s">
        <v>12</v>
      </c>
      <c r="E62" t="s">
        <v>398</v>
      </c>
    </row>
  </sheetData>
  <sortState xmlns:xlrd2="http://schemas.microsoft.com/office/spreadsheetml/2017/richdata2" ref="A2:E46">
    <sortCondition ref="E2:E46"/>
    <sortCondition ref="B2:B4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opLeftCell="T19" zoomScale="140" zoomScaleNormal="140" workbookViewId="0">
      <selection activeCell="W25" sqref="W25"/>
    </sheetView>
  </sheetViews>
  <sheetFormatPr baseColWidth="10" defaultColWidth="8.83203125" defaultRowHeight="25"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 customHeight="1" thickBot="1" x14ac:dyDescent="0.25">
      <c r="A1" t="s">
        <v>13</v>
      </c>
      <c r="B1" t="s">
        <v>14</v>
      </c>
      <c r="C1" s="1" t="s">
        <v>6</v>
      </c>
      <c r="D1" s="1" t="s">
        <v>39</v>
      </c>
      <c r="E1" s="1" t="s">
        <v>274</v>
      </c>
      <c r="F1" t="s">
        <v>15</v>
      </c>
      <c r="G1" t="s">
        <v>229</v>
      </c>
      <c r="H1" t="s">
        <v>16</v>
      </c>
      <c r="I1" t="s">
        <v>230</v>
      </c>
      <c r="J1" t="s">
        <v>17</v>
      </c>
      <c r="K1" t="s">
        <v>231</v>
      </c>
      <c r="L1" t="s">
        <v>223</v>
      </c>
      <c r="M1" t="s">
        <v>232</v>
      </c>
      <c r="N1" t="s">
        <v>224</v>
      </c>
      <c r="O1" t="s">
        <v>233</v>
      </c>
      <c r="P1" t="s">
        <v>226</v>
      </c>
      <c r="Q1" t="s">
        <v>234</v>
      </c>
      <c r="R1" t="s">
        <v>227</v>
      </c>
      <c r="S1" t="s">
        <v>235</v>
      </c>
      <c r="T1" t="s">
        <v>18</v>
      </c>
      <c r="U1" t="s">
        <v>236</v>
      </c>
      <c r="V1" s="3" t="s">
        <v>313</v>
      </c>
      <c r="W1" s="3" t="s">
        <v>312</v>
      </c>
      <c r="X1" s="3" t="s">
        <v>314</v>
      </c>
      <c r="Y1" s="3" t="s">
        <v>315</v>
      </c>
    </row>
    <row r="2" spans="1:25" ht="25" customHeight="1" thickTop="1" x14ac:dyDescent="0.25">
      <c r="A2" t="s">
        <v>20</v>
      </c>
      <c r="B2" t="s">
        <v>12</v>
      </c>
      <c r="C2" s="2"/>
      <c r="D2" s="2"/>
      <c r="E2" s="2"/>
      <c r="T2" t="s">
        <v>19</v>
      </c>
      <c r="U2" t="s">
        <v>69</v>
      </c>
      <c r="X2" s="13" t="s">
        <v>262</v>
      </c>
      <c r="Y2" s="13" t="s">
        <v>12</v>
      </c>
    </row>
    <row r="3" spans="1:25" ht="25" customHeight="1" x14ac:dyDescent="0.25">
      <c r="A3" t="s">
        <v>126</v>
      </c>
      <c r="B3" t="s">
        <v>12</v>
      </c>
      <c r="C3" s="1" t="s">
        <v>296</v>
      </c>
      <c r="T3" t="s">
        <v>19</v>
      </c>
      <c r="U3" t="s">
        <v>69</v>
      </c>
      <c r="X3" s="13" t="s">
        <v>262</v>
      </c>
      <c r="Y3" s="13" t="s">
        <v>12</v>
      </c>
    </row>
    <row r="4" spans="1:25" ht="25" customHeight="1" x14ac:dyDescent="0.25">
      <c r="A4" t="s">
        <v>129</v>
      </c>
      <c r="B4" t="s">
        <v>12</v>
      </c>
      <c r="C4" s="1" t="s">
        <v>478</v>
      </c>
      <c r="T4" t="s">
        <v>19</v>
      </c>
      <c r="U4" t="s">
        <v>69</v>
      </c>
      <c r="V4" t="s">
        <v>350</v>
      </c>
      <c r="W4" t="s">
        <v>338</v>
      </c>
      <c r="X4" s="13" t="s">
        <v>262</v>
      </c>
      <c r="Y4" s="13" t="s">
        <v>12</v>
      </c>
    </row>
    <row r="5" spans="1:25" ht="25" customHeight="1" x14ac:dyDescent="0.25">
      <c r="A5" t="s">
        <v>93</v>
      </c>
      <c r="B5" t="s">
        <v>12</v>
      </c>
      <c r="C5" s="1" t="s">
        <v>452</v>
      </c>
      <c r="T5" t="s">
        <v>19</v>
      </c>
      <c r="U5" t="s">
        <v>69</v>
      </c>
      <c r="X5" s="13" t="s">
        <v>262</v>
      </c>
      <c r="Y5" s="13" t="s">
        <v>12</v>
      </c>
    </row>
    <row r="6" spans="1:25" ht="25" customHeight="1" x14ac:dyDescent="0.25">
      <c r="A6" t="s">
        <v>387</v>
      </c>
      <c r="B6" t="s">
        <v>12</v>
      </c>
      <c r="T6" t="s">
        <v>19</v>
      </c>
      <c r="U6" t="s">
        <v>69</v>
      </c>
      <c r="X6" s="13" t="s">
        <v>262</v>
      </c>
      <c r="Y6" s="13" t="s">
        <v>12</v>
      </c>
    </row>
    <row r="7" spans="1:25" ht="25" customHeight="1" x14ac:dyDescent="0.25">
      <c r="A7" t="s">
        <v>130</v>
      </c>
      <c r="B7" t="s">
        <v>12</v>
      </c>
      <c r="C7" s="1" t="s">
        <v>382</v>
      </c>
      <c r="T7" t="s">
        <v>19</v>
      </c>
      <c r="U7" t="s">
        <v>69</v>
      </c>
      <c r="X7" s="13" t="s">
        <v>262</v>
      </c>
      <c r="Y7" s="13" t="s">
        <v>12</v>
      </c>
    </row>
    <row r="8" spans="1:25" ht="25" customHeight="1" x14ac:dyDescent="0.25">
      <c r="A8" t="s">
        <v>107</v>
      </c>
      <c r="B8" t="s">
        <v>12</v>
      </c>
      <c r="C8" s="2" t="s">
        <v>464</v>
      </c>
      <c r="T8" t="s">
        <v>19</v>
      </c>
      <c r="U8" t="s">
        <v>69</v>
      </c>
      <c r="X8" s="13" t="s">
        <v>262</v>
      </c>
      <c r="Y8" s="13" t="s">
        <v>12</v>
      </c>
    </row>
    <row r="9" spans="1:25" ht="25" customHeight="1" x14ac:dyDescent="0.25">
      <c r="A9" t="s">
        <v>106</v>
      </c>
      <c r="B9" t="s">
        <v>12</v>
      </c>
      <c r="C9" s="2" t="s">
        <v>465</v>
      </c>
      <c r="T9" t="s">
        <v>19</v>
      </c>
      <c r="U9" t="s">
        <v>69</v>
      </c>
      <c r="X9" s="13" t="s">
        <v>262</v>
      </c>
      <c r="Y9" s="13" t="s">
        <v>12</v>
      </c>
    </row>
    <row r="10" spans="1:25" ht="25" customHeight="1" x14ac:dyDescent="0.25">
      <c r="A10" t="s">
        <v>22</v>
      </c>
      <c r="B10" t="s">
        <v>12</v>
      </c>
      <c r="C10" s="1" t="s">
        <v>466</v>
      </c>
      <c r="T10" t="s">
        <v>19</v>
      </c>
      <c r="U10" t="s">
        <v>69</v>
      </c>
      <c r="X10" s="13" t="s">
        <v>262</v>
      </c>
      <c r="Y10" s="13" t="s">
        <v>12</v>
      </c>
    </row>
    <row r="11" spans="1:25" ht="25" customHeight="1" x14ac:dyDescent="0.25">
      <c r="A11" t="s">
        <v>449</v>
      </c>
      <c r="B11" t="s">
        <v>12</v>
      </c>
      <c r="C11" s="23" t="s">
        <v>450</v>
      </c>
      <c r="T11" t="s">
        <v>19</v>
      </c>
      <c r="U11" t="s">
        <v>69</v>
      </c>
      <c r="X11" s="13"/>
      <c r="Y11" s="13"/>
    </row>
    <row r="12" spans="1:25" ht="25" customHeight="1" x14ac:dyDescent="0.25">
      <c r="A12" t="s">
        <v>108</v>
      </c>
      <c r="B12" t="s">
        <v>12</v>
      </c>
      <c r="C12" s="1" t="s">
        <v>440</v>
      </c>
      <c r="T12" t="s">
        <v>19</v>
      </c>
      <c r="U12" t="s">
        <v>69</v>
      </c>
      <c r="X12" s="13" t="s">
        <v>262</v>
      </c>
      <c r="Y12" s="13" t="s">
        <v>12</v>
      </c>
    </row>
    <row r="13" spans="1:25" ht="25" customHeight="1" x14ac:dyDescent="0.25">
      <c r="A13" t="s">
        <v>446</v>
      </c>
      <c r="B13" t="s">
        <v>30</v>
      </c>
      <c r="C13" s="23" t="s">
        <v>447</v>
      </c>
      <c r="T13" t="s">
        <v>19</v>
      </c>
      <c r="U13" t="s">
        <v>69</v>
      </c>
      <c r="X13" s="13"/>
      <c r="Y13" s="13"/>
    </row>
    <row r="14" spans="1:25" ht="25" customHeight="1" x14ac:dyDescent="0.25">
      <c r="A14" t="s">
        <v>101</v>
      </c>
      <c r="B14" t="s">
        <v>12</v>
      </c>
      <c r="C14" s="1" t="s">
        <v>381</v>
      </c>
      <c r="T14" t="s">
        <v>19</v>
      </c>
      <c r="U14" t="s">
        <v>69</v>
      </c>
      <c r="X14" s="13" t="s">
        <v>262</v>
      </c>
      <c r="Y14" s="13" t="s">
        <v>12</v>
      </c>
    </row>
    <row r="15" spans="1:25" ht="25" customHeight="1" x14ac:dyDescent="0.25">
      <c r="A15" t="s">
        <v>131</v>
      </c>
      <c r="B15" t="s">
        <v>12</v>
      </c>
      <c r="C15" s="1" t="s">
        <v>469</v>
      </c>
      <c r="T15" t="s">
        <v>19</v>
      </c>
      <c r="U15" t="s">
        <v>69</v>
      </c>
      <c r="X15" s="13"/>
      <c r="Y15" s="13"/>
    </row>
    <row r="16" spans="1:25" ht="25" customHeight="1" x14ac:dyDescent="0.25">
      <c r="A16" t="s">
        <v>443</v>
      </c>
      <c r="B16" t="s">
        <v>12</v>
      </c>
      <c r="C16" s="23" t="s">
        <v>445</v>
      </c>
      <c r="T16" t="s">
        <v>19</v>
      </c>
      <c r="U16" t="s">
        <v>69</v>
      </c>
      <c r="X16" s="13"/>
      <c r="Y16" s="13"/>
    </row>
    <row r="17" spans="1:25" ht="25" customHeight="1" x14ac:dyDescent="0.25">
      <c r="A17" t="s">
        <v>188</v>
      </c>
      <c r="B17" t="s">
        <v>12</v>
      </c>
      <c r="C17" s="1" t="s">
        <v>275</v>
      </c>
      <c r="T17" t="s">
        <v>19</v>
      </c>
      <c r="U17" t="s">
        <v>69</v>
      </c>
      <c r="X17" s="13"/>
      <c r="Y17" s="13"/>
    </row>
    <row r="18" spans="1:25" ht="409.6" x14ac:dyDescent="0.25">
      <c r="A18" t="s">
        <v>109</v>
      </c>
      <c r="B18" t="s">
        <v>12</v>
      </c>
      <c r="C18" s="1" t="s">
        <v>477</v>
      </c>
      <c r="T18" t="s">
        <v>19</v>
      </c>
      <c r="U18" t="s">
        <v>69</v>
      </c>
      <c r="V18" t="s">
        <v>69</v>
      </c>
      <c r="W18" s="6" t="s">
        <v>117</v>
      </c>
      <c r="X18" s="13" t="s">
        <v>262</v>
      </c>
      <c r="Y18" s="13" t="s">
        <v>12</v>
      </c>
    </row>
    <row r="19" spans="1:25" ht="25" customHeight="1" x14ac:dyDescent="0.25">
      <c r="A19" t="s">
        <v>402</v>
      </c>
      <c r="B19" t="s">
        <v>12</v>
      </c>
      <c r="C19" s="1" t="s">
        <v>479</v>
      </c>
      <c r="T19" t="s">
        <v>19</v>
      </c>
      <c r="U19" t="s">
        <v>69</v>
      </c>
      <c r="V19" t="s">
        <v>69</v>
      </c>
      <c r="W19" s="6" t="s">
        <v>403</v>
      </c>
      <c r="X19" s="13" t="s">
        <v>262</v>
      </c>
      <c r="Y19" s="13" t="s">
        <v>12</v>
      </c>
    </row>
    <row r="20" spans="1:25" ht="25" customHeight="1" x14ac:dyDescent="0.25">
      <c r="A20" t="s">
        <v>250</v>
      </c>
      <c r="B20" t="s">
        <v>12</v>
      </c>
      <c r="C20" s="1" t="s">
        <v>276</v>
      </c>
      <c r="T20" t="s">
        <v>19</v>
      </c>
      <c r="U20" t="s">
        <v>69</v>
      </c>
      <c r="V20" t="s">
        <v>69</v>
      </c>
      <c r="W20" s="6" t="s">
        <v>225</v>
      </c>
      <c r="X20" s="13" t="s">
        <v>262</v>
      </c>
      <c r="Y20" s="13" t="s">
        <v>12</v>
      </c>
    </row>
    <row r="21" spans="1:25" ht="25" customHeight="1" x14ac:dyDescent="0.25">
      <c r="A21" t="s">
        <v>111</v>
      </c>
      <c r="B21" t="s">
        <v>12</v>
      </c>
      <c r="C21" s="1" t="s">
        <v>467</v>
      </c>
      <c r="T21" t="s">
        <v>19</v>
      </c>
      <c r="U21" t="s">
        <v>69</v>
      </c>
      <c r="X21" s="13" t="s">
        <v>262</v>
      </c>
      <c r="Y21" s="13" t="s">
        <v>12</v>
      </c>
    </row>
    <row r="22" spans="1:25" ht="25" customHeight="1" x14ac:dyDescent="0.25">
      <c r="A22" t="s">
        <v>141</v>
      </c>
      <c r="B22" t="s">
        <v>12</v>
      </c>
      <c r="C22" s="1" t="s">
        <v>468</v>
      </c>
      <c r="T22" t="s">
        <v>19</v>
      </c>
      <c r="U22" t="s">
        <v>69</v>
      </c>
      <c r="X22" s="13"/>
      <c r="Y22" s="13"/>
    </row>
    <row r="23" spans="1:25" ht="25" customHeight="1" x14ac:dyDescent="0.25">
      <c r="A23" t="s">
        <v>21</v>
      </c>
      <c r="B23" t="s">
        <v>12</v>
      </c>
      <c r="C23" s="1" t="s">
        <v>470</v>
      </c>
      <c r="T23" t="s">
        <v>19</v>
      </c>
      <c r="U23" t="s">
        <v>69</v>
      </c>
      <c r="X23" s="13" t="s">
        <v>262</v>
      </c>
      <c r="Y23" s="13" t="s">
        <v>12</v>
      </c>
    </row>
    <row r="24" spans="1:25" ht="25" customHeight="1" x14ac:dyDescent="0.25">
      <c r="A24" t="s">
        <v>148</v>
      </c>
      <c r="B24" t="s">
        <v>12</v>
      </c>
      <c r="C24" s="1" t="s">
        <v>471</v>
      </c>
      <c r="T24" t="s">
        <v>19</v>
      </c>
      <c r="U24" t="s">
        <v>69</v>
      </c>
      <c r="X24" s="13"/>
      <c r="Y24" s="13"/>
    </row>
    <row r="25" spans="1:25" ht="25" customHeight="1" x14ac:dyDescent="0.25">
      <c r="A25" t="s">
        <v>150</v>
      </c>
      <c r="B25" t="s">
        <v>12</v>
      </c>
      <c r="C25" s="1" t="s">
        <v>459</v>
      </c>
      <c r="T25" t="s">
        <v>19</v>
      </c>
      <c r="U25" t="s">
        <v>69</v>
      </c>
      <c r="V25" t="s">
        <v>316</v>
      </c>
      <c r="W25" t="s">
        <v>154</v>
      </c>
      <c r="X25" s="13"/>
      <c r="Y25" s="13"/>
    </row>
    <row r="26" spans="1:25" ht="25" customHeight="1" x14ac:dyDescent="0.25">
      <c r="A26" t="s">
        <v>110</v>
      </c>
      <c r="B26" t="s">
        <v>12</v>
      </c>
      <c r="C26" s="1" t="s">
        <v>472</v>
      </c>
      <c r="T26" t="s">
        <v>19</v>
      </c>
      <c r="U26" t="s">
        <v>69</v>
      </c>
      <c r="X26" s="13" t="s">
        <v>262</v>
      </c>
      <c r="Y26" s="13" t="s">
        <v>12</v>
      </c>
    </row>
    <row r="27" spans="1:25" ht="25" customHeight="1" x14ac:dyDescent="0.2">
      <c r="A27" t="s">
        <v>251</v>
      </c>
      <c r="B27" t="s">
        <v>12</v>
      </c>
      <c r="C27" s="1" t="s">
        <v>439</v>
      </c>
      <c r="T27" t="s">
        <v>19</v>
      </c>
      <c r="U27" t="s">
        <v>69</v>
      </c>
    </row>
    <row r="28" spans="1:25" ht="113" x14ac:dyDescent="0.25">
      <c r="A28" t="s">
        <v>437</v>
      </c>
      <c r="B28" t="s">
        <v>69</v>
      </c>
      <c r="C28" s="1" t="s">
        <v>476</v>
      </c>
      <c r="X28" s="13"/>
      <c r="Y28" s="13"/>
    </row>
    <row r="29" spans="1:25" ht="25" customHeight="1" x14ac:dyDescent="0.25">
      <c r="A29" t="s">
        <v>368</v>
      </c>
      <c r="B29" t="s">
        <v>69</v>
      </c>
      <c r="C29" s="1" t="s">
        <v>476</v>
      </c>
      <c r="X29" s="13" t="s">
        <v>262</v>
      </c>
      <c r="Y29" s="13" t="s">
        <v>69</v>
      </c>
    </row>
    <row r="30" spans="1:25" ht="25" customHeight="1" x14ac:dyDescent="0.25">
      <c r="A30" t="s">
        <v>349</v>
      </c>
      <c r="B30" t="s">
        <v>12</v>
      </c>
      <c r="C30" s="1" t="s">
        <v>473</v>
      </c>
      <c r="T30" t="s">
        <v>19</v>
      </c>
      <c r="U30" t="s">
        <v>69</v>
      </c>
      <c r="X30" s="13" t="s">
        <v>262</v>
      </c>
      <c r="Y30" s="13" t="s">
        <v>12</v>
      </c>
    </row>
    <row r="31" spans="1:25" ht="225" x14ac:dyDescent="0.25">
      <c r="A31" t="s">
        <v>340</v>
      </c>
      <c r="B31" t="s">
        <v>12</v>
      </c>
      <c r="C31" s="1" t="s">
        <v>474</v>
      </c>
      <c r="T31" t="s">
        <v>19</v>
      </c>
      <c r="U31" t="s">
        <v>69</v>
      </c>
      <c r="X31" s="13" t="s">
        <v>262</v>
      </c>
      <c r="Y31" s="13" t="s">
        <v>12</v>
      </c>
    </row>
    <row r="32" spans="1:25" ht="25" customHeight="1" x14ac:dyDescent="0.25">
      <c r="A32" t="s">
        <v>398</v>
      </c>
      <c r="B32" t="s">
        <v>12</v>
      </c>
      <c r="C32" s="1" t="s">
        <v>475</v>
      </c>
      <c r="T32" t="s">
        <v>19</v>
      </c>
      <c r="U32" t="s">
        <v>69</v>
      </c>
      <c r="X32" s="13"/>
      <c r="Y32" s="13"/>
    </row>
    <row r="33" spans="1:2" ht="25" customHeight="1" x14ac:dyDescent="0.2">
      <c r="A33" t="s">
        <v>260</v>
      </c>
      <c r="B33" t="s">
        <v>69</v>
      </c>
    </row>
    <row r="66" spans="22:25" ht="25" customHeight="1" x14ac:dyDescent="0.2">
      <c r="V66" s="6"/>
      <c r="X66" s="6"/>
      <c r="Y66" s="6"/>
    </row>
    <row r="69" spans="22:25" ht="25" customHeight="1" x14ac:dyDescent="0.2">
      <c r="Y69" s="6"/>
    </row>
  </sheetData>
  <sortState xmlns:xlrd2="http://schemas.microsoft.com/office/spreadsheetml/2017/richdata2" ref="A2:A26">
    <sortCondition ref="A2:A26"/>
  </sortState>
  <conditionalFormatting sqref="A1:A1048576">
    <cfRule type="containsText" dxfId="1"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3" sqref="A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1" t="s">
        <v>201</v>
      </c>
      <c r="B2" t="s">
        <v>222</v>
      </c>
      <c r="C2" s="12" t="s">
        <v>106</v>
      </c>
      <c r="D2" t="s">
        <v>12</v>
      </c>
      <c r="E2" s="1" t="s">
        <v>380</v>
      </c>
    </row>
    <row r="3" spans="1:5" ht="48" x14ac:dyDescent="0.2">
      <c r="A3" t="s">
        <v>258</v>
      </c>
      <c r="B3" t="s">
        <v>259</v>
      </c>
      <c r="C3" t="s">
        <v>260</v>
      </c>
      <c r="D3" t="s">
        <v>69</v>
      </c>
      <c r="E3" s="1" t="s">
        <v>441</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G2" activePane="bottomRight" state="frozen"/>
      <selection pane="topRight" activeCell="B1" sqref="B1"/>
      <selection pane="bottomLeft" activeCell="A2" sqref="A2"/>
      <selection pane="bottomRight" activeCell="H2" sqref="H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202</v>
      </c>
      <c r="C1" t="s">
        <v>203</v>
      </c>
      <c r="D1" t="s">
        <v>204</v>
      </c>
      <c r="E1" t="s">
        <v>205</v>
      </c>
      <c r="F1" t="s">
        <v>388</v>
      </c>
      <c r="G1" t="s">
        <v>206</v>
      </c>
      <c r="H1" s="1" t="s">
        <v>240</v>
      </c>
      <c r="I1" t="s">
        <v>207</v>
      </c>
      <c r="J1" t="s">
        <v>208</v>
      </c>
      <c r="K1" t="s">
        <v>209</v>
      </c>
      <c r="L1" t="s">
        <v>451</v>
      </c>
      <c r="M1" t="s">
        <v>210</v>
      </c>
      <c r="N1" t="s">
        <v>448</v>
      </c>
      <c r="O1" t="s">
        <v>211</v>
      </c>
      <c r="P1" t="s">
        <v>212</v>
      </c>
      <c r="Q1" t="s">
        <v>444</v>
      </c>
      <c r="R1" t="s">
        <v>213</v>
      </c>
      <c r="S1" t="s">
        <v>404</v>
      </c>
      <c r="T1" t="s">
        <v>214</v>
      </c>
      <c r="U1" t="s">
        <v>215</v>
      </c>
      <c r="V1" t="s">
        <v>216</v>
      </c>
      <c r="W1" t="s">
        <v>263</v>
      </c>
      <c r="X1" t="s">
        <v>217</v>
      </c>
      <c r="Y1" t="s">
        <v>218</v>
      </c>
      <c r="Z1" t="s">
        <v>219</v>
      </c>
      <c r="AA1" t="s">
        <v>220</v>
      </c>
      <c r="AB1" t="s">
        <v>221</v>
      </c>
      <c r="AC1" t="s">
        <v>254</v>
      </c>
      <c r="AD1" t="s">
        <v>438</v>
      </c>
      <c r="AE1" t="s">
        <v>376</v>
      </c>
      <c r="AF1" t="s">
        <v>351</v>
      </c>
      <c r="AG1" t="s">
        <v>352</v>
      </c>
      <c r="AH1" t="s">
        <v>399</v>
      </c>
      <c r="AI1" t="s">
        <v>261</v>
      </c>
    </row>
    <row r="2" spans="1:35" ht="64" x14ac:dyDescent="0.2">
      <c r="A2" t="s">
        <v>27</v>
      </c>
      <c r="B2" t="s">
        <v>30</v>
      </c>
      <c r="C2" t="s">
        <v>30</v>
      </c>
      <c r="D2" t="s">
        <v>30</v>
      </c>
      <c r="E2" t="s">
        <v>30</v>
      </c>
      <c r="F2" t="s">
        <v>30</v>
      </c>
      <c r="G2" t="s">
        <v>30</v>
      </c>
      <c r="H2" s="1" t="s">
        <v>241</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245</v>
      </c>
    </row>
    <row r="2" spans="1:3" ht="59.25" customHeight="1" x14ac:dyDescent="0.2">
      <c r="A2" t="s">
        <v>246</v>
      </c>
      <c r="B2" t="s">
        <v>30</v>
      </c>
      <c r="C2" s="1"/>
    </row>
    <row r="3" spans="1:3" x14ac:dyDescent="0.2">
      <c r="A3" t="s">
        <v>247</v>
      </c>
      <c r="B3" t="s">
        <v>30</v>
      </c>
      <c r="C3" s="1"/>
    </row>
    <row r="4" spans="1:3" x14ac:dyDescent="0.2">
      <c r="A4" t="s">
        <v>248</v>
      </c>
      <c r="B4" t="s">
        <v>30</v>
      </c>
      <c r="C4" s="1"/>
    </row>
    <row r="5" spans="1:3" x14ac:dyDescent="0.2">
      <c r="A5" t="s">
        <v>249</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capstatements</vt:lpstr>
      <vt:lpstr>profiles</vt:lpstr>
      <vt:lpstr>resources</vt:lpstr>
      <vt:lpstr>ops</vt:lpstr>
      <vt:lpstr>interactions</vt:lpstr>
      <vt:lpstr>rest_interactions</vt:lpstr>
      <vt:lpstr>sps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2024-04-14T02:05:26Z</dcterms:modified>
</cp:coreProperties>
</file>