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E35E1EB7-5AC3-8949-BE83-4B098A4C2FED}" xr6:coauthVersionLast="47" xr6:coauthVersionMax="47" xr10:uidLastSave="{00000000-0000-0000-0000-000000000000}"/>
  <bookViews>
    <workbookView xWindow="51200" yWindow="6200" windowWidth="51200" windowHeight="20620" activeTab="1" xr2:uid="{00000000-000D-0000-FFFF-FFFF00000000}"/>
  </bookViews>
  <sheets>
    <sheet name="config" sheetId="12" r:id="rId1"/>
    <sheet name="meta" sheetId="1" r:id="rId2"/>
    <sheet name="igs" sheetId="10" r:id="rId3"/>
    <sheet name="capstatements" sheetId="13" r:id="rId4"/>
    <sheet name="profiles" sheetId="34" r:id="rId5"/>
    <sheet name="resources" sheetId="35" r:id="rId6"/>
    <sheet name="ops" sheetId="5" r:id="rId7"/>
    <sheet name="interactions" sheetId="6" r:id="rId8"/>
    <sheet name="rest_interactions" sheetId="11" r:id="rId9"/>
    <sheet name="sps" sheetId="26" r:id="rId10"/>
    <sheet name="sp_combos" sheetId="29"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8" i="29" l="1"/>
  <c r="K97" i="29"/>
  <c r="C97" i="29"/>
  <c r="K96" i="29"/>
  <c r="C96" i="29"/>
  <c r="K95" i="29"/>
  <c r="C95" i="29"/>
  <c r="K94" i="29"/>
  <c r="C94" i="29"/>
  <c r="K93" i="29"/>
  <c r="C93" i="29"/>
  <c r="K92" i="29"/>
  <c r="C92" i="29"/>
  <c r="K91" i="29"/>
  <c r="C91" i="29"/>
  <c r="K90" i="29"/>
  <c r="C90" i="29"/>
  <c r="K89" i="29"/>
  <c r="C89" i="29"/>
  <c r="K88" i="29"/>
  <c r="C88" i="29"/>
  <c r="K87" i="29"/>
  <c r="C87" i="29"/>
  <c r="K86" i="29"/>
  <c r="C86" i="29"/>
  <c r="K85" i="29"/>
  <c r="C85" i="29"/>
  <c r="K84" i="29"/>
  <c r="C84" i="29"/>
  <c r="C83" i="29"/>
  <c r="K80" i="29"/>
  <c r="C80" i="29"/>
  <c r="C79" i="29"/>
  <c r="C78" i="29"/>
  <c r="C77" i="29"/>
  <c r="K76" i="29"/>
  <c r="C76" i="29"/>
  <c r="K75" i="29"/>
  <c r="C75" i="29"/>
  <c r="C74" i="29"/>
  <c r="K70" i="29"/>
  <c r="K69" i="29"/>
  <c r="K68" i="29"/>
  <c r="K67" i="29"/>
  <c r="K66" i="29"/>
  <c r="K65" i="29"/>
  <c r="K63" i="29"/>
  <c r="C63" i="29"/>
  <c r="K62" i="29"/>
  <c r="C62" i="29"/>
  <c r="K61" i="29"/>
  <c r="C61" i="29"/>
  <c r="C60" i="29"/>
  <c r="K59" i="29"/>
  <c r="C59" i="29"/>
  <c r="C58" i="29"/>
  <c r="C57" i="29"/>
  <c r="C56" i="29"/>
  <c r="C55" i="29"/>
  <c r="K54" i="29"/>
  <c r="C54" i="29"/>
  <c r="K53" i="29"/>
  <c r="C53" i="29"/>
  <c r="K52" i="29"/>
  <c r="K51" i="29"/>
  <c r="K50" i="29"/>
  <c r="K49" i="29"/>
  <c r="K48" i="29"/>
  <c r="K47" i="29"/>
  <c r="C47" i="29"/>
  <c r="K46" i="29"/>
  <c r="C46" i="29"/>
  <c r="C45" i="29"/>
  <c r="C44" i="29"/>
  <c r="C43" i="29"/>
  <c r="C42" i="29"/>
  <c r="C41" i="29"/>
  <c r="C40" i="29"/>
  <c r="C39" i="29"/>
  <c r="C38" i="29"/>
  <c r="C37" i="29"/>
  <c r="C36" i="29"/>
  <c r="K35" i="29"/>
  <c r="C35" i="29"/>
  <c r="K34" i="29"/>
  <c r="C34" i="29"/>
  <c r="K33" i="29"/>
  <c r="C33" i="29"/>
  <c r="K32" i="29"/>
  <c r="C32" i="29"/>
  <c r="K31" i="29"/>
  <c r="C31" i="29"/>
  <c r="K30" i="29"/>
  <c r="C30" i="29"/>
  <c r="K29" i="29"/>
  <c r="C29" i="29"/>
  <c r="K28" i="29"/>
  <c r="C28" i="29"/>
  <c r="K27" i="29"/>
  <c r="C27" i="29"/>
  <c r="K26" i="29"/>
  <c r="C26" i="29"/>
  <c r="K25" i="29"/>
  <c r="C25" i="29"/>
  <c r="K24" i="29"/>
  <c r="C24" i="29"/>
  <c r="K23" i="29"/>
  <c r="C23" i="29"/>
  <c r="K22" i="29"/>
  <c r="C22" i="29"/>
  <c r="K21" i="29"/>
  <c r="C21" i="29"/>
  <c r="K20" i="29"/>
  <c r="C20" i="29"/>
  <c r="K19" i="29"/>
  <c r="C19" i="29"/>
  <c r="K18" i="29"/>
  <c r="C18" i="29"/>
  <c r="K17" i="29"/>
  <c r="C17" i="29"/>
  <c r="K16" i="29"/>
  <c r="C16" i="29"/>
  <c r="K15" i="29"/>
  <c r="C15" i="29"/>
  <c r="K14" i="29"/>
  <c r="C14" i="29"/>
  <c r="K13" i="29"/>
  <c r="C13" i="29"/>
  <c r="K12" i="29"/>
  <c r="C12" i="29"/>
  <c r="K11" i="29"/>
  <c r="C11" i="29"/>
  <c r="K10" i="29"/>
  <c r="C10" i="29"/>
  <c r="K9" i="29"/>
  <c r="C9" i="29"/>
  <c r="K8" i="29"/>
  <c r="C8" i="29"/>
  <c r="K7" i="29"/>
  <c r="C7" i="29"/>
  <c r="K6" i="29"/>
  <c r="C6" i="29"/>
  <c r="K5" i="29"/>
  <c r="C5" i="29"/>
  <c r="K4" i="29"/>
  <c r="C4" i="29"/>
  <c r="K3" i="29"/>
  <c r="C3" i="29"/>
  <c r="K2" i="29"/>
  <c r="C2" i="29"/>
  <c r="AB128" i="26"/>
  <c r="AA128" i="26"/>
  <c r="Z128" i="26"/>
  <c r="Y128" i="26"/>
  <c r="L128" i="26"/>
  <c r="G128" i="26"/>
  <c r="AB127" i="26"/>
  <c r="Z127" i="26"/>
  <c r="L127" i="26"/>
  <c r="G127" i="26"/>
  <c r="AB126" i="26"/>
  <c r="L126" i="26"/>
  <c r="G126" i="26"/>
  <c r="AB125" i="26"/>
  <c r="AA125" i="26"/>
  <c r="L125" i="26"/>
  <c r="G125" i="26"/>
  <c r="AB124" i="26"/>
  <c r="L124" i="26"/>
  <c r="G124" i="26"/>
  <c r="AB123" i="26"/>
  <c r="L123" i="26"/>
  <c r="G123" i="26"/>
  <c r="AB122" i="26"/>
  <c r="AA122" i="26"/>
  <c r="Z122" i="26"/>
  <c r="L122" i="26"/>
  <c r="G122" i="26"/>
  <c r="AB121" i="26"/>
  <c r="L121" i="26"/>
  <c r="G121" i="26"/>
  <c r="AB120" i="26"/>
  <c r="L120" i="26"/>
  <c r="G120" i="26"/>
  <c r="AB119" i="26"/>
  <c r="G119" i="26"/>
  <c r="AB118" i="26"/>
  <c r="L118" i="26"/>
  <c r="G118" i="26"/>
  <c r="AB117" i="26"/>
  <c r="AA117" i="26"/>
  <c r="Z117" i="26"/>
  <c r="Y117" i="26"/>
  <c r="L117" i="26"/>
  <c r="G117" i="26"/>
  <c r="AB116" i="26"/>
  <c r="Y116" i="26"/>
  <c r="L116" i="26"/>
  <c r="G116" i="26"/>
  <c r="AB115" i="26"/>
  <c r="AA115" i="26"/>
  <c r="Z115" i="26"/>
  <c r="L115" i="26"/>
  <c r="G115" i="26"/>
  <c r="AB114" i="26"/>
  <c r="AA114" i="26"/>
  <c r="Z114" i="26"/>
  <c r="Y114" i="26"/>
  <c r="L114" i="26"/>
  <c r="G114" i="26"/>
  <c r="AB113" i="26"/>
  <c r="L113" i="26"/>
  <c r="G113" i="26"/>
  <c r="AB112" i="26"/>
  <c r="L112" i="26"/>
  <c r="G112" i="26"/>
  <c r="AB111" i="26"/>
  <c r="L111" i="26"/>
  <c r="G111" i="26"/>
  <c r="AB110" i="26"/>
  <c r="L110" i="26"/>
  <c r="G110" i="26"/>
  <c r="AB109" i="26"/>
  <c r="L109" i="26"/>
  <c r="G109" i="26"/>
  <c r="AB108" i="26"/>
  <c r="L108" i="26"/>
  <c r="G108" i="26"/>
  <c r="AB107" i="26"/>
  <c r="AA107" i="26"/>
  <c r="Z107" i="26"/>
  <c r="Y107" i="26"/>
  <c r="L107" i="26"/>
  <c r="G107" i="26"/>
  <c r="AB106" i="26"/>
  <c r="L106" i="26"/>
  <c r="G106" i="26"/>
  <c r="AB105" i="26"/>
  <c r="AA105" i="26"/>
  <c r="Z105" i="26"/>
  <c r="L105" i="26"/>
  <c r="G105" i="26"/>
  <c r="AB104" i="26"/>
  <c r="AA104" i="26"/>
  <c r="Z104" i="26"/>
  <c r="L104" i="26"/>
  <c r="G104" i="26"/>
  <c r="AB103" i="26"/>
  <c r="AA103" i="26"/>
  <c r="Z103" i="26"/>
  <c r="L103" i="26"/>
  <c r="G103" i="26"/>
  <c r="AB102" i="26"/>
  <c r="AA102" i="26"/>
  <c r="Z102" i="26"/>
  <c r="L102" i="26"/>
  <c r="G102" i="26"/>
  <c r="AB101" i="26"/>
  <c r="AA101" i="26"/>
  <c r="Z101" i="26"/>
  <c r="L101" i="26"/>
  <c r="G101" i="26"/>
  <c r="AB100" i="26"/>
  <c r="AA100" i="26"/>
  <c r="Z100" i="26"/>
  <c r="L100" i="26"/>
  <c r="G100" i="26"/>
  <c r="AB99" i="26"/>
  <c r="AA99" i="26"/>
  <c r="Z99" i="26"/>
  <c r="L99" i="26"/>
  <c r="G99" i="26"/>
  <c r="AB98" i="26"/>
  <c r="AA98" i="26"/>
  <c r="Z98" i="26"/>
  <c r="L98" i="26"/>
  <c r="G98" i="26"/>
  <c r="AB97" i="26"/>
  <c r="AA97" i="26"/>
  <c r="Z97" i="26"/>
  <c r="L97" i="26"/>
  <c r="G97" i="26"/>
  <c r="AB96" i="26"/>
  <c r="AA96" i="26"/>
  <c r="Z96" i="26"/>
  <c r="L96" i="26"/>
  <c r="G96" i="26"/>
  <c r="AB95" i="26"/>
  <c r="AA95" i="26"/>
  <c r="L95" i="26"/>
  <c r="G95" i="26"/>
  <c r="AB94" i="26"/>
  <c r="AA94" i="26"/>
  <c r="Z94" i="26"/>
  <c r="L94" i="26"/>
  <c r="G94" i="26"/>
  <c r="AB93" i="26"/>
  <c r="AA93" i="26"/>
  <c r="Z93" i="26"/>
  <c r="L93" i="26"/>
  <c r="G93" i="26"/>
  <c r="AB92" i="26"/>
  <c r="AA92" i="26"/>
  <c r="Z92" i="26"/>
  <c r="L92" i="26"/>
  <c r="G92" i="26"/>
  <c r="AB91" i="26"/>
  <c r="L91" i="26"/>
  <c r="G91" i="26"/>
  <c r="AB90" i="26"/>
  <c r="L90" i="26"/>
  <c r="G90" i="26"/>
  <c r="AB89" i="26"/>
  <c r="AA89" i="26"/>
  <c r="Z89" i="26"/>
  <c r="Y89" i="26"/>
  <c r="L89" i="26"/>
  <c r="G89" i="26"/>
  <c r="AB88" i="26"/>
  <c r="Z88" i="26"/>
  <c r="L88" i="26"/>
  <c r="G88" i="26"/>
  <c r="AB87" i="26"/>
  <c r="L87" i="26"/>
  <c r="G87" i="26"/>
  <c r="AB86" i="26"/>
  <c r="Z86" i="26"/>
  <c r="Y86" i="26"/>
  <c r="L86" i="26"/>
  <c r="G86" i="26"/>
  <c r="AB85" i="26"/>
  <c r="AA85" i="26"/>
  <c r="Z85" i="26"/>
  <c r="Y85" i="26"/>
  <c r="L85" i="26"/>
  <c r="G85" i="26"/>
  <c r="AB84" i="26"/>
  <c r="L84" i="26"/>
  <c r="G84" i="26"/>
  <c r="AB83" i="26"/>
  <c r="AA83" i="26"/>
  <c r="Z83" i="26"/>
  <c r="Y83" i="26"/>
  <c r="L83" i="26"/>
  <c r="G83" i="26"/>
  <c r="AB82" i="26"/>
  <c r="L82" i="26"/>
  <c r="G82" i="26"/>
  <c r="AB81" i="26"/>
  <c r="L81" i="26"/>
  <c r="G81" i="26"/>
  <c r="AB80" i="26"/>
  <c r="L80" i="26"/>
  <c r="G80" i="26"/>
  <c r="AB79" i="26"/>
  <c r="AA79" i="26"/>
  <c r="Z79" i="26"/>
  <c r="Y79" i="26"/>
  <c r="L79" i="26"/>
  <c r="G79" i="26"/>
  <c r="AB78" i="26"/>
  <c r="L78" i="26"/>
  <c r="G78" i="26"/>
  <c r="AB77" i="26"/>
  <c r="L77" i="26"/>
  <c r="G77" i="26"/>
  <c r="AB76" i="26"/>
  <c r="L76" i="26"/>
  <c r="G76" i="26"/>
  <c r="AB75" i="26"/>
  <c r="L75" i="26"/>
  <c r="G75" i="26"/>
  <c r="AB74" i="26"/>
  <c r="L74" i="26"/>
  <c r="G74" i="26"/>
  <c r="AB73" i="26"/>
  <c r="L73" i="26"/>
  <c r="G73" i="26"/>
  <c r="AB72" i="26"/>
  <c r="AA72" i="26"/>
  <c r="Y72" i="26"/>
  <c r="L72" i="26"/>
  <c r="G72" i="26"/>
  <c r="AB71" i="26"/>
  <c r="L71" i="26"/>
  <c r="G71" i="26"/>
  <c r="AB70" i="26"/>
  <c r="L70" i="26"/>
  <c r="G70" i="26"/>
  <c r="AB69" i="26"/>
  <c r="AA69" i="26"/>
  <c r="L69" i="26"/>
  <c r="G69" i="26"/>
  <c r="AB68" i="26"/>
  <c r="L68" i="26"/>
  <c r="G68" i="26"/>
  <c r="AB67" i="26"/>
  <c r="L67" i="26"/>
  <c r="G67" i="26"/>
  <c r="AB66" i="26"/>
  <c r="L66" i="26"/>
  <c r="G66" i="26"/>
  <c r="AB65" i="26"/>
  <c r="L65" i="26"/>
  <c r="G65" i="26"/>
  <c r="AB64" i="26"/>
  <c r="L64" i="26"/>
  <c r="G64" i="26"/>
  <c r="AB63" i="26"/>
  <c r="L63" i="26"/>
  <c r="G63" i="26"/>
  <c r="AB62" i="26"/>
  <c r="L62" i="26"/>
  <c r="G62" i="26"/>
  <c r="AB61" i="26"/>
  <c r="AA61" i="26"/>
  <c r="Z61" i="26"/>
  <c r="Y61" i="26"/>
  <c r="L61" i="26"/>
  <c r="G61" i="26"/>
  <c r="AB60" i="26"/>
  <c r="L60" i="26"/>
  <c r="G60" i="26"/>
  <c r="AB59" i="26"/>
  <c r="L59" i="26"/>
  <c r="G59" i="26"/>
  <c r="AB58" i="26"/>
  <c r="L58" i="26"/>
  <c r="G58" i="26"/>
  <c r="AB57" i="26"/>
  <c r="L57" i="26"/>
  <c r="G57" i="26"/>
  <c r="AB56" i="26"/>
  <c r="AA56" i="26"/>
  <c r="Z56" i="26"/>
  <c r="Y56" i="26"/>
  <c r="L56" i="26"/>
  <c r="G56" i="26"/>
  <c r="AB55" i="26"/>
  <c r="L55" i="26"/>
  <c r="G55" i="26"/>
  <c r="AB54" i="26"/>
  <c r="G54" i="26"/>
  <c r="AB53" i="26"/>
  <c r="L53" i="26"/>
  <c r="G53" i="26"/>
  <c r="AB52" i="26"/>
  <c r="L52" i="26"/>
  <c r="G52" i="26"/>
  <c r="AB51" i="26"/>
  <c r="L51" i="26"/>
  <c r="G51" i="26"/>
  <c r="AB50" i="26"/>
  <c r="AA50" i="26"/>
  <c r="Z50" i="26"/>
  <c r="Y50" i="26"/>
  <c r="L50" i="26"/>
  <c r="G50" i="26"/>
  <c r="AB49" i="26"/>
  <c r="L49" i="26"/>
  <c r="G49" i="26"/>
  <c r="AB48" i="26"/>
  <c r="L48" i="26"/>
  <c r="G48" i="26"/>
  <c r="AB47" i="26"/>
  <c r="L47" i="26"/>
  <c r="G47" i="26"/>
  <c r="AB46" i="26"/>
  <c r="L46" i="26"/>
  <c r="G46" i="26"/>
  <c r="AB45" i="26"/>
  <c r="AA45" i="26"/>
  <c r="Z45" i="26"/>
  <c r="Y45" i="26"/>
  <c r="L45" i="26"/>
  <c r="G45" i="26"/>
  <c r="AB44" i="26"/>
  <c r="AA44" i="26"/>
  <c r="Z44" i="26"/>
  <c r="L44" i="26"/>
  <c r="G44" i="26"/>
  <c r="AB43" i="26"/>
  <c r="L43" i="26"/>
  <c r="G43" i="26"/>
  <c r="AB42" i="26"/>
  <c r="L42" i="26"/>
  <c r="G42" i="26"/>
  <c r="AB41" i="26"/>
  <c r="L41" i="26"/>
  <c r="G41" i="26"/>
  <c r="AB40" i="26"/>
  <c r="L40" i="26"/>
  <c r="G40" i="26"/>
  <c r="AB39" i="26"/>
  <c r="L39" i="26"/>
  <c r="G39" i="26"/>
  <c r="AB38" i="26"/>
  <c r="L38" i="26"/>
  <c r="G38" i="26"/>
  <c r="AB37" i="26"/>
  <c r="L37" i="26"/>
  <c r="G37" i="26"/>
  <c r="AB36" i="26"/>
  <c r="L36" i="26"/>
  <c r="G36" i="26"/>
  <c r="AB35" i="26"/>
  <c r="L35" i="26"/>
  <c r="G35" i="26"/>
  <c r="AB34" i="26"/>
  <c r="L34" i="26"/>
  <c r="G34" i="26"/>
  <c r="AB33" i="26"/>
  <c r="L33" i="26"/>
  <c r="G33" i="26"/>
  <c r="AB32" i="26"/>
  <c r="G32" i="26"/>
  <c r="AB31" i="26"/>
  <c r="AA31" i="26"/>
  <c r="G31" i="26"/>
  <c r="AB30" i="26"/>
  <c r="AA30" i="26"/>
  <c r="L30" i="26"/>
  <c r="G30" i="26"/>
  <c r="AB29" i="26"/>
  <c r="AA29" i="26"/>
  <c r="L29" i="26"/>
  <c r="G29" i="26"/>
  <c r="AB28" i="26"/>
  <c r="G28" i="26"/>
  <c r="AB27" i="26"/>
  <c r="L27" i="26"/>
  <c r="G27" i="26"/>
  <c r="AB26" i="26"/>
  <c r="G26" i="26"/>
  <c r="AB25" i="26"/>
  <c r="L25" i="26"/>
  <c r="G25" i="26"/>
  <c r="AB24" i="26"/>
  <c r="L24" i="26"/>
  <c r="G24" i="26"/>
  <c r="AB23" i="26"/>
  <c r="L23" i="26"/>
  <c r="G23" i="26"/>
  <c r="AB22" i="26"/>
  <c r="L22" i="26"/>
  <c r="G22" i="26"/>
  <c r="AB21" i="26"/>
  <c r="L21" i="26"/>
  <c r="G21" i="26"/>
  <c r="AB20" i="26"/>
  <c r="L20" i="26"/>
  <c r="G20" i="26"/>
  <c r="AB19" i="26"/>
  <c r="AA19" i="26"/>
  <c r="Z19" i="26"/>
  <c r="L19" i="26"/>
  <c r="G19" i="26"/>
  <c r="AB18" i="26"/>
  <c r="AA18" i="26"/>
  <c r="Z18" i="26"/>
  <c r="L18" i="26"/>
  <c r="G18" i="26"/>
  <c r="AB17" i="26"/>
  <c r="AA17" i="26"/>
  <c r="L17" i="26"/>
  <c r="G17" i="26"/>
  <c r="AB16" i="26"/>
  <c r="L16" i="26"/>
  <c r="G16" i="26"/>
  <c r="AB15" i="26"/>
  <c r="L15" i="26"/>
  <c r="G15" i="26"/>
  <c r="AB14" i="26"/>
  <c r="L14" i="26"/>
  <c r="G14" i="26"/>
  <c r="AB13" i="26"/>
  <c r="AA13" i="26"/>
  <c r="Z13" i="26"/>
  <c r="L13" i="26"/>
  <c r="G13" i="26"/>
  <c r="AB12" i="26"/>
  <c r="L12" i="26"/>
  <c r="G12" i="26"/>
  <c r="AB11" i="26"/>
  <c r="L11" i="26"/>
  <c r="G11" i="26"/>
  <c r="AB10" i="26"/>
  <c r="AA10" i="26"/>
  <c r="Z10" i="26"/>
  <c r="L10" i="26"/>
  <c r="G10" i="26"/>
  <c r="AB9" i="26"/>
  <c r="L9" i="26"/>
  <c r="G9" i="26"/>
  <c r="AB8" i="26"/>
  <c r="L8" i="26"/>
  <c r="G8" i="26"/>
  <c r="AB7" i="26"/>
  <c r="L7" i="26"/>
  <c r="G7" i="26"/>
  <c r="AB6" i="26"/>
  <c r="L6" i="26"/>
  <c r="G6" i="26"/>
  <c r="AB5" i="26"/>
  <c r="AA5" i="26"/>
  <c r="Z5" i="26"/>
  <c r="Y5" i="26"/>
  <c r="L5" i="26"/>
  <c r="G5" i="26"/>
  <c r="AB4" i="26"/>
  <c r="L4" i="26"/>
  <c r="G4" i="26"/>
  <c r="AB3" i="26"/>
  <c r="L3" i="26"/>
  <c r="G3" i="26"/>
  <c r="AB2" i="26"/>
  <c r="L2" i="26"/>
  <c r="G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tc={224514F6-895E-1C49-9108-4433CDF530F9}</author>
    <author>tc={F3437314-BB8A-B94D-9B51-75865A9CEDA0}</author>
    <author>tc={8C6BA96D-1C82-F94D-8C98-FD6BB1BE52EF}</author>
  </authors>
  <commentList>
    <comment ref="L40" authorId="0" shapeId="0" xr:uid="{224514F6-895E-1C49-9108-4433CDF530F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F3437314-BB8A-B94D-9B51-75865A9CEDA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8C6BA96D-1C82-F94D-8C98-FD6BB1BE52E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tc={7107F3E0-B893-714D-A578-9AA44EFC7899}</author>
    <author>tc={C451F031-874F-7F43-A953-AB75AF080DB3}</author>
    <author>tc={9BEB4CFD-29A7-364E-AA0B-684E172FB98D}</author>
  </authors>
  <commentList>
    <comment ref="C1" authorId="0" shapeId="0" xr:uid="{7107F3E0-B893-714D-A578-9AA44EFC7899}">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C451F031-874F-7F43-A953-AB75AF080DB3}">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9BEB4CFD-29A7-364E-AA0B-684E172FB98D}">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<sst xmlns="http://schemas.openxmlformats.org/spreadsheetml/2006/main" count="2761" uniqueCount="738">
  <si>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</si>
  <si>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</si>
  <si>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</si>
  <si>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</si>
  <si>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</si>
  <si>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</si>
  <si>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</si>
  <si>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</si>
  <si>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</si>
  <si>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</si>
  <si>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</si>
  <si>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</si>
  <si>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</si>
  <si>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</si>
  <si>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</si>
  <si>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</si>
  <si>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</si>
  <si>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</si>
  <si>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</si>
  <si>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</si>
  <si>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</si>
  <si>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</si>
  <si>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</si>
  <si>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</si>
  <si>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</si>
  <si>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</si>
  <si>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</si>
  <si>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</si>
  <si>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</si>
  <si>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</si>
  <si>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</si>
  <si>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</si>
  <si>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</si>
  <si>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</si>
  <si>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</si>
  <si>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</si>
  <si>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</si>
  <si>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</si>
  <si>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</si>
  <si>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</si>
  <si>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</si>
  <si>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</si>
  <si>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</si>
  <si>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</si>
  <si>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</si>
  <si>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</si>
  <si>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</si>
  <si>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</si>
  <si>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</si>
  <si>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</si>
  <si>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</si>
  <si>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</si>
  <si>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</si>
  <si>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</si>
  <si>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</si>
  <si>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</si>
  <si>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</si>
  <si>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</si>
  <si>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</si>
  <si>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</si>
  <si>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</si>
  <si>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</si>
  <si>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</si>
  <si>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</si>
  <si>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</si>
  <si>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</si>
  <si>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</si>
  <si>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</si>
  <si>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</si>
  <si>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</si>
  <si>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</si>
  <si>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</si>
  <si>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</si>
  <si>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</si>
  <si>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</si>
  <si>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</si>
  <si>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</si>
  <si>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</si>
  <si>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</si>
  <si>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</si>
  <si>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</si>
  <si>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</si>
  <si>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</si>
  <si>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</si>
  <si>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</si>
  <si>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</si>
  <si>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</si>
  <si>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</si>
  <si>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</si>
  <si>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</si>
  <si>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</si>
  <si>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</si>
  <si>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</si>
  <si>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</si>
  <si>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</si>
  <si>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</si>
  <si>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</si>
  <si>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</si>
  <si>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</si>
  <si>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</si>
  <si>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</si>
  <si>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</si>
  <si>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</si>
  <si>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</si>
  <si>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</si>
  <si>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</si>
  <si>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</si>
  <si>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</si>
  <si>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</si>
  <si>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</si>
  <si>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</si>
  <si>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</si>
  <si>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</si>
  <si>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</si>
  <si>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</si>
  <si>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</si>
  <si>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</si>
  <si>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</si>
  <si>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</si>
  <si>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</si>
  <si>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</si>
  <si>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</si>
  <si>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</si>
  <si>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</si>
  <si>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</si>
  <si>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</si>
  <si>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</si>
  <si>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</si>
  <si>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</si>
  <si>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</si>
  <si>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</si>
  <si>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</si>
  <si>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</si>
  <si>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</si>
  <si>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</si>
  <si>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</si>
  <si>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</si>
  <si>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</si>
  <si>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</si>
  <si>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</si>
  <si>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</si>
  <si>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</si>
  <si>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</si>
  <si>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</si>
  <si>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</si>
  <si>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</si>
  <si>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</si>
  <si>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</si>
  <si>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</si>
  <si>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</si>
  <si>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</si>
  <si>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</si>
  <si>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</si>
  <si>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</si>
  <si>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</si>
  <si>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</si>
  <si>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</si>
  <si>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</si>
  <si>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</si>
  <si>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</si>
  <si>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</si>
  <si>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</si>
  <si>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</si>
  <si>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</si>
  <si>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</si>
  <si>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</si>
  <si>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</si>
  <si>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</si>
  <si>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</si>
  <si>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</si>
  <si>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</si>
  <si>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</si>
  <si>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</si>
  <si>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</si>
  <si>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</si>
  <si>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</si>
  <si>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</si>
  <si>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</si>
  <si>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</si>
  <si>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</si>
  <si>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</si>
  <si>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</si>
  <si>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</si>
  <si>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</si>
  <si>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</si>
  <si>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</si>
  <si>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</si>
  <si>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</si>
  <si>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</si>
  <si>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</si>
  <si>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</si>
  <si>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</si>
  <si>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</si>
  <si>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</si>
  <si>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</si>
  <si>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</si>
  <si>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</si>
  <si>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</si>
  <si>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</si>
  <si>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</si>
  <si>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</si>
  <si>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</si>
  <si>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</si>
  <si>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</si>
  <si>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</si>
  <si>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</si>
  <si>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</si>
  <si>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</si>
  <si>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</si>
  <si>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</si>
  <si>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</si>
  <si>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</si>
  <si>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</si>
  <si>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</si>
  <si>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</si>
  <si>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</si>
  <si>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</si>
  <si>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</si>
  <si>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</si>
  <si>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</si>
  <si>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</si>
  <si>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</si>
  <si>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</si>
  <si>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</si>
  <si>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</si>
  <si>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</si>
  <si>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</si>
  <si>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</si>
  <si>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</si>
  <si>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</si>
  <si>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</si>
  <si>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</si>
  <si>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</si>
  <si>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</si>
  <si>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</si>
  <si>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</si>
  <si>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</si>
  <si>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</si>
  <si>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</si>
  <si>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</si>
  <si>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</si>
  <si>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</si>
  <si>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</si>
  <si>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</si>
  <si>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</si>
  <si>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</si>
  <si>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</si>
  <si>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</si>
  <si>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</si>
  <si>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</si>
  <si>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</si>
  <si>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</si>
  <si>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</si>
  <si>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</si>
  <si>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</si>
  <si>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</si>
  <si>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</si>
  <si>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</si>
  <si>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</si>
  <si>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</si>
  <si>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</si>
  <si>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</si>
  <si>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</si>
  <si>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</si>
  <si>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</si>
  <si>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</si>
  <si>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</si>
  <si>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</si>
  <si>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</si>
  <si>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</si>
  <si>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</si>
  <si>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</si>
  <si>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</si>
  <si>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</si>
  <si>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</si>
  <si>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</si>
  <si>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</si>
  <si>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</si>
  <si>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</si>
  <si>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</si>
  <si>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</si>
  <si>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</si>
  <si>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</si>
  <si>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</si>
  <si>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</si>
  <si>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</si>
  <si>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</si>
  <si>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</si>
  <si>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</si>
  <si>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</si>
  <si>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</si>
  <si>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</si>
  <si>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</si>
  <si>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</si>
  <si>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</si>
  <si>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</si>
  <si>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</si>
  <si>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</si>
  <si>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</si>
  <si>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</si>
  <si>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</si>
  <si>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</si>
  <si>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</si>
  <si>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</si>
  <si>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</si>
  <si>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</si>
  <si>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</si>
  <si>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</si>
  <si>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</si>
  <si>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</si>
  <si>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</si>
  <si>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</si>
  <si>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</si>
  <si>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</si>
  <si>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</si>
  <si>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</si>
  <si>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</si>
  <si>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</si>
  <si>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</si>
  <si>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</si>
  <si>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</si>
  <si>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</si>
  <si>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</si>
  <si>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</si>
  <si>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</si>
  <si>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</si>
  <si>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</si>
  <si>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</si>
  <si>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</si>
  <si>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</si>
  <si>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</si>
  <si>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</si>
  <si>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</si>
  <si>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</si>
  <si>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</si>
  <si>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</si>
  <si>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</si>
  <si>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</si>
  <si>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</si>
  <si>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</si>
  <si>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</si>
  <si>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</si>
  <si>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</si>
  <si>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</si>
  <si>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</si>
  <si>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</si>
  <si>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</si>
  <si>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</si>
  <si>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</si>
  <si>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</si>
  <si>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</si>
  <si>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</si>
  <si>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</si>
  <si>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</si>
  <si>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</si>
  <si>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</si>
  <si>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</si>
  <si>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</si>
  <si>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</si>
  <si>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</si>
  <si>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</si>
  <si>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</si>
  <si>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</si>
  <si>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</si>
  <si>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</si>
  <si>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</si>
  <si>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</si>
  <si>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</si>
  <si>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</si>
  <si>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</si>
  <si>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</si>
  <si>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</si>
  <si>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</si>
  <si>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</si>
  <si>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</si>
  <si>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</si>
  <si>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</si>
  <si>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</si>
  <si>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</si>
  <si>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</si>
  <si>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</si>
  <si>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</si>
  <si>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</si>
  <si>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</si>
  <si>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</si>
  <si>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</si>
  <si>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</si>
  <si>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</si>
  <si>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</si>
  <si>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</si>
  <si>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</si>
  <si>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</si>
  <si>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</si>
  <si>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</si>
  <si>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</si>
  <si>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</si>
  <si>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</si>
  <si>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</si>
  <si>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</si>
  <si>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</si>
  <si>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</si>
  <si>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</si>
  <si>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</si>
  <si>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</si>
  <si>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</si>
  <si>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</si>
  <si>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</si>
  <si>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</si>
  <si>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</si>
  <si>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</si>
  <si>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</si>
  <si>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</si>
  <si>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</si>
  <si>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</si>
  <si>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</si>
  <si>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</si>
  <si>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</si>
  <si>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</si>
  <si>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</si>
  <si>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</si>
  <si>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</si>
  <si>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</si>
  <si>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</si>
  <si>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</si>
  <si>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</si>
  <si>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</si>
  <si>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</si>
  <si>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</si>
  <si>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</si>
  <si>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</si>
  <si>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</si>
  <si>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</si>
  <si>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</si>
  <si>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</si>
  <si>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</si>
  <si>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</si>
  <si>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</si>
  <si>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</si>
  <si>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</si>
  <si>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</si>
  <si>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</si>
  <si>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</si>
  <si>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</si>
  <si>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</si>
  <si>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</si>
  <si>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</si>
  <si>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</si>
  <si>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</si>
  <si>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</si>
  <si>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</si>
  <si>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</si>
  <si>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</si>
  <si>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</si>
  <si>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</si>
  <si>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</si>
  <si>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</si>
  <si>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</si>
  <si>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</si>
  <si>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</si>
  <si>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</si>
  <si>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</si>
  <si>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</si>
  <si>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</si>
  <si>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</si>
  <si>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</si>
  <si>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</si>
  <si>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</si>
  <si>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</si>
  <si>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</si>
  <si>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</si>
  <si>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</si>
  <si>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</si>
  <si>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</si>
  <si>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</si>
  <si>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</si>
  <si>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</si>
  <si>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</si>
  <si>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</si>
  <si>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</si>
  <si>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</si>
  <si>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</si>
  <si>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</si>
  <si>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</si>
  <si>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</si>
  <si>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</si>
  <si>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</si>
  <si>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</si>
  <si>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</si>
  <si>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</si>
  <si>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</si>
  <si>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</si>
  <si>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</si>
  <si>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</si>
  <si>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</si>
  <si>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</si>
  <si>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</si>
  <si>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</si>
  <si>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</si>
  <si>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</si>
  <si>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</si>
  <si>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</si>
  <si>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</si>
  <si>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</si>
  <si>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</si>
  <si>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</si>
  <si>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</si>
  <si>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</si>
  <si>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</si>
  <si>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</si>
  <si>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</si>
  <si>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</si>
  <si>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</si>
  <si>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</si>
  <si>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</si>
  <si>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</si>
  <si>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</si>
  <si>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</si>
  <si>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</si>
  <si>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</si>
  <si>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</si>
  <si>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</si>
  <si>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</si>
  <si>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</si>
  <si>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</si>
  <si>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</si>
  <si>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</si>
  <si>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</si>
  <si>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</si>
  <si>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</si>
  <si>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</si>
  <si>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</si>
  <si>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</si>
  <si>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</si>
  <si>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</si>
  <si>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</si>
  <si>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</si>
  <si>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</si>
  <si>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</si>
  <si>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</si>
  <si>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</si>
  <si>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</si>
  <si>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</si>
  <si>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</si>
  <si>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</si>
  <si>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</si>
  <si>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</si>
  <si>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</si>
  <si>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</si>
  <si>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</si>
  <si>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</si>
  <si>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</si>
  <si>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</si>
  <si>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</si>
  <si>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</si>
  <si>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</si>
  <si>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</si>
  <si>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</si>
  <si>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</si>
  <si>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</si>
  <si>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</si>
  <si>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</si>
  <si>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</si>
  <si>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</si>
  <si>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</si>
  <si>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</si>
  <si>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</si>
  <si>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</si>
  <si>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</si>
  <si>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</si>
  <si>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</si>
  <si>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</si>
  <si>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</si>
  <si>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</si>
  <si>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</si>
  <si>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</si>
  <si>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</si>
  <si>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</si>
  <si>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</si>
  <si>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</si>
  <si>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</si>
  <si>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</si>
  <si>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</si>
  <si>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</si>
  <si>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</si>
  <si>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</si>
  <si>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</si>
  <si>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</si>
  <si>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</si>
  <si>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</si>
  <si>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</si>
  <si>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</si>
  <si>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</si>
  <si>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</si>
  <si>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</si>
  <si>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</si>
  <si>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</si>
  <si>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</si>
  <si>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</si>
  <si>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</si>
  <si>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</si>
  <si>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</si>
  <si>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</si>
  <si>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</si>
  <si>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</si>
  <si>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</si>
  <si>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</si>
  <si>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</si>
  <si>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</si>
  <si>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</si>
  <si>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</si>
  <si>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</si>
  <si>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</si>
  <si>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</si>
  <si>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</si>
  <si>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</si>
  <si>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</si>
  <si>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</si>
  <si>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</si>
  <si>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</si>
  <si>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</si>
  <si>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</si>
  <si>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</si>
  <si>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</si>
  <si>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</si>
  <si>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</si>
  <si>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</si>
  <si>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</si>
  <si>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</si>
  <si>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</si>
  <si>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</si>
  <si>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</si>
  <si>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</si>
  <si>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</si>
  <si>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</si>
  <si>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</si>
  <si>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</si>
  <si>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</si>
  <si>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</si>
  <si>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</si>
  <si>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</si>
  <si>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</si>
  <si>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</si>
  <si>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</si>
  <si>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</si>
  <si>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</si>
  <si>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</si>
  <si>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</si>
  <si>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</si>
  <si>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</si>
  <si>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</si>
  <si>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</si>
  <si>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</si>
  <si>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</si>
  <si>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</si>
  <si>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</si>
  <si>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</si>
  <si>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</si>
  <si>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</si>
  <si>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</si>
  <si>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</si>
  <si>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</si>
  <si>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</si>
  <si>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</si>
  <si>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</si>
  <si>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</si>
  <si>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</si>
  <si>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</si>
  <si>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</si>
  <si>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</si>
  <si>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</si>
  <si>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</si>
  <si>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</si>
  <si>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</si>
  <si>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</si>
  <si>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</si>
  <si>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</si>
  <si>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</si>
  <si>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</si>
  <si>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</si>
  <si>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</si>
  <si>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</si>
  <si>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</si>
  <si>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</si>
  <si>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</si>
  <si>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</si>
  <si>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</si>
  <si>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</si>
  <si>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</si>
  <si>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</si>
  <si>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</si>
  <si>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</si>
  <si>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</si>
  <si>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</si>
  <si>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</si>
  <si>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</si>
  <si>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support fetching a Specimen</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</si>
  <si>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</si>
  <si>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</si>
  <si>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</si>
  <si>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</si>
  <si>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</si>
  <si>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</si>
  <si>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</si>
  <si>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</si>
  <si>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</si>
  <si>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</si>
  <si>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resolves</t>
  </si>
  <si>
    <t>Media</t>
  </si>
  <si>
    <t>The Media Resource is a Must Suppot referenced resource when using the US Core DiagnosticReport Profile for Report and Note Exchange.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</si>
  <si>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</si>
  <si>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 xml:space="preserve">Servers that support only US Core Practitioner Profile **SHALL** provide implementation specific guidance how to access a provider’s location and contact information using only the Practitioner resource.
</t>
  </si>
  <si>
    <t>conf_Media</t>
  </si>
  <si>
    <t>conf_Coverage</t>
  </si>
  <si>
    <t>conf_Specimen</t>
  </si>
  <si>
    <t>conf_MedicationDispense</t>
  </si>
  <si>
    <t>conf_Endpoint</t>
  </si>
  <si>
    <t>conf_HealthcareService</t>
  </si>
  <si>
    <t>Endpoint</t>
  </si>
  <si>
    <t>The Media Resource is a Must Suppot referenced resource when using the US Core PracitionerRole Profile.</t>
  </si>
  <si>
    <t>HealthcareService</t>
  </si>
  <si>
    <t>The HealthcareService Resource is a referenced resource when using the US Core PracitionRole Profile and subject to constraint us-core-13: "SHALL have a practitioner, an organization, a healthcare service, or a location."</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</si>
  <si>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</si>
  <si>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</si>
  <si>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</si>
  <si>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</si>
  <si>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</si>
  <si>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</si>
  <si>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</si>
  <si>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</si>
  <si>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</si>
  <si>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</si>
  <si>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</si>
  <si>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</si>
  <si>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</si>
  <si>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</si>
  <si>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</si>
  <si>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</si>
  <si>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7.0.0-ballot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</si>
</sst>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6">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224514F6-895E-1C49-9108-4433CDF530F9}">
    <text>where does this show up?</text>
  </threadedComment>
  <threadedComment ref="Z44" dT="2021-11-06T02:39:25.62" personId="{14A52E69-4757-9B48-BCB0-430F0B406E9E}" id="{F3437314-BB8A-B94D-9B51-75865A9CEDA0}">
    <text>do i need this?</text>
  </threadedComment>
  <threadedComment ref="AA44" dT="2021-11-06T02:40:08.93" personId="{14A52E69-4757-9B48-BCB0-430F0B406E9E}" id="{8C6BA96D-1C82-F94D-8C98-FD6BB1BE52E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7107F3E0-B893-714D-A578-9AA44EFC7899}">
    <text>add column for include file</text>
  </threadedComment>
  <threadedComment ref="C1" dT="2021-11-10T17:48:52.85" personId="{14A52E69-4757-9B48-BCB0-430F0B406E9E}" id="{06013857-E746-B84B-B4CF-C84C82802472}" parentId="{7107F3E0-B893-714D-A578-9AA44EFC7899}">
    <text>make this a comma separate list of profiles</text>
  </threadedComment>
  <threadedComment ref="I1" dT="2021-11-08T19:54:50.37" personId="{14A52E69-4757-9B48-BCB0-430F0B406E9E}" id="{C451F031-874F-7F43-A953-AB75AF080DB3}">
    <text>does this do anything if not delete row</text>
  </threadedComment>
  <threadedComment ref="I41" dT="2021-11-06T02:44:23.26" personId="{14A52E69-4757-9B48-BCB0-430F0B406E9E}" id="{9BEB4CFD-29A7-364E-AA0B-684E172FB98D}">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446</v>
      </c>
      <c r="B2" t="s">
        <v>580</v>
      </c>
    </row>
    <row r="3" spans="1:2" x14ac:dyDescent="0.2">
      <c r="A3" t="s">
        <v>447</v>
      </c>
      <c r="B3" t="s">
        <v>473</v>
      </c>
    </row>
    <row r="4" spans="1:2" x14ac:dyDescent="0.2">
      <c r="A4" t="s">
        <v>448</v>
      </c>
      <c r="B4" t="s">
        <v>449</v>
      </c>
    </row>
    <row r="5" spans="1:2" x14ac:dyDescent="0.2">
      <c r="A5" t="s">
        <v>450</v>
      </c>
      <c r="B5" t="s">
        <v>451</v>
      </c>
    </row>
    <row r="6" spans="1:2" x14ac:dyDescent="0.2">
      <c r="A6" t="s">
        <v>62</v>
      </c>
      <c r="B6" s="10" t="s">
        <v>581</v>
      </c>
    </row>
    <row r="7" spans="1:2" x14ac:dyDescent="0.2">
      <c r="A7" t="s">
        <v>452</v>
      </c>
      <c r="B7" t="s">
        <v>54</v>
      </c>
    </row>
    <row r="8" spans="1:2" x14ac:dyDescent="0.2">
      <c r="A8" t="s">
        <v>453</v>
      </c>
      <c r="B8" t="s">
        <v>582</v>
      </c>
    </row>
    <row r="9" spans="1:2" x14ac:dyDescent="0.2">
      <c r="A9" t="s">
        <v>500</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7F60C-00B2-A04B-8EF7-0C74D3232F71}">
  <dimension ref="A1:AB128"/>
  <sheetViews>
    <sheetView zoomScaleNormal="100" workbookViewId="0">
      <selection activeCell="A56" sqref="A56"/>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534</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customHeight="1" x14ac:dyDescent="0.2">
      <c r="A5">
        <v>4</v>
      </c>
      <c r="B5" t="s">
        <v>160</v>
      </c>
      <c r="C5" t="s">
        <v>84</v>
      </c>
      <c r="D5" t="s">
        <v>28</v>
      </c>
      <c r="E5" t="b">
        <v>0</v>
      </c>
      <c r="F5" s="1" t="s">
        <v>484</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customHeight="1" x14ac:dyDescent="0.2">
      <c r="A9">
        <v>8</v>
      </c>
      <c r="B9" t="s">
        <v>18</v>
      </c>
      <c r="C9" t="s">
        <v>133</v>
      </c>
      <c r="D9" t="s">
        <v>28</v>
      </c>
      <c r="E9" t="b">
        <v>0</v>
      </c>
      <c r="F9" s="1" t="s">
        <v>485</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customHeight="1" x14ac:dyDescent="0.2">
      <c r="A10">
        <v>9</v>
      </c>
      <c r="B10" t="s">
        <v>18</v>
      </c>
      <c r="C10" t="s">
        <v>84</v>
      </c>
      <c r="D10" t="s">
        <v>11</v>
      </c>
      <c r="E10" t="b">
        <v>1</v>
      </c>
      <c r="F10" s="1" t="s">
        <v>484</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132</v>
      </c>
      <c r="C11" t="s">
        <v>134</v>
      </c>
      <c r="D11" t="s">
        <v>28</v>
      </c>
      <c r="E11" t="b">
        <v>0</v>
      </c>
      <c r="F11" s="1" t="s">
        <v>485</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132</v>
      </c>
      <c r="C12" t="s">
        <v>133</v>
      </c>
      <c r="D12" t="s">
        <v>28</v>
      </c>
      <c r="E12" t="b">
        <v>0</v>
      </c>
      <c r="F12" s="1" t="s">
        <v>485</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customHeight="1" x14ac:dyDescent="0.2">
      <c r="A13">
        <v>12</v>
      </c>
      <c r="B13" t="s">
        <v>132</v>
      </c>
      <c r="C13" t="s">
        <v>84</v>
      </c>
      <c r="D13" t="s">
        <v>11</v>
      </c>
      <c r="E13" t="b">
        <v>1</v>
      </c>
      <c r="F13" s="1" t="s">
        <v>484</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customHeight="1" x14ac:dyDescent="0.2">
      <c r="A15">
        <v>14</v>
      </c>
      <c r="B15" t="s">
        <v>20</v>
      </c>
      <c r="C15" t="s">
        <v>89</v>
      </c>
      <c r="D15" t="s">
        <v>28</v>
      </c>
      <c r="E15" t="b">
        <v>0</v>
      </c>
      <c r="F15" s="1" t="s">
        <v>485</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73</v>
      </c>
      <c r="D16" t="s">
        <v>28</v>
      </c>
      <c r="E16" t="b">
        <v>0</v>
      </c>
      <c r="F16" s="1" t="s">
        <v>486</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customHeight="1" x14ac:dyDescent="0.2">
      <c r="A17">
        <v>16</v>
      </c>
      <c r="B17" t="s">
        <v>20</v>
      </c>
      <c r="C17" t="s">
        <v>71</v>
      </c>
      <c r="D17" t="s">
        <v>64</v>
      </c>
      <c r="E17" t="b">
        <v>1</v>
      </c>
      <c r="F17" s="1" t="s">
        <v>485</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84</v>
      </c>
      <c r="D18" t="s">
        <v>11</v>
      </c>
      <c r="E18" t="b">
        <v>1</v>
      </c>
      <c r="F18" s="1" t="s">
        <v>484</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535</v>
      </c>
      <c r="D19" t="s">
        <v>28</v>
      </c>
      <c r="E19" t="b">
        <v>0</v>
      </c>
      <c r="F19" s="1" t="s">
        <v>484</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56</v>
      </c>
      <c r="D20" t="s">
        <v>28</v>
      </c>
      <c r="E20" t="b">
        <v>0</v>
      </c>
      <c r="F20" s="1" t="s">
        <v>485</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485</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536</v>
      </c>
      <c r="D22" t="s">
        <v>28</v>
      </c>
      <c r="E22" t="b">
        <v>0</v>
      </c>
      <c r="F22" s="1" t="s">
        <v>485</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 t="shared" si="0"/>
        <v>http://hl7.org/fhir/us/core/StructureDefinition/us-core-patient</v>
      </c>
      <c r="H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customHeight="1" x14ac:dyDescent="0.2">
      <c r="A24">
        <v>23</v>
      </c>
      <c r="B24" t="s">
        <v>19</v>
      </c>
      <c r="C24" t="s">
        <v>72</v>
      </c>
      <c r="D24" t="s">
        <v>28</v>
      </c>
      <c r="E24" t="b">
        <v>0</v>
      </c>
      <c r="F24" s="1" t="s">
        <v>487</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customHeight="1" x14ac:dyDescent="0.2">
      <c r="A25">
        <v>24</v>
      </c>
      <c r="B25" t="s">
        <v>19</v>
      </c>
      <c r="C25" t="s">
        <v>626</v>
      </c>
      <c r="D25" t="s">
        <v>28</v>
      </c>
      <c r="E25" t="b">
        <v>0</v>
      </c>
      <c r="F25" s="1" t="s">
        <v>487</v>
      </c>
      <c r="G25" t="str">
        <f t="shared" si="0"/>
        <v>http://hl7.org/fhir/us/core/StructureDefinition/us-core-patient</v>
      </c>
      <c r="H25" t="s">
        <v>51</v>
      </c>
      <c r="J25" t="s">
        <v>51</v>
      </c>
      <c r="K25" t="s">
        <v>73</v>
      </c>
      <c r="L25" t="str">
        <f t="shared" si="1"/>
        <v>Patient.death-date</v>
      </c>
      <c r="M25" t="s">
        <v>51</v>
      </c>
      <c r="O25" t="s">
        <v>51</v>
      </c>
      <c r="AB25" t="str">
        <f>"SearchParameter-us-core-"&amp;LOWER((B25)&amp;"-"&amp;C25&amp;".html")</f>
        <v>SearchParameter-us-core-patient-death-date.html</v>
      </c>
    </row>
    <row r="26" spans="1:28" ht="19" customHeight="1" x14ac:dyDescent="0.2">
      <c r="A26">
        <v>25</v>
      </c>
      <c r="B26" t="s">
        <v>19</v>
      </c>
      <c r="C26" t="s">
        <v>74</v>
      </c>
      <c r="D26" t="s">
        <v>28</v>
      </c>
      <c r="E26" t="b">
        <v>0</v>
      </c>
      <c r="F26" t="s">
        <v>537</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customHeight="1" x14ac:dyDescent="0.2">
      <c r="A27">
        <v>26</v>
      </c>
      <c r="B27" t="s">
        <v>19</v>
      </c>
      <c r="C27" t="s">
        <v>75</v>
      </c>
      <c r="D27" t="s">
        <v>28</v>
      </c>
      <c r="E27" t="b">
        <v>0</v>
      </c>
      <c r="F27" s="1" t="s">
        <v>485</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customHeight="1" x14ac:dyDescent="0.2">
      <c r="A29">
        <v>28</v>
      </c>
      <c r="B29" t="s">
        <v>19</v>
      </c>
      <c r="C29" t="s">
        <v>71</v>
      </c>
      <c r="D29" t="s">
        <v>11</v>
      </c>
      <c r="E29" t="b">
        <v>1</v>
      </c>
      <c r="F29" s="1" t="s">
        <v>485</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627</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79</v>
      </c>
      <c r="C31" t="s">
        <v>628</v>
      </c>
      <c r="D31" t="s">
        <v>28</v>
      </c>
      <c r="E31" t="b">
        <v>0</v>
      </c>
      <c r="G31" t="str">
        <f t="shared" si="0"/>
        <v>http://hl7.org/fhir/us/core/StructureDefinition/us-core-!patient</v>
      </c>
      <c r="H31" t="s">
        <v>53</v>
      </c>
      <c r="J31" t="s">
        <v>51</v>
      </c>
      <c r="K31" t="s">
        <v>52</v>
      </c>
      <c r="L31" t="s">
        <v>629</v>
      </c>
      <c r="M31" t="s">
        <v>51</v>
      </c>
      <c r="O31" t="s">
        <v>51</v>
      </c>
      <c r="Y31" s="4" t="s">
        <v>630</v>
      </c>
      <c r="Z31" t="s">
        <v>631</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658</v>
      </c>
      <c r="C32" t="s">
        <v>50</v>
      </c>
      <c r="D32" t="s">
        <v>28</v>
      </c>
      <c r="E32" t="b">
        <v>0</v>
      </c>
      <c r="G32" t="str">
        <f t="shared" si="0"/>
        <v>http://hl7.org/fhir/us/core/StructureDefinition/us-core-!!questionnaire</v>
      </c>
      <c r="H32" t="s">
        <v>51</v>
      </c>
      <c r="J32" t="s">
        <v>51</v>
      </c>
      <c r="K32" t="s">
        <v>52</v>
      </c>
      <c r="L32" t="s">
        <v>659</v>
      </c>
      <c r="M32" t="s">
        <v>51</v>
      </c>
      <c r="O32" t="s">
        <v>51</v>
      </c>
      <c r="AB32" t="str">
        <f t="shared" ref="AB32:AB43" si="3">"SearchParameter-us-core-"&amp;LOWER((B32)&amp;"-"&amp;C32&amp;".html")</f>
        <v>SearchParameter-us-core-!!questionnaire-_id.html</v>
      </c>
    </row>
    <row r="33" spans="1:28" ht="19" customHeight="1" x14ac:dyDescent="0.2">
      <c r="A33">
        <v>32</v>
      </c>
      <c r="B33" t="s">
        <v>658</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customHeight="1" x14ac:dyDescent="0.2">
      <c r="A34">
        <v>33</v>
      </c>
      <c r="B34" t="s">
        <v>658</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customHeight="1" x14ac:dyDescent="0.2">
      <c r="A35">
        <v>34</v>
      </c>
      <c r="B35" t="s">
        <v>658</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customHeight="1" x14ac:dyDescent="0.2">
      <c r="A36">
        <v>35</v>
      </c>
      <c r="B36" t="s">
        <v>658</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customHeight="1" x14ac:dyDescent="0.2">
      <c r="A37">
        <v>36</v>
      </c>
      <c r="B37" t="s">
        <v>658</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customHeight="1" x14ac:dyDescent="0.2">
      <c r="A38">
        <v>37</v>
      </c>
      <c r="B38" t="s">
        <v>658</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customHeight="1" x14ac:dyDescent="0.2">
      <c r="A39">
        <v>38</v>
      </c>
      <c r="B39" t="s">
        <v>132</v>
      </c>
      <c r="C39" t="s">
        <v>148</v>
      </c>
      <c r="D39" t="s">
        <v>28</v>
      </c>
      <c r="E39" t="b">
        <v>0</v>
      </c>
      <c r="F39" s="1" t="s">
        <v>486</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customHeight="1" x14ac:dyDescent="0.2">
      <c r="A40">
        <v>39</v>
      </c>
      <c r="B40" t="s">
        <v>132</v>
      </c>
      <c r="C40" t="s">
        <v>538</v>
      </c>
      <c r="D40" t="s">
        <v>28</v>
      </c>
      <c r="E40" t="b">
        <v>0</v>
      </c>
      <c r="F40" s="1" t="s">
        <v>486</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customHeight="1" x14ac:dyDescent="0.2">
      <c r="A41">
        <v>40</v>
      </c>
      <c r="B41" t="s">
        <v>132</v>
      </c>
      <c r="C41" t="s">
        <v>539</v>
      </c>
      <c r="D41" t="s">
        <v>28</v>
      </c>
      <c r="E41" t="b">
        <v>0</v>
      </c>
      <c r="F41" s="1" t="s">
        <v>486</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customHeight="1" x14ac:dyDescent="0.2">
      <c r="A42">
        <v>41</v>
      </c>
      <c r="B42" t="s">
        <v>132</v>
      </c>
      <c r="C42" t="s">
        <v>540</v>
      </c>
      <c r="D42" t="s">
        <v>28</v>
      </c>
      <c r="E42" t="b">
        <v>0</v>
      </c>
      <c r="F42" s="1" t="s">
        <v>486</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customHeight="1" x14ac:dyDescent="0.2">
      <c r="A43">
        <v>42</v>
      </c>
      <c r="B43" t="s">
        <v>132</v>
      </c>
      <c r="C43" t="s">
        <v>24</v>
      </c>
      <c r="D43" t="s">
        <v>28</v>
      </c>
      <c r="E43" t="b">
        <v>0</v>
      </c>
      <c r="F43" s="1" t="s">
        <v>485</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customHeight="1" x14ac:dyDescent="0.2">
      <c r="A44">
        <v>43</v>
      </c>
      <c r="B44" t="s">
        <v>132</v>
      </c>
      <c r="C44" t="s">
        <v>427</v>
      </c>
      <c r="D44" t="s">
        <v>28</v>
      </c>
      <c r="E44" t="b">
        <v>0</v>
      </c>
      <c r="F44" s="1" t="s">
        <v>484</v>
      </c>
      <c r="G44" t="str">
        <f t="shared" si="0"/>
        <v>http://hl7.org/fhir/us/core/StructureDefinition/us-core-condition</v>
      </c>
      <c r="H44" t="s">
        <v>51</v>
      </c>
      <c r="J44" t="s">
        <v>51</v>
      </c>
      <c r="K44" t="s">
        <v>85</v>
      </c>
      <c r="L44" t="str">
        <f t="shared" si="4"/>
        <v>Condition.encounter</v>
      </c>
      <c r="M44" t="s">
        <v>51</v>
      </c>
      <c r="O44" t="s">
        <v>51</v>
      </c>
      <c r="Y44" t="s">
        <v>541</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155</v>
      </c>
      <c r="C45" t="s">
        <v>84</v>
      </c>
      <c r="D45" t="s">
        <v>11</v>
      </c>
      <c r="E45" t="b">
        <v>1</v>
      </c>
      <c r="F45" s="1" t="s">
        <v>484</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155</v>
      </c>
      <c r="C46" t="s">
        <v>56</v>
      </c>
      <c r="D46" t="s">
        <v>28</v>
      </c>
      <c r="E46" t="b">
        <v>0</v>
      </c>
      <c r="F46" s="1" t="s">
        <v>485</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customHeight="1" x14ac:dyDescent="0.2">
      <c r="A47">
        <v>46</v>
      </c>
      <c r="B47" t="s">
        <v>155</v>
      </c>
      <c r="C47" t="s">
        <v>73</v>
      </c>
      <c r="D47" t="s">
        <v>28</v>
      </c>
      <c r="E47" t="b">
        <v>0</v>
      </c>
      <c r="F47" s="1" t="s">
        <v>486</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customHeight="1" x14ac:dyDescent="0.2">
      <c r="A49">
        <v>48</v>
      </c>
      <c r="B49" t="s">
        <v>172</v>
      </c>
      <c r="C49" t="s">
        <v>56</v>
      </c>
      <c r="D49" t="s">
        <v>28</v>
      </c>
      <c r="E49" t="b">
        <v>0</v>
      </c>
      <c r="F49" s="1" t="s">
        <v>485</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customHeight="1" x14ac:dyDescent="0.2">
      <c r="A50">
        <v>49</v>
      </c>
      <c r="B50" t="s">
        <v>172</v>
      </c>
      <c r="C50" t="s">
        <v>84</v>
      </c>
      <c r="D50" t="s">
        <v>11</v>
      </c>
      <c r="E50" t="b">
        <v>1</v>
      </c>
      <c r="F50" s="1" t="s">
        <v>484</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customHeight="1" x14ac:dyDescent="0.2">
      <c r="A51">
        <v>50</v>
      </c>
      <c r="B51" t="s">
        <v>172</v>
      </c>
      <c r="C51" t="s">
        <v>134</v>
      </c>
      <c r="D51" t="s">
        <v>28</v>
      </c>
      <c r="E51" t="b">
        <v>0</v>
      </c>
      <c r="F51" s="1" t="s">
        <v>485</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customHeight="1" x14ac:dyDescent="0.2">
      <c r="A52">
        <v>51</v>
      </c>
      <c r="B52" t="s">
        <v>172</v>
      </c>
      <c r="C52" t="s">
        <v>12</v>
      </c>
      <c r="D52" t="s">
        <v>28</v>
      </c>
      <c r="E52" t="b">
        <v>0</v>
      </c>
      <c r="F52" s="1" t="s">
        <v>485</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customHeight="1" x14ac:dyDescent="0.2">
      <c r="A53">
        <v>52</v>
      </c>
      <c r="B53" t="s">
        <v>172</v>
      </c>
      <c r="C53" t="s">
        <v>73</v>
      </c>
      <c r="D53" t="s">
        <v>28</v>
      </c>
      <c r="E53" t="b">
        <v>0</v>
      </c>
      <c r="F53" s="1" t="s">
        <v>486</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customHeight="1" x14ac:dyDescent="0.2">
      <c r="A54">
        <v>53</v>
      </c>
      <c r="B54" t="s">
        <v>172</v>
      </c>
      <c r="C54" t="s">
        <v>269</v>
      </c>
      <c r="D54" t="s">
        <v>28</v>
      </c>
      <c r="E54" t="b">
        <v>0</v>
      </c>
      <c r="F54" s="1" t="s">
        <v>486</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customHeight="1" x14ac:dyDescent="0.2">
      <c r="A55">
        <v>54</v>
      </c>
      <c r="B55" t="s">
        <v>173</v>
      </c>
      <c r="C55" t="s">
        <v>56</v>
      </c>
      <c r="D55" t="s">
        <v>28</v>
      </c>
      <c r="E55" t="b">
        <v>0</v>
      </c>
      <c r="F55" s="1" t="s">
        <v>485</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customHeight="1" x14ac:dyDescent="0.2">
      <c r="A56">
        <v>55</v>
      </c>
      <c r="B56" t="s">
        <v>173</v>
      </c>
      <c r="C56" t="s">
        <v>84</v>
      </c>
      <c r="D56" t="s">
        <v>11</v>
      </c>
      <c r="E56" t="b">
        <v>1</v>
      </c>
      <c r="F56" s="1" t="s">
        <v>484</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customHeight="1" x14ac:dyDescent="0.2">
      <c r="A57">
        <v>56</v>
      </c>
      <c r="B57" t="s">
        <v>173</v>
      </c>
      <c r="C57" t="s">
        <v>134</v>
      </c>
      <c r="D57" t="s">
        <v>28</v>
      </c>
      <c r="E57" t="b">
        <v>0</v>
      </c>
      <c r="F57" s="1" t="s">
        <v>485</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customHeight="1" x14ac:dyDescent="0.2">
      <c r="A58">
        <v>57</v>
      </c>
      <c r="B58" t="s">
        <v>173</v>
      </c>
      <c r="C58" t="s">
        <v>24</v>
      </c>
      <c r="D58" t="s">
        <v>28</v>
      </c>
      <c r="E58" t="b">
        <v>0</v>
      </c>
      <c r="F58" s="1" t="s">
        <v>485</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customHeight="1" x14ac:dyDescent="0.2">
      <c r="A59">
        <v>58</v>
      </c>
      <c r="B59" t="s">
        <v>173</v>
      </c>
      <c r="C59" t="s">
        <v>73</v>
      </c>
      <c r="D59" t="s">
        <v>28</v>
      </c>
      <c r="E59" t="b">
        <v>0</v>
      </c>
      <c r="F59" s="1" t="s">
        <v>486</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customHeight="1" x14ac:dyDescent="0.2">
      <c r="A60">
        <v>59</v>
      </c>
      <c r="B60" t="s">
        <v>174</v>
      </c>
      <c r="C60" t="s">
        <v>297</v>
      </c>
      <c r="D60" t="s">
        <v>28</v>
      </c>
      <c r="E60" t="b">
        <v>0</v>
      </c>
      <c r="F60" s="1" t="s">
        <v>485</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customHeight="1" x14ac:dyDescent="0.2">
      <c r="A61">
        <v>60</v>
      </c>
      <c r="B61" t="s">
        <v>174</v>
      </c>
      <c r="C61" t="s">
        <v>84</v>
      </c>
      <c r="D61" t="s">
        <v>11</v>
      </c>
      <c r="E61" t="b">
        <v>1</v>
      </c>
      <c r="F61" s="1" t="s">
        <v>484</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customHeight="1" x14ac:dyDescent="0.2">
      <c r="A62">
        <v>61</v>
      </c>
      <c r="B62" t="s">
        <v>174</v>
      </c>
      <c r="C62" t="s">
        <v>395</v>
      </c>
      <c r="D62" t="s">
        <v>28</v>
      </c>
      <c r="E62" t="b">
        <v>0</v>
      </c>
      <c r="F62" s="1" t="s">
        <v>487</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customHeight="1" x14ac:dyDescent="0.2">
      <c r="A63">
        <v>62</v>
      </c>
      <c r="B63" t="s">
        <v>175</v>
      </c>
      <c r="C63" t="s">
        <v>56</v>
      </c>
      <c r="D63" t="s">
        <v>28</v>
      </c>
      <c r="E63" t="b">
        <v>0</v>
      </c>
      <c r="F63" s="1" t="s">
        <v>485</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customHeight="1" x14ac:dyDescent="0.2">
      <c r="A64">
        <v>63</v>
      </c>
      <c r="B64" t="s">
        <v>175</v>
      </c>
      <c r="C64" t="s">
        <v>426</v>
      </c>
      <c r="D64" t="s">
        <v>28</v>
      </c>
      <c r="E64" t="b">
        <v>0</v>
      </c>
      <c r="F64" s="1" t="s">
        <v>485</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customHeight="1" x14ac:dyDescent="0.2">
      <c r="A65">
        <v>64</v>
      </c>
      <c r="B65" t="s">
        <v>175</v>
      </c>
      <c r="C65" t="s">
        <v>84</v>
      </c>
      <c r="D65" t="s">
        <v>28</v>
      </c>
      <c r="E65" t="b">
        <v>0</v>
      </c>
      <c r="F65" s="1" t="s">
        <v>484</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customHeight="1" x14ac:dyDescent="0.2">
      <c r="A66">
        <v>65</v>
      </c>
      <c r="B66" t="s">
        <v>175</v>
      </c>
      <c r="C66" t="s">
        <v>427</v>
      </c>
      <c r="D66" t="s">
        <v>28</v>
      </c>
      <c r="E66" t="b">
        <v>0</v>
      </c>
      <c r="F66" s="1" t="s">
        <v>484</v>
      </c>
      <c r="G66" t="str">
        <f t="shared" ref="G66:G128"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customHeight="1" x14ac:dyDescent="0.2">
      <c r="A67">
        <v>66</v>
      </c>
      <c r="B67" t="s">
        <v>175</v>
      </c>
      <c r="C67" t="s">
        <v>221</v>
      </c>
      <c r="D67" t="s">
        <v>28</v>
      </c>
      <c r="E67" t="b">
        <v>0</v>
      </c>
      <c r="F67" s="1" t="s">
        <v>486</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customHeight="1" x14ac:dyDescent="0.2">
      <c r="A68">
        <v>67</v>
      </c>
      <c r="B68" t="s">
        <v>422</v>
      </c>
      <c r="C68" t="s">
        <v>56</v>
      </c>
      <c r="D68" t="s">
        <v>28</v>
      </c>
      <c r="E68" t="b">
        <v>0</v>
      </c>
      <c r="F68" s="1" t="s">
        <v>485</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customHeight="1" x14ac:dyDescent="0.2">
      <c r="A69">
        <v>68</v>
      </c>
      <c r="B69" t="s">
        <v>422</v>
      </c>
      <c r="C69" t="s">
        <v>84</v>
      </c>
      <c r="D69" t="s">
        <v>11</v>
      </c>
      <c r="E69" t="b">
        <v>1</v>
      </c>
      <c r="F69" s="1" t="s">
        <v>484</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customHeight="1" x14ac:dyDescent="0.2">
      <c r="A70">
        <v>69</v>
      </c>
      <c r="B70" t="s">
        <v>422</v>
      </c>
      <c r="C70" t="s">
        <v>220</v>
      </c>
      <c r="D70" t="s">
        <v>28</v>
      </c>
      <c r="E70" t="b">
        <v>0</v>
      </c>
      <c r="F70" s="1" t="s">
        <v>486</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customHeight="1" x14ac:dyDescent="0.2">
      <c r="A71">
        <v>70</v>
      </c>
      <c r="B71" t="s">
        <v>176</v>
      </c>
      <c r="C71" t="s">
        <v>56</v>
      </c>
      <c r="D71" t="s">
        <v>28</v>
      </c>
      <c r="E71" t="b">
        <v>0</v>
      </c>
      <c r="F71" s="1" t="s">
        <v>485</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customHeight="1" x14ac:dyDescent="0.2">
      <c r="A72">
        <v>71</v>
      </c>
      <c r="B72" t="s">
        <v>176</v>
      </c>
      <c r="C72" t="s">
        <v>84</v>
      </c>
      <c r="D72" t="s">
        <v>11</v>
      </c>
      <c r="E72" t="b">
        <v>1</v>
      </c>
      <c r="F72" s="1" t="s">
        <v>484</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customHeight="1" x14ac:dyDescent="0.2">
      <c r="A73">
        <v>72</v>
      </c>
      <c r="B73" t="s">
        <v>176</v>
      </c>
      <c r="C73" t="s">
        <v>73</v>
      </c>
      <c r="D73" t="s">
        <v>28</v>
      </c>
      <c r="E73" t="b">
        <v>0</v>
      </c>
      <c r="F73" s="1" t="s">
        <v>486</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customHeight="1" x14ac:dyDescent="0.2">
      <c r="A74">
        <v>73</v>
      </c>
      <c r="B74" t="s">
        <v>176</v>
      </c>
      <c r="C74" t="s">
        <v>24</v>
      </c>
      <c r="D74" t="s">
        <v>28</v>
      </c>
      <c r="E74" t="b">
        <v>0</v>
      </c>
      <c r="F74" s="1" t="s">
        <v>485</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customHeight="1" x14ac:dyDescent="0.2">
      <c r="A75">
        <v>74</v>
      </c>
      <c r="B75" t="s">
        <v>177</v>
      </c>
      <c r="C75" t="s">
        <v>56</v>
      </c>
      <c r="D75" t="s">
        <v>28</v>
      </c>
      <c r="E75" t="b">
        <v>0</v>
      </c>
      <c r="F75" s="1" t="s">
        <v>485</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customHeight="1" x14ac:dyDescent="0.2">
      <c r="A76">
        <v>75</v>
      </c>
      <c r="B76" t="s">
        <v>177</v>
      </c>
      <c r="C76" t="s">
        <v>134</v>
      </c>
      <c r="D76" t="s">
        <v>28</v>
      </c>
      <c r="E76" t="b">
        <v>0</v>
      </c>
      <c r="F76" s="1" t="s">
        <v>485</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customHeight="1" x14ac:dyDescent="0.2">
      <c r="A77">
        <v>76</v>
      </c>
      <c r="B77" t="s">
        <v>177</v>
      </c>
      <c r="C77" t="s">
        <v>24</v>
      </c>
      <c r="D77" t="s">
        <v>28</v>
      </c>
      <c r="E77" t="b">
        <v>0</v>
      </c>
      <c r="F77" s="1" t="s">
        <v>485</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customHeight="1" x14ac:dyDescent="0.2">
      <c r="A78">
        <v>77</v>
      </c>
      <c r="B78" t="s">
        <v>177</v>
      </c>
      <c r="C78" t="s">
        <v>73</v>
      </c>
      <c r="D78" t="s">
        <v>28</v>
      </c>
      <c r="E78" t="b">
        <v>0</v>
      </c>
      <c r="F78" s="1" t="s">
        <v>486</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customHeight="1" x14ac:dyDescent="0.2">
      <c r="A79">
        <v>78</v>
      </c>
      <c r="B79" t="s">
        <v>177</v>
      </c>
      <c r="C79" t="s">
        <v>84</v>
      </c>
      <c r="D79" t="s">
        <v>28</v>
      </c>
      <c r="E79" t="b">
        <v>0</v>
      </c>
      <c r="F79" s="1" t="s">
        <v>484</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customHeight="1" x14ac:dyDescent="0.2">
      <c r="A80">
        <v>79</v>
      </c>
      <c r="B80" t="s">
        <v>226</v>
      </c>
      <c r="C80" t="s">
        <v>134</v>
      </c>
      <c r="D80" t="s">
        <v>28</v>
      </c>
      <c r="E80" t="b">
        <v>0</v>
      </c>
      <c r="F80" s="1" t="s">
        <v>485</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customHeight="1" x14ac:dyDescent="0.2">
      <c r="A81">
        <v>80</v>
      </c>
      <c r="B81" t="s">
        <v>298</v>
      </c>
      <c r="C81" t="s">
        <v>24</v>
      </c>
      <c r="D81" t="s">
        <v>28</v>
      </c>
      <c r="E81" t="b">
        <v>0</v>
      </c>
      <c r="F81" s="1" t="s">
        <v>485</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customHeight="1" x14ac:dyDescent="0.2">
      <c r="A82">
        <v>81</v>
      </c>
      <c r="B82" t="s">
        <v>226</v>
      </c>
      <c r="C82" t="s">
        <v>73</v>
      </c>
      <c r="D82" t="s">
        <v>28</v>
      </c>
      <c r="E82" t="b">
        <v>0</v>
      </c>
      <c r="F82" s="1" t="s">
        <v>486</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customHeight="1" x14ac:dyDescent="0.2">
      <c r="A83">
        <v>82</v>
      </c>
      <c r="B83" t="s">
        <v>226</v>
      </c>
      <c r="C83" t="s">
        <v>84</v>
      </c>
      <c r="D83" t="s">
        <v>28</v>
      </c>
      <c r="E83" t="b">
        <v>0</v>
      </c>
      <c r="F83" s="1" t="s">
        <v>484</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customHeight="1" x14ac:dyDescent="0.2">
      <c r="A84">
        <v>83</v>
      </c>
      <c r="B84" t="s">
        <v>226</v>
      </c>
      <c r="C84" t="s">
        <v>56</v>
      </c>
      <c r="D84" t="s">
        <v>28</v>
      </c>
      <c r="E84" t="b">
        <v>0</v>
      </c>
      <c r="F84" s="1" t="s">
        <v>485</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customHeight="1" x14ac:dyDescent="0.2">
      <c r="A85">
        <v>84</v>
      </c>
      <c r="B85" t="s">
        <v>240</v>
      </c>
      <c r="C85" t="s">
        <v>84</v>
      </c>
      <c r="D85" t="s">
        <v>28</v>
      </c>
      <c r="E85" t="b">
        <v>0</v>
      </c>
      <c r="F85" s="1" t="s">
        <v>484</v>
      </c>
      <c r="G85" t="str">
        <f t="shared" si="7"/>
        <v>http://hl7.org/fhir/us/core/StructureDefinition/us-core-careteam</v>
      </c>
      <c r="H85" t="s">
        <v>51</v>
      </c>
      <c r="J85" t="s">
        <v>51</v>
      </c>
      <c r="K85" t="s">
        <v>85</v>
      </c>
      <c r="L85" t="str">
        <f t="shared" si="6"/>
        <v>CareTeam.patient</v>
      </c>
      <c r="M85" t="s">
        <v>51</v>
      </c>
      <c r="O85" t="s">
        <v>51</v>
      </c>
      <c r="X85" t="s">
        <v>531</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240</v>
      </c>
      <c r="C87" t="s">
        <v>56</v>
      </c>
      <c r="D87" t="s">
        <v>28</v>
      </c>
      <c r="E87" t="b">
        <v>0</v>
      </c>
      <c r="F87" s="1" t="s">
        <v>485</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customHeight="1" x14ac:dyDescent="0.2">
      <c r="A88">
        <v>87</v>
      </c>
      <c r="B88" t="s">
        <v>240</v>
      </c>
      <c r="C88" t="s">
        <v>542</v>
      </c>
      <c r="D88" t="s">
        <v>64</v>
      </c>
      <c r="E88" t="b">
        <v>0</v>
      </c>
      <c r="F88" s="1" t="s">
        <v>485</v>
      </c>
      <c r="G88" t="str">
        <f t="shared" si="7"/>
        <v>http://hl7.org/fhir/us/core/StructureDefinition/us-core-careteam</v>
      </c>
      <c r="H88" t="s">
        <v>53</v>
      </c>
      <c r="J88" t="s">
        <v>51</v>
      </c>
      <c r="K88" t="s">
        <v>52</v>
      </c>
      <c r="L88" t="str">
        <f t="shared" si="6"/>
        <v>CareTeam.role</v>
      </c>
      <c r="M88" t="s">
        <v>51</v>
      </c>
      <c r="N88" t="s">
        <v>64</v>
      </c>
      <c r="O88" t="s">
        <v>51</v>
      </c>
      <c r="Y88" s="4" t="s">
        <v>543</v>
      </c>
      <c r="Z88" s="4" t="str">
        <f>"GET [base]/"&amp;B88&amp;"?"&amp;C88&amp;"=http://snomed.info/sct\|17561000"</f>
        <v>GET [base]/CareTeam?role=http://snomed.info/sct\|17561000</v>
      </c>
      <c r="AA88" s="8"/>
      <c r="AB88" t="str">
        <f t="shared" si="8"/>
        <v>SearchParameter-us-core-careteam-role.html</v>
      </c>
    </row>
    <row r="89" spans="1:28" ht="19" customHeight="1" x14ac:dyDescent="0.2">
      <c r="A89">
        <v>88</v>
      </c>
      <c r="B89" t="s">
        <v>241</v>
      </c>
      <c r="C89" t="s">
        <v>84</v>
      </c>
      <c r="D89" t="s">
        <v>11</v>
      </c>
      <c r="E89" t="b">
        <v>1</v>
      </c>
      <c r="F89" s="1" t="s">
        <v>484</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485</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485</v>
      </c>
      <c r="G91" t="str">
        <f t="shared" si="7"/>
        <v>http://hl7.org/fhir/us/core/StructureDefinition/us-core-device</v>
      </c>
      <c r="H91" t="s">
        <v>51</v>
      </c>
      <c r="J91" t="s">
        <v>51</v>
      </c>
      <c r="K91" t="s">
        <v>52</v>
      </c>
      <c r="L91" t="str">
        <f t="shared" si="6"/>
        <v>Device.status</v>
      </c>
      <c r="M91" t="s">
        <v>51</v>
      </c>
      <c r="N91" t="s">
        <v>11</v>
      </c>
      <c r="O91" t="s">
        <v>51</v>
      </c>
      <c r="Z91" s="4"/>
      <c r="AA91" s="8"/>
      <c r="AB91" t="str">
        <f t="shared" si="8"/>
        <v>SearchParameter-us-core-device-status.html</v>
      </c>
    </row>
    <row r="92" spans="1:28" ht="19"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259</v>
      </c>
      <c r="C103" t="s">
        <v>71</v>
      </c>
      <c r="D103" t="s">
        <v>11</v>
      </c>
      <c r="E103" t="b">
        <v>1</v>
      </c>
      <c r="F103" s="1" t="s">
        <v>485</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261</v>
      </c>
      <c r="C104" t="s">
        <v>262</v>
      </c>
      <c r="D104" t="s">
        <v>11</v>
      </c>
      <c r="E104" t="b">
        <v>1</v>
      </c>
      <c r="F104" s="1" t="s">
        <v>485</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261</v>
      </c>
      <c r="C105" t="s">
        <v>263</v>
      </c>
      <c r="D105" t="s">
        <v>11</v>
      </c>
      <c r="E105" t="b">
        <v>1</v>
      </c>
      <c r="F105" s="1" t="s">
        <v>484</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529</v>
      </c>
      <c r="C106" t="s">
        <v>56</v>
      </c>
      <c r="D106" t="s">
        <v>28</v>
      </c>
      <c r="E106" t="b">
        <v>0</v>
      </c>
      <c r="F106" s="1" t="s">
        <v>485</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529</v>
      </c>
      <c r="C107" t="s">
        <v>84</v>
      </c>
      <c r="D107" t="s">
        <v>11</v>
      </c>
      <c r="E107" t="b">
        <v>1</v>
      </c>
      <c r="F107" s="1" t="s">
        <v>484</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529</v>
      </c>
      <c r="C108" t="s">
        <v>134</v>
      </c>
      <c r="D108" t="s">
        <v>28</v>
      </c>
      <c r="E108" t="b">
        <v>0</v>
      </c>
      <c r="F108" s="1" t="s">
        <v>485</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529</v>
      </c>
      <c r="C109" t="s">
        <v>24</v>
      </c>
      <c r="D109" t="s">
        <v>28</v>
      </c>
      <c r="E109" t="b">
        <v>0</v>
      </c>
      <c r="F109" s="1" t="s">
        <v>485</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customHeight="1" x14ac:dyDescent="0.2">
      <c r="A110">
        <v>109</v>
      </c>
      <c r="B110" t="s">
        <v>529</v>
      </c>
      <c r="C110" t="s">
        <v>544</v>
      </c>
      <c r="D110" t="s">
        <v>28</v>
      </c>
      <c r="E110" t="b">
        <v>0</v>
      </c>
      <c r="F110" s="1" t="s">
        <v>486</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customHeight="1" x14ac:dyDescent="0.2">
      <c r="A111">
        <v>110</v>
      </c>
      <c r="B111" t="s">
        <v>529</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545</v>
      </c>
      <c r="Z111" s="4" t="s">
        <v>546</v>
      </c>
      <c r="AB111" t="str">
        <f>"SearchParameter-us-core-"&amp;LOWER((B111)&amp;"-"&amp;SUBSTITUTE(C111,"_","")&amp;".html")</f>
        <v>SearchParameter-us-core-servicerequest-id.html</v>
      </c>
    </row>
    <row r="112" spans="1:28" ht="19"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customHeight="1" x14ac:dyDescent="0.2">
      <c r="A113">
        <v>112</v>
      </c>
      <c r="B113" t="s">
        <v>526</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547</v>
      </c>
      <c r="Z113" s="4" t="s">
        <v>548</v>
      </c>
      <c r="AA113" s="8"/>
      <c r="AB113" t="str">
        <f>"SearchParameter-us-core-"&amp;LOWER((B113)&amp;"-"&amp;SUBSTITUTE(C113,"_","")&amp;".html")</f>
        <v>SearchParameter-us-core-relatedperson-id.html</v>
      </c>
    </row>
    <row r="114" spans="1:28" ht="19" customHeight="1" x14ac:dyDescent="0.2">
      <c r="A114">
        <v>113</v>
      </c>
      <c r="B114" t="s">
        <v>526</v>
      </c>
      <c r="C114" t="s">
        <v>84</v>
      </c>
      <c r="D114" t="s">
        <v>64</v>
      </c>
      <c r="E114" t="b">
        <v>1</v>
      </c>
      <c r="F114" s="1" t="s">
        <v>484</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526</v>
      </c>
      <c r="C115" t="s">
        <v>21</v>
      </c>
      <c r="D115" t="s">
        <v>64</v>
      </c>
      <c r="E115" t="b">
        <v>0</v>
      </c>
      <c r="G115" t="str">
        <f t="shared" si="7"/>
        <v>http://hl7.org/fhir/us/core/StructureDefinition/us-core-relatedperson</v>
      </c>
      <c r="H115" t="s">
        <v>51</v>
      </c>
      <c r="J115" t="s">
        <v>51</v>
      </c>
      <c r="K115" t="s">
        <v>58</v>
      </c>
      <c r="L115" t="str">
        <f t="shared" si="6"/>
        <v>RelatedPerson.name</v>
      </c>
      <c r="M115" t="s">
        <v>51</v>
      </c>
      <c r="O115" t="s">
        <v>51</v>
      </c>
      <c r="Y115" s="4" t="s">
        <v>627</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customHeight="1" x14ac:dyDescent="0.2">
      <c r="A116">
        <v>115</v>
      </c>
      <c r="B116" t="s">
        <v>599</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660</v>
      </c>
      <c r="AB116" t="str">
        <f t="shared" si="9"/>
        <v>SearchParameter-us-core-questionnaireresponse-id.html</v>
      </c>
    </row>
    <row r="117" spans="1:28" ht="19" customHeight="1" x14ac:dyDescent="0.2">
      <c r="A117">
        <v>116</v>
      </c>
      <c r="B117" t="s">
        <v>599</v>
      </c>
      <c r="C117" t="s">
        <v>84</v>
      </c>
      <c r="D117" t="s">
        <v>11</v>
      </c>
      <c r="E117" t="b">
        <v>1</v>
      </c>
      <c r="F117" s="1" t="s">
        <v>484</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customHeight="1" x14ac:dyDescent="0.2">
      <c r="A118">
        <v>117</v>
      </c>
      <c r="B118" t="s">
        <v>599</v>
      </c>
      <c r="C118" t="s">
        <v>56</v>
      </c>
      <c r="D118" t="s">
        <v>28</v>
      </c>
      <c r="E118" t="b">
        <v>0</v>
      </c>
      <c r="F118" s="1" t="s">
        <v>485</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661</v>
      </c>
      <c r="AB118" t="str">
        <f t="shared" si="9"/>
        <v>SearchParameter-us-core-questionnaireresponse-status.html</v>
      </c>
    </row>
    <row r="119" spans="1:28" ht="19" customHeight="1" x14ac:dyDescent="0.2">
      <c r="A119">
        <v>118</v>
      </c>
      <c r="B119" t="s">
        <v>696</v>
      </c>
      <c r="C119" t="s">
        <v>601</v>
      </c>
      <c r="D119" t="s">
        <v>28</v>
      </c>
      <c r="E119" t="b">
        <v>0</v>
      </c>
      <c r="F119" s="1" t="s">
        <v>485</v>
      </c>
      <c r="G119" t="str">
        <f t="shared" si="7"/>
        <v>http://hl7.org/fhir/us/core/StructureDefinition/us-core-!questionnaireresponse</v>
      </c>
      <c r="H119" t="s">
        <v>51</v>
      </c>
      <c r="J119" t="s">
        <v>51</v>
      </c>
      <c r="K119" t="s">
        <v>52</v>
      </c>
      <c r="L119" t="s">
        <v>662</v>
      </c>
      <c r="M119" t="s">
        <v>51</v>
      </c>
      <c r="O119" t="s">
        <v>51</v>
      </c>
      <c r="Y119" s="19" t="s">
        <v>663</v>
      </c>
      <c r="AB119" t="str">
        <f t="shared" si="9"/>
        <v>SearchParameter-us-core-!questionnaireresponse-tag.html</v>
      </c>
    </row>
    <row r="120" spans="1:28" ht="19" customHeight="1" x14ac:dyDescent="0.2">
      <c r="A120">
        <v>119</v>
      </c>
      <c r="B120" t="s">
        <v>599</v>
      </c>
      <c r="C120" t="s">
        <v>544</v>
      </c>
      <c r="D120" t="s">
        <v>28</v>
      </c>
      <c r="E120" t="b">
        <v>0</v>
      </c>
      <c r="F120" s="1" t="s">
        <v>486</v>
      </c>
      <c r="G120" t="str">
        <f t="shared" si="7"/>
        <v>http://hl7.org/fhir/us/core/StructureDefinition/us-core-questionnaireresponse</v>
      </c>
      <c r="H120" t="s">
        <v>51</v>
      </c>
      <c r="J120" t="s">
        <v>51</v>
      </c>
      <c r="K120" t="s">
        <v>73</v>
      </c>
      <c r="L120" t="str">
        <f t="shared" ref="L120:L128" si="10">B120&amp;"."&amp;C120</f>
        <v>QuestionnaireResponse.authored</v>
      </c>
      <c r="M120" t="s">
        <v>51</v>
      </c>
      <c r="O120" t="s">
        <v>51</v>
      </c>
      <c r="P120" s="10" t="s">
        <v>64</v>
      </c>
      <c r="S120" t="s">
        <v>87</v>
      </c>
      <c r="Y120" s="19" t="s">
        <v>664</v>
      </c>
      <c r="AB120" t="str">
        <f t="shared" si="9"/>
        <v>SearchParameter-us-core-questionnaireresponse-authored.html</v>
      </c>
    </row>
    <row r="121" spans="1:28" ht="19" customHeight="1" x14ac:dyDescent="0.2">
      <c r="A121">
        <v>120</v>
      </c>
      <c r="B121" t="s">
        <v>599</v>
      </c>
      <c r="C121" t="s">
        <v>602</v>
      </c>
      <c r="D121" t="s">
        <v>28</v>
      </c>
      <c r="E121" t="b">
        <v>0</v>
      </c>
      <c r="F121" s="1" t="s">
        <v>484</v>
      </c>
      <c r="G121" t="str">
        <f t="shared" si="7"/>
        <v>http://hl7.org/fhir/us/core/StructureDefinition/us-core-questionnaireresponse</v>
      </c>
      <c r="H121" t="s">
        <v>51</v>
      </c>
      <c r="J121" t="s">
        <v>51</v>
      </c>
      <c r="K121" t="s">
        <v>85</v>
      </c>
      <c r="L121" t="str">
        <f t="shared" si="10"/>
        <v>QuestionnaireResponse.questionnaire</v>
      </c>
      <c r="M121" t="s">
        <v>51</v>
      </c>
      <c r="O121" t="s">
        <v>51</v>
      </c>
      <c r="Y121" s="19" t="s">
        <v>665</v>
      </c>
      <c r="AB121" t="str">
        <f t="shared" si="9"/>
        <v>SearchParameter-us-core-questionnaireresponse-questionnaire.html</v>
      </c>
    </row>
    <row r="122" spans="1:28" ht="19" customHeight="1" x14ac:dyDescent="0.2">
      <c r="A122">
        <v>121</v>
      </c>
      <c r="B122" t="s">
        <v>632</v>
      </c>
      <c r="C122" t="s">
        <v>84</v>
      </c>
      <c r="D122" t="s">
        <v>11</v>
      </c>
      <c r="E122" t="b">
        <v>1</v>
      </c>
      <c r="F122" s="1" t="s">
        <v>484</v>
      </c>
      <c r="G122" t="str">
        <f t="shared" si="7"/>
        <v>http://hl7.org/fhir/us/core/StructureDefinition/us-core-coverage</v>
      </c>
      <c r="H122" t="s">
        <v>51</v>
      </c>
      <c r="J122" t="s">
        <v>51</v>
      </c>
      <c r="K122" t="s">
        <v>85</v>
      </c>
      <c r="L122" t="str">
        <f t="shared" si="10"/>
        <v>Coverage.patient</v>
      </c>
      <c r="M122" t="s">
        <v>51</v>
      </c>
      <c r="O122" t="s">
        <v>51</v>
      </c>
      <c r="Y122" t="s">
        <v>633</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customHeight="1" x14ac:dyDescent="0.2">
      <c r="A123">
        <v>122</v>
      </c>
      <c r="B123" t="s">
        <v>634</v>
      </c>
      <c r="C123" t="s">
        <v>56</v>
      </c>
      <c r="D123" t="s">
        <v>28</v>
      </c>
      <c r="E123" t="b">
        <v>0</v>
      </c>
      <c r="F123" s="1" t="s">
        <v>485</v>
      </c>
      <c r="G123" t="str">
        <f t="shared" si="7"/>
        <v>http://hl7.org/fhir/us/core/StructureDefinition/us-core-medicationdispense</v>
      </c>
      <c r="H123" t="s">
        <v>51</v>
      </c>
      <c r="J123" t="s">
        <v>51</v>
      </c>
      <c r="K123" t="s">
        <v>52</v>
      </c>
      <c r="L123" t="str">
        <f t="shared" si="10"/>
        <v>MedicationDispense.status</v>
      </c>
      <c r="M123" t="s">
        <v>51</v>
      </c>
      <c r="N123" t="s">
        <v>11</v>
      </c>
      <c r="O123" t="s">
        <v>51</v>
      </c>
      <c r="Y123" s="4"/>
      <c r="Z123" s="4"/>
      <c r="AA123" s="8"/>
      <c r="AB123" t="str">
        <f t="shared" ref="AB123:AB128" si="11">"SearchParameter-us-core-"&amp;LOWER((B123)&amp;"-"&amp;C123&amp;".html")</f>
        <v>SearchParameter-us-core-medicationdispense-status.html</v>
      </c>
    </row>
    <row r="124" spans="1:28" ht="19" customHeight="1" x14ac:dyDescent="0.2">
      <c r="A124">
        <v>123</v>
      </c>
      <c r="B124" t="s">
        <v>634</v>
      </c>
      <c r="C124" t="s">
        <v>12</v>
      </c>
      <c r="D124" t="s">
        <v>28</v>
      </c>
      <c r="E124" t="b">
        <v>0</v>
      </c>
      <c r="F124" s="1" t="s">
        <v>485</v>
      </c>
      <c r="G124" t="str">
        <f t="shared" si="7"/>
        <v>http://hl7.org/fhir/us/core/StructureDefinition/us-core-medicationdispense</v>
      </c>
      <c r="H124" t="s">
        <v>51</v>
      </c>
      <c r="J124" t="s">
        <v>51</v>
      </c>
      <c r="K124" t="s">
        <v>52</v>
      </c>
      <c r="L124" t="str">
        <f t="shared" si="10"/>
        <v>MedicationDispense.type</v>
      </c>
      <c r="M124" t="s">
        <v>51</v>
      </c>
      <c r="N124" t="s">
        <v>11</v>
      </c>
      <c r="O124" t="s">
        <v>51</v>
      </c>
      <c r="Y124" s="4"/>
      <c r="Z124" s="4"/>
      <c r="AA124" s="8"/>
      <c r="AB124" t="str">
        <f t="shared" si="11"/>
        <v>SearchParameter-us-core-medicationdispense-type.html</v>
      </c>
    </row>
    <row r="125" spans="1:28" ht="51" customHeight="1" x14ac:dyDescent="0.2">
      <c r="A125">
        <v>124</v>
      </c>
      <c r="B125" t="s">
        <v>634</v>
      </c>
      <c r="C125" t="s">
        <v>84</v>
      </c>
      <c r="D125" t="s">
        <v>11</v>
      </c>
      <c r="E125" t="b">
        <v>1</v>
      </c>
      <c r="F125" s="1" t="s">
        <v>484</v>
      </c>
      <c r="G125" t="str">
        <f t="shared" si="7"/>
        <v>http://hl7.org/fhir/us/core/StructureDefinition/us-core-medicationdispense</v>
      </c>
      <c r="H125" t="s">
        <v>51</v>
      </c>
      <c r="J125" t="s">
        <v>51</v>
      </c>
      <c r="K125" t="s">
        <v>85</v>
      </c>
      <c r="L125" t="str">
        <f t="shared" si="10"/>
        <v>MedicationDispense.patient</v>
      </c>
      <c r="M125" t="s">
        <v>51</v>
      </c>
      <c r="O125" t="s">
        <v>51</v>
      </c>
      <c r="X125" s="6" t="s">
        <v>635</v>
      </c>
      <c r="Z125" s="8" t="s">
        <v>636</v>
      </c>
      <c r="AA125" s="8" t="str">
        <f>"Fetches a bundle of all "&amp;B125&amp; " resources for the specified patient."</f>
        <v>Fetches a bundle of all MedicationDispense resources for the specified patient.</v>
      </c>
      <c r="AB125" t="str">
        <f t="shared" si="11"/>
        <v>SearchParameter-us-core-medicationdispense-patient.html</v>
      </c>
    </row>
    <row r="126" spans="1:28" ht="19" customHeight="1" x14ac:dyDescent="0.2">
      <c r="A126">
        <v>125</v>
      </c>
      <c r="B126" t="s">
        <v>637</v>
      </c>
      <c r="C126" t="s">
        <v>638</v>
      </c>
      <c r="D126" t="s">
        <v>28</v>
      </c>
      <c r="E126" t="b">
        <v>0</v>
      </c>
      <c r="F126" s="1" t="s">
        <v>486</v>
      </c>
      <c r="G126" t="str">
        <f t="shared" si="7"/>
        <v>http://hl7.org/fhir/us/core/StructureDefinition/us-core-!medicationdispense</v>
      </c>
      <c r="H126" t="s">
        <v>51</v>
      </c>
      <c r="J126" t="s">
        <v>51</v>
      </c>
      <c r="K126" t="s">
        <v>73</v>
      </c>
      <c r="L126" t="str">
        <f t="shared" si="10"/>
        <v>!MedicationDispense.whenHandedOver</v>
      </c>
      <c r="M126" t="s">
        <v>51</v>
      </c>
      <c r="O126" t="s">
        <v>51</v>
      </c>
      <c r="P126" t="s">
        <v>64</v>
      </c>
      <c r="S126" t="s">
        <v>87</v>
      </c>
      <c r="AA126" s="8"/>
      <c r="AB126" t="str">
        <f t="shared" si="11"/>
        <v>SearchParameter-us-core-!medicationdispense-whenhandedover.html</v>
      </c>
    </row>
    <row r="127" spans="1:28" ht="19" customHeight="1" x14ac:dyDescent="0.2">
      <c r="A127">
        <v>126</v>
      </c>
      <c r="B127" t="s">
        <v>682</v>
      </c>
      <c r="C127" t="s">
        <v>50</v>
      </c>
      <c r="D127" t="s">
        <v>11</v>
      </c>
      <c r="E127" t="b">
        <v>1</v>
      </c>
      <c r="G127" t="str">
        <f t="shared" si="7"/>
        <v>http://hl7.org/fhir/us/core/StructureDefinition/us-core-specimen</v>
      </c>
      <c r="H127" t="s">
        <v>51</v>
      </c>
      <c r="I127" t="s">
        <v>51</v>
      </c>
      <c r="J127" t="s">
        <v>51</v>
      </c>
      <c r="K127" t="s">
        <v>52</v>
      </c>
      <c r="L127" t="str">
        <f t="shared" si="10"/>
        <v>Specimen._id</v>
      </c>
      <c r="M127" t="s">
        <v>51</v>
      </c>
      <c r="O127" t="s">
        <v>51</v>
      </c>
      <c r="Y127" s="4" t="s">
        <v>695</v>
      </c>
      <c r="Z127" s="4" t="str">
        <f>"GET [base]/"&amp;B127&amp;"?"&amp;C127&amp;"=123"</f>
        <v>GET [base]/Specimen?_id=123</v>
      </c>
      <c r="AB127" t="str">
        <f t="shared" si="11"/>
        <v>SearchParameter-us-core-specimen-_id.html</v>
      </c>
    </row>
    <row r="128" spans="1:28" ht="19" customHeight="1" x14ac:dyDescent="0.2">
      <c r="A128">
        <v>127</v>
      </c>
      <c r="B128" t="s">
        <v>682</v>
      </c>
      <c r="C128" t="s">
        <v>84</v>
      </c>
      <c r="D128" t="s">
        <v>64</v>
      </c>
      <c r="E128" t="b">
        <v>1</v>
      </c>
      <c r="G128" t="str">
        <f t="shared" si="7"/>
        <v>http://hl7.org/fhir/us/core/StructureDefinition/us-core-specimen</v>
      </c>
      <c r="H128" t="s">
        <v>51</v>
      </c>
      <c r="I128" t="s">
        <v>51</v>
      </c>
      <c r="J128" t="s">
        <v>51</v>
      </c>
      <c r="K128" t="s">
        <v>85</v>
      </c>
      <c r="L128" t="str">
        <f t="shared" si="10"/>
        <v>Specimen.patient</v>
      </c>
      <c r="M128" t="s">
        <v>51</v>
      </c>
      <c r="O128" t="s">
        <v>51</v>
      </c>
      <c r="Y128" t="str">
        <f>"support searching for all "&amp;LOWER(B128)&amp;"s for a patient"</f>
        <v>support searching for all specimens for a patient</v>
      </c>
      <c r="Z128" s="4" t="str">
        <f>"GET [base]/"&amp;B128&amp;"?patient=1137192"</f>
        <v>GET [base]/Specimen?patient=1137192</v>
      </c>
      <c r="AA128" s="8" t="str">
        <f>"Fetches a bundle of all "&amp;B128&amp; " resources for the specified patient"</f>
        <v>Fetches a bundle of all Specimen resources for the specified patient</v>
      </c>
      <c r="AB128" t="str">
        <f t="shared" si="11"/>
        <v>SearchParameter-us-core-specimen-patient.html</v>
      </c>
    </row>
  </sheetData>
  <autoFilter ref="A1:AB128"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52C9D-3F8A-C546-A1A5-5FD533A85927}">
  <dimension ref="A1:K98"/>
  <sheetViews>
    <sheetView zoomScale="140" zoomScaleNormal="140" workbookViewId="0">
      <selection activeCell="C40" sqref="C40"/>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534</v>
      </c>
      <c r="F1" s="3" t="s">
        <v>91</v>
      </c>
      <c r="G1" s="3" t="s">
        <v>92</v>
      </c>
      <c r="H1" s="3" t="s">
        <v>286</v>
      </c>
      <c r="I1" s="3" t="s">
        <v>3</v>
      </c>
      <c r="J1" s="3" t="s">
        <v>48</v>
      </c>
      <c r="K1" s="3" t="s">
        <v>49</v>
      </c>
    </row>
    <row r="2" spans="1:11" ht="16" thickTop="1" x14ac:dyDescent="0.2">
      <c r="A2">
        <v>1</v>
      </c>
      <c r="B2" t="s">
        <v>151</v>
      </c>
      <c r="C2" t="str">
        <f t="shared" ref="C2:C47"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488</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549</v>
      </c>
      <c r="F17" t="s">
        <v>64</v>
      </c>
      <c r="G17" t="s">
        <v>85</v>
      </c>
      <c r="I17" t="s">
        <v>289</v>
      </c>
      <c r="J17" t="s">
        <v>550</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551</v>
      </c>
      <c r="F20" t="s">
        <v>64</v>
      </c>
      <c r="G20" t="s">
        <v>100</v>
      </c>
      <c r="I20" t="s">
        <v>294</v>
      </c>
      <c r="J20" t="s">
        <v>552</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639</v>
      </c>
      <c r="F32" t="s">
        <v>64</v>
      </c>
      <c r="G32" t="s">
        <v>128</v>
      </c>
      <c r="I32" s="4" t="s">
        <v>640</v>
      </c>
      <c r="J32" s="4" t="s">
        <v>641</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697</v>
      </c>
    </row>
    <row r="37" spans="1:11" x14ac:dyDescent="0.2">
      <c r="A37">
        <v>36</v>
      </c>
      <c r="B37" t="s">
        <v>132</v>
      </c>
      <c r="C37" t="str">
        <f t="shared" si="0"/>
        <v>http://hl7.org/fhir/us/core/StructureDefinition/us-core-condition</v>
      </c>
      <c r="D37" t="s">
        <v>139</v>
      </c>
      <c r="F37" t="s">
        <v>11</v>
      </c>
      <c r="G37" t="s">
        <v>100</v>
      </c>
      <c r="I37" s="4" t="s">
        <v>144</v>
      </c>
      <c r="J37" s="4" t="s">
        <v>435</v>
      </c>
      <c r="K37" s="4" t="s">
        <v>140</v>
      </c>
    </row>
    <row r="38" spans="1:11" ht="16" x14ac:dyDescent="0.2">
      <c r="A38">
        <v>37</v>
      </c>
      <c r="B38" t="s">
        <v>132</v>
      </c>
      <c r="C38" t="str">
        <f t="shared" si="0"/>
        <v>http://hl7.org/fhir/us/core/StructureDefinition/us-core-condition</v>
      </c>
      <c r="D38" t="s">
        <v>702</v>
      </c>
      <c r="E38" t="s">
        <v>51</v>
      </c>
      <c r="F38" t="s">
        <v>64</v>
      </c>
      <c r="G38" t="s">
        <v>100</v>
      </c>
      <c r="H38" t="s">
        <v>396</v>
      </c>
      <c r="I38" s="4" t="s">
        <v>703</v>
      </c>
      <c r="J38" s="24" t="s">
        <v>704</v>
      </c>
      <c r="K38" s="4" t="s">
        <v>705</v>
      </c>
    </row>
    <row r="39" spans="1:11" x14ac:dyDescent="0.2">
      <c r="A39">
        <v>38</v>
      </c>
      <c r="B39" t="s">
        <v>132</v>
      </c>
      <c r="C39" t="str">
        <f t="shared" si="0"/>
        <v>http://hl7.org/fhir/us/core/StructureDefinition/us-core-condition</v>
      </c>
      <c r="D39" t="s">
        <v>553</v>
      </c>
      <c r="F39" t="s">
        <v>64</v>
      </c>
      <c r="G39" t="s">
        <v>100</v>
      </c>
      <c r="I39" s="4" t="s">
        <v>144</v>
      </c>
      <c r="J39" s="4" t="s">
        <v>642</v>
      </c>
      <c r="K39" s="4" t="s">
        <v>554</v>
      </c>
    </row>
    <row r="40" spans="1:11" x14ac:dyDescent="0.2">
      <c r="A40">
        <v>39</v>
      </c>
      <c r="B40" t="s">
        <v>132</v>
      </c>
      <c r="C40" t="str">
        <f t="shared" si="0"/>
        <v>http://hl7.org/fhir/us/core/StructureDefinition/us-core-condition</v>
      </c>
      <c r="D40" t="s">
        <v>141</v>
      </c>
      <c r="F40" t="s">
        <v>64</v>
      </c>
      <c r="G40" t="s">
        <v>100</v>
      </c>
      <c r="I40" s="4" t="s">
        <v>145</v>
      </c>
      <c r="J40" s="4" t="s">
        <v>313</v>
      </c>
      <c r="K40" s="4" t="s">
        <v>146</v>
      </c>
    </row>
    <row r="41" spans="1:11" x14ac:dyDescent="0.2">
      <c r="A41">
        <v>40</v>
      </c>
      <c r="B41" t="s">
        <v>132</v>
      </c>
      <c r="C41" t="str">
        <f t="shared" si="0"/>
        <v>http://hl7.org/fhir/us/core/StructureDefinition/us-core-condition</v>
      </c>
      <c r="D41" t="s">
        <v>142</v>
      </c>
      <c r="F41" t="s">
        <v>64</v>
      </c>
      <c r="G41" t="s">
        <v>143</v>
      </c>
      <c r="I41" s="4" t="s">
        <v>147</v>
      </c>
      <c r="J41" s="4" t="s">
        <v>555</v>
      </c>
      <c r="K41" s="4" t="s">
        <v>150</v>
      </c>
    </row>
    <row r="42" spans="1:11" x14ac:dyDescent="0.2">
      <c r="A42">
        <v>41</v>
      </c>
      <c r="B42" t="s">
        <v>132</v>
      </c>
      <c r="C42" t="str">
        <f t="shared" si="0"/>
        <v>http://hl7.org/fhir/us/core/StructureDefinition/us-core-condition</v>
      </c>
      <c r="D42" t="s">
        <v>556</v>
      </c>
      <c r="F42" t="s">
        <v>64</v>
      </c>
      <c r="G42" t="s">
        <v>143</v>
      </c>
      <c r="I42" s="4" t="s">
        <v>147</v>
      </c>
      <c r="J42" s="4" t="s">
        <v>557</v>
      </c>
      <c r="K42" s="4" t="s">
        <v>150</v>
      </c>
    </row>
    <row r="43" spans="1:11" x14ac:dyDescent="0.2">
      <c r="A43">
        <v>42</v>
      </c>
      <c r="B43" t="s">
        <v>132</v>
      </c>
      <c r="C43" t="str">
        <f t="shared" si="0"/>
        <v>http://hl7.org/fhir/us/core/StructureDefinition/us-core-condition</v>
      </c>
      <c r="D43" t="s">
        <v>558</v>
      </c>
      <c r="F43" t="s">
        <v>64</v>
      </c>
      <c r="G43" t="s">
        <v>143</v>
      </c>
      <c r="I43" s="4" t="s">
        <v>147</v>
      </c>
      <c r="J43" s="4" t="s">
        <v>559</v>
      </c>
      <c r="K43" s="4" t="s">
        <v>150</v>
      </c>
    </row>
    <row r="44" spans="1:11" x14ac:dyDescent="0.2">
      <c r="A44">
        <v>43</v>
      </c>
      <c r="B44" t="s">
        <v>132</v>
      </c>
      <c r="C44" t="str">
        <f t="shared" si="0"/>
        <v>http://hl7.org/fhir/us/core/StructureDefinition/us-core-condition</v>
      </c>
      <c r="D44" t="s">
        <v>560</v>
      </c>
      <c r="F44" t="s">
        <v>64</v>
      </c>
      <c r="G44" t="s">
        <v>143</v>
      </c>
      <c r="I44" s="4" t="s">
        <v>147</v>
      </c>
      <c r="J44" s="4" t="s">
        <v>561</v>
      </c>
      <c r="K44" s="4" t="s">
        <v>150</v>
      </c>
    </row>
    <row r="45" spans="1:11" x14ac:dyDescent="0.2">
      <c r="A45">
        <v>44</v>
      </c>
      <c r="B45" t="s">
        <v>18</v>
      </c>
      <c r="C45" t="str">
        <f t="shared" si="0"/>
        <v>http://hl7.org/fhir/us/core/StructureDefinition/us-core-allergyintolerance</v>
      </c>
      <c r="D45" t="s">
        <v>138</v>
      </c>
      <c r="F45" t="s">
        <v>64</v>
      </c>
      <c r="G45" t="s">
        <v>100</v>
      </c>
      <c r="I45" s="4" t="s">
        <v>156</v>
      </c>
      <c r="J45" s="4" t="s">
        <v>308</v>
      </c>
      <c r="K45" s="4" t="s">
        <v>428</v>
      </c>
    </row>
    <row r="46" spans="1:11" x14ac:dyDescent="0.2">
      <c r="A46">
        <v>45</v>
      </c>
      <c r="B46" t="s">
        <v>155</v>
      </c>
      <c r="C46" t="str">
        <f t="shared" si="0"/>
        <v>http://hl7.org/fhir/us/core/StructureDefinition/us-core-immunization</v>
      </c>
      <c r="D46" t="s">
        <v>158</v>
      </c>
      <c r="F46" t="s">
        <v>64</v>
      </c>
      <c r="G46" t="s">
        <v>107</v>
      </c>
      <c r="I46" s="4" t="s">
        <v>161</v>
      </c>
      <c r="J46" s="4" t="s">
        <v>489</v>
      </c>
      <c r="K46" s="4" t="str">
        <f>"Fetches a bundle of all "&amp;B46&amp;" resources for the specified "&amp;SUBSTITUTE(D46,","," and ")</f>
        <v>Fetches a bundle of all Immunization resources for the specified patient and date</v>
      </c>
    </row>
    <row r="47" spans="1:11" x14ac:dyDescent="0.2">
      <c r="A47">
        <v>46</v>
      </c>
      <c r="B47" t="s">
        <v>155</v>
      </c>
      <c r="C47" t="str">
        <f t="shared" si="0"/>
        <v>http://hl7.org/fhir/us/core/StructureDefinition/us-core-immunization</v>
      </c>
      <c r="D47" t="s">
        <v>110</v>
      </c>
      <c r="F47" t="s">
        <v>64</v>
      </c>
      <c r="G47" t="s">
        <v>143</v>
      </c>
      <c r="I47" s="4" t="s">
        <v>296</v>
      </c>
      <c r="J47" s="4" t="s">
        <v>157</v>
      </c>
      <c r="K47" s="4" t="str">
        <f>"Fetches a bundle of all "&amp;B47&amp;" resources for the specified "&amp;SUBSTITUTE(D47,","," and ")</f>
        <v>Fetches a bundle of all Immunization resources for the specified patient and status</v>
      </c>
    </row>
    <row r="48" spans="1:11" x14ac:dyDescent="0.2">
      <c r="A48">
        <v>47</v>
      </c>
      <c r="B48" t="s">
        <v>173</v>
      </c>
      <c r="C48" t="s">
        <v>654</v>
      </c>
      <c r="D48" t="s">
        <v>110</v>
      </c>
      <c r="F48" t="s">
        <v>64</v>
      </c>
      <c r="G48" t="s">
        <v>100</v>
      </c>
      <c r="I48" s="4" t="s">
        <v>194</v>
      </c>
      <c r="J48" s="4" t="s">
        <v>178</v>
      </c>
      <c r="K48" s="4" t="str">
        <f>"Fetches a bundle of all "&amp;B48&amp;" resources for the specified "&amp;SUBSTITUTE(D48,","," and ")</f>
        <v>Fetches a bundle of all DiagnosticReport resources for the specified patient and status</v>
      </c>
    </row>
    <row r="49" spans="1:11" ht="16" x14ac:dyDescent="0.2">
      <c r="A49">
        <v>48</v>
      </c>
      <c r="B49" t="s">
        <v>173</v>
      </c>
      <c r="C49" t="s">
        <v>654</v>
      </c>
      <c r="D49" t="s">
        <v>139</v>
      </c>
      <c r="F49" t="s">
        <v>11</v>
      </c>
      <c r="G49" t="s">
        <v>100</v>
      </c>
      <c r="H49" t="s">
        <v>309</v>
      </c>
      <c r="I49" s="4" t="s">
        <v>187</v>
      </c>
      <c r="J49" s="7" t="s">
        <v>190</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173</v>
      </c>
      <c r="C50" t="s">
        <v>654</v>
      </c>
      <c r="D50" t="s">
        <v>141</v>
      </c>
      <c r="F50" t="s">
        <v>11</v>
      </c>
      <c r="G50" t="s">
        <v>100</v>
      </c>
      <c r="I50" s="4" t="s">
        <v>214</v>
      </c>
      <c r="J50" s="7" t="s">
        <v>191</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173</v>
      </c>
      <c r="C51" t="s">
        <v>654</v>
      </c>
      <c r="D51" t="s">
        <v>188</v>
      </c>
      <c r="F51" t="s">
        <v>11</v>
      </c>
      <c r="G51" t="s">
        <v>211</v>
      </c>
      <c r="H51" t="s">
        <v>309</v>
      </c>
      <c r="I51" s="4" t="s">
        <v>189</v>
      </c>
      <c r="J51" s="7" t="s">
        <v>490</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173</v>
      </c>
      <c r="C52" t="s">
        <v>654</v>
      </c>
      <c r="D52" t="s">
        <v>212</v>
      </c>
      <c r="F52" t="s">
        <v>64</v>
      </c>
      <c r="G52" t="s">
        <v>211</v>
      </c>
      <c r="I52" s="4" t="s">
        <v>218</v>
      </c>
      <c r="J52" s="4" t="s">
        <v>491</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174</v>
      </c>
      <c r="C53" t="str">
        <f t="shared" ref="C53:C63" si="2">"http://hl7.org/fhir/us/core/StructureDefinition/us-core-"&amp;LOWER(B53)</f>
        <v>http://hl7.org/fhir/us/core/StructureDefinition/us-core-goal</v>
      </c>
      <c r="D53" t="s">
        <v>300</v>
      </c>
      <c r="F53" t="s">
        <v>64</v>
      </c>
      <c r="G53" t="s">
        <v>100</v>
      </c>
      <c r="I53" s="4" t="s">
        <v>180</v>
      </c>
      <c r="J53" s="4" t="s">
        <v>301</v>
      </c>
      <c r="K53" s="4" t="str">
        <f>"Fetches a bundle of all "&amp;B53&amp;" resources for the specified "&amp;SUBSTITUTE(D53,","," and ")</f>
        <v>Fetches a bundle of all Goal resources for the specified patient and lifecycle-status</v>
      </c>
    </row>
    <row r="54" spans="1:11" x14ac:dyDescent="0.2">
      <c r="A54">
        <v>53</v>
      </c>
      <c r="B54" t="s">
        <v>174</v>
      </c>
      <c r="C54" t="str">
        <f t="shared" si="2"/>
        <v>http://hl7.org/fhir/us/core/StructureDefinition/us-core-goal</v>
      </c>
      <c r="D54" t="s">
        <v>397</v>
      </c>
      <c r="F54" t="s">
        <v>64</v>
      </c>
      <c r="G54" t="s">
        <v>143</v>
      </c>
      <c r="I54" s="4" t="s">
        <v>200</v>
      </c>
      <c r="J54" s="4" t="s">
        <v>398</v>
      </c>
      <c r="K54" s="4" t="str">
        <f>"Fetches a bundle of all "&amp;B54&amp;" resources for the specified "&amp;SUBSTITUTE(D54,","," and ")</f>
        <v>Fetches a bundle of all Goal resources for the specified patient and target-date</v>
      </c>
    </row>
    <row r="55" spans="1:11" x14ac:dyDescent="0.2">
      <c r="A55">
        <v>54</v>
      </c>
      <c r="B55" t="s">
        <v>175</v>
      </c>
      <c r="C55" t="str">
        <f t="shared" si="2"/>
        <v>http://hl7.org/fhir/us/core/StructureDefinition/us-core-medicationrequest</v>
      </c>
      <c r="D55" t="s">
        <v>417</v>
      </c>
      <c r="F55" t="s">
        <v>11</v>
      </c>
      <c r="G55" t="s">
        <v>100</v>
      </c>
      <c r="H55" t="s">
        <v>437</v>
      </c>
      <c r="I55" s="4" t="s">
        <v>418</v>
      </c>
      <c r="J55" s="4" t="s">
        <v>438</v>
      </c>
      <c r="K55" s="4" t="s">
        <v>439</v>
      </c>
    </row>
    <row r="56" spans="1:11" x14ac:dyDescent="0.2">
      <c r="A56">
        <v>55</v>
      </c>
      <c r="B56" t="s">
        <v>175</v>
      </c>
      <c r="C56" t="str">
        <f t="shared" si="2"/>
        <v>http://hl7.org/fhir/us/core/StructureDefinition/us-core-medicationrequest</v>
      </c>
      <c r="D56" t="s">
        <v>419</v>
      </c>
      <c r="F56" t="s">
        <v>11</v>
      </c>
      <c r="G56" t="s">
        <v>100</v>
      </c>
      <c r="H56" t="s">
        <v>437</v>
      </c>
      <c r="I56" s="4" t="s">
        <v>179</v>
      </c>
      <c r="J56" s="4" t="s">
        <v>440</v>
      </c>
      <c r="K56" s="4" t="s">
        <v>441</v>
      </c>
    </row>
    <row r="57" spans="1:11" x14ac:dyDescent="0.2">
      <c r="A57">
        <v>56</v>
      </c>
      <c r="B57" t="s">
        <v>175</v>
      </c>
      <c r="C57" t="str">
        <f t="shared" si="2"/>
        <v>http://hl7.org/fhir/us/core/StructureDefinition/us-core-medicationrequest</v>
      </c>
      <c r="D57" t="s">
        <v>420</v>
      </c>
      <c r="F57" t="s">
        <v>64</v>
      </c>
      <c r="G57" t="s">
        <v>100</v>
      </c>
      <c r="H57" t="s">
        <v>437</v>
      </c>
      <c r="I57" s="4" t="s">
        <v>179</v>
      </c>
      <c r="J57" s="4" t="s">
        <v>442</v>
      </c>
      <c r="K57" s="4" t="s">
        <v>443</v>
      </c>
    </row>
    <row r="58" spans="1:11" x14ac:dyDescent="0.2">
      <c r="A58">
        <v>57</v>
      </c>
      <c r="B58" t="s">
        <v>175</v>
      </c>
      <c r="C58" t="str">
        <f t="shared" si="2"/>
        <v>http://hl7.org/fhir/us/core/StructureDefinition/us-core-medicationrequest</v>
      </c>
      <c r="D58" t="s">
        <v>421</v>
      </c>
      <c r="F58" t="s">
        <v>64</v>
      </c>
      <c r="G58" t="s">
        <v>211</v>
      </c>
      <c r="H58" t="s">
        <v>437</v>
      </c>
      <c r="I58" s="4" t="s">
        <v>222</v>
      </c>
      <c r="J58" s="4" t="s">
        <v>492</v>
      </c>
      <c r="K58" s="4" t="s">
        <v>444</v>
      </c>
    </row>
    <row r="59" spans="1:11" x14ac:dyDescent="0.2">
      <c r="A59">
        <v>58</v>
      </c>
      <c r="B59" t="s">
        <v>422</v>
      </c>
      <c r="C59" t="str">
        <f t="shared" si="2"/>
        <v>http://hl7.org/fhir/us/core/StructureDefinition/us-core-!medicationstatement</v>
      </c>
      <c r="D59" t="s">
        <v>110</v>
      </c>
      <c r="F59" t="s">
        <v>64</v>
      </c>
      <c r="G59" t="s">
        <v>100</v>
      </c>
      <c r="I59" s="4" t="s">
        <v>181</v>
      </c>
      <c r="J59" s="4" t="s">
        <v>399</v>
      </c>
      <c r="K59" s="4" t="str">
        <f>"Fetches a bundle of all "&amp;B59&amp;" resources for the specified "&amp;SUBSTITUTE(D59,","," and ")</f>
        <v>Fetches a bundle of all !MedicationStatement resources for the specified patient and status</v>
      </c>
    </row>
    <row r="60" spans="1:11" x14ac:dyDescent="0.2">
      <c r="A60">
        <v>59</v>
      </c>
      <c r="B60" t="s">
        <v>422</v>
      </c>
      <c r="C60" t="str">
        <f t="shared" si="2"/>
        <v>http://hl7.org/fhir/us/core/StructureDefinition/us-core-!medicationstatement</v>
      </c>
      <c r="D60" t="s">
        <v>224</v>
      </c>
      <c r="F60" t="s">
        <v>64</v>
      </c>
      <c r="G60" t="s">
        <v>143</v>
      </c>
      <c r="I60" s="4" t="s">
        <v>223</v>
      </c>
      <c r="J60" s="4" t="s">
        <v>400</v>
      </c>
      <c r="K60" s="4" t="s">
        <v>225</v>
      </c>
    </row>
    <row r="61" spans="1:11" x14ac:dyDescent="0.2">
      <c r="A61">
        <v>60</v>
      </c>
      <c r="B61" t="s">
        <v>176</v>
      </c>
      <c r="C61" t="str">
        <f t="shared" si="2"/>
        <v>http://hl7.org/fhir/us/core/StructureDefinition/us-core-procedure</v>
      </c>
      <c r="D61" t="s">
        <v>110</v>
      </c>
      <c r="F61" t="s">
        <v>64</v>
      </c>
      <c r="G61" t="s">
        <v>100</v>
      </c>
      <c r="I61" s="4" t="s">
        <v>197</v>
      </c>
      <c r="J61" s="4" t="s">
        <v>196</v>
      </c>
      <c r="K61" s="4" t="str">
        <f>"Fetches a bundle of all "&amp;B61&amp;" resources for the specified "&amp;SUBSTITUTE(D61,","," and ")</f>
        <v>Fetches a bundle of all Procedure resources for the specified patient and status</v>
      </c>
    </row>
    <row r="62" spans="1:11" x14ac:dyDescent="0.2">
      <c r="A62">
        <v>61</v>
      </c>
      <c r="B62" t="s">
        <v>176</v>
      </c>
      <c r="C62" t="str">
        <f t="shared" si="2"/>
        <v>http://hl7.org/fhir/us/core/StructureDefinition/us-core-procedure</v>
      </c>
      <c r="D62" t="s">
        <v>158</v>
      </c>
      <c r="F62" t="s">
        <v>11</v>
      </c>
      <c r="G62" t="s">
        <v>100</v>
      </c>
      <c r="I62" s="4" t="s">
        <v>209</v>
      </c>
      <c r="J62" s="4" t="s">
        <v>210</v>
      </c>
      <c r="K62" s="4" t="str">
        <f>"Fetches a bundle of all "&amp;B62&amp;" resources for the specified "&amp;SUBSTITUTE(D62,","," and ")</f>
        <v>Fetches a bundle of all Procedure resources for the specified patient and date</v>
      </c>
    </row>
    <row r="63" spans="1:11" x14ac:dyDescent="0.2">
      <c r="A63">
        <v>62</v>
      </c>
      <c r="B63" t="s">
        <v>176</v>
      </c>
      <c r="C63" t="str">
        <f t="shared" si="2"/>
        <v>http://hl7.org/fhir/us/core/StructureDefinition/us-core-procedure</v>
      </c>
      <c r="D63" t="s">
        <v>212</v>
      </c>
      <c r="F63" t="s">
        <v>64</v>
      </c>
      <c r="G63" t="s">
        <v>211</v>
      </c>
      <c r="I63" s="4" t="s">
        <v>219</v>
      </c>
      <c r="J63" s="4" t="s">
        <v>493</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177</v>
      </c>
      <c r="C64" t="s">
        <v>655</v>
      </c>
      <c r="D64" t="s">
        <v>229</v>
      </c>
      <c r="F64" t="s">
        <v>64</v>
      </c>
      <c r="G64" t="s">
        <v>100</v>
      </c>
      <c r="H64" t="s">
        <v>423</v>
      </c>
      <c r="I64" s="4" t="s">
        <v>268</v>
      </c>
      <c r="J64" s="4" t="s">
        <v>424</v>
      </c>
      <c r="K64" s="4" t="s">
        <v>305</v>
      </c>
    </row>
    <row r="65" spans="1:11" x14ac:dyDescent="0.2">
      <c r="A65">
        <v>64</v>
      </c>
      <c r="B65" t="s">
        <v>177</v>
      </c>
      <c r="C65" t="s">
        <v>655</v>
      </c>
      <c r="D65" t="s">
        <v>139</v>
      </c>
      <c r="F65" t="s">
        <v>11</v>
      </c>
      <c r="G65" t="s">
        <v>100</v>
      </c>
      <c r="H65" t="s">
        <v>423</v>
      </c>
      <c r="I65" s="4" t="s">
        <v>213</v>
      </c>
      <c r="J65" s="4" t="s">
        <v>425</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177</v>
      </c>
      <c r="C66" t="s">
        <v>655</v>
      </c>
      <c r="D66" t="s">
        <v>141</v>
      </c>
      <c r="F66" t="s">
        <v>11</v>
      </c>
      <c r="G66" t="s">
        <v>100</v>
      </c>
      <c r="I66" s="4" t="s">
        <v>216</v>
      </c>
      <c r="J66" s="4" t="s">
        <v>314</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177</v>
      </c>
      <c r="C67" t="s">
        <v>655</v>
      </c>
      <c r="D67" t="s">
        <v>188</v>
      </c>
      <c r="F67" t="s">
        <v>11</v>
      </c>
      <c r="G67" t="s">
        <v>211</v>
      </c>
      <c r="H67" t="s">
        <v>423</v>
      </c>
      <c r="I67" s="4" t="s">
        <v>217</v>
      </c>
      <c r="J67" s="4" t="s">
        <v>494</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177</v>
      </c>
      <c r="C68" t="s">
        <v>655</v>
      </c>
      <c r="D68" t="s">
        <v>212</v>
      </c>
      <c r="F68" t="s">
        <v>64</v>
      </c>
      <c r="G68" t="s">
        <v>211</v>
      </c>
      <c r="I68" s="4" t="s">
        <v>215</v>
      </c>
      <c r="J68" s="4" t="s">
        <v>495</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304</v>
      </c>
      <c r="C69" t="s">
        <v>655</v>
      </c>
      <c r="D69" t="s">
        <v>110</v>
      </c>
      <c r="F69" t="s">
        <v>64</v>
      </c>
      <c r="G69" t="s">
        <v>100</v>
      </c>
      <c r="I69" s="4" t="s">
        <v>199</v>
      </c>
      <c r="J69" s="4" t="s">
        <v>198</v>
      </c>
      <c r="K69" s="4" t="str">
        <f>"Fetches a bundle of all "&amp;B69&amp;" resources for the specified "&amp;SUBSTITUTE(D69,","," and ")</f>
        <v>Fetches a bundle of all !Observation resources for the specified patient and status</v>
      </c>
    </row>
    <row r="70" spans="1:11" x14ac:dyDescent="0.2">
      <c r="A70">
        <v>69</v>
      </c>
      <c r="B70" t="s">
        <v>226</v>
      </c>
      <c r="C70" t="s">
        <v>228</v>
      </c>
      <c r="D70" t="s">
        <v>139</v>
      </c>
      <c r="F70" t="s">
        <v>11</v>
      </c>
      <c r="G70" t="s">
        <v>100</v>
      </c>
      <c r="H70" t="s">
        <v>310</v>
      </c>
      <c r="I70" s="4" t="s">
        <v>234</v>
      </c>
      <c r="J70" s="4" t="s">
        <v>235</v>
      </c>
      <c r="K70" s="4" t="str">
        <f>"Fetches a bundle of all "&amp;B70&amp;" resources for the specified "&amp;SUBSTITUTE(D70,","," and ")&amp;"=`assess-plan`"</f>
        <v>Fetches a bundle of all CarePlan resources for the specified patient and category=`assess-plan`</v>
      </c>
    </row>
    <row r="71" spans="1:11" x14ac:dyDescent="0.2">
      <c r="A71">
        <v>70</v>
      </c>
      <c r="B71" t="s">
        <v>226</v>
      </c>
      <c r="C71" t="s">
        <v>228</v>
      </c>
      <c r="D71" t="s">
        <v>188</v>
      </c>
      <c r="F71" t="s">
        <v>64</v>
      </c>
      <c r="G71" t="s">
        <v>211</v>
      </c>
      <c r="H71" t="s">
        <v>310</v>
      </c>
      <c r="I71" s="4" t="s">
        <v>233</v>
      </c>
      <c r="J71" s="4" t="s">
        <v>496</v>
      </c>
      <c r="K71" s="4" t="s">
        <v>237</v>
      </c>
    </row>
    <row r="72" spans="1:11" x14ac:dyDescent="0.2">
      <c r="A72">
        <v>71</v>
      </c>
      <c r="B72" t="s">
        <v>226</v>
      </c>
      <c r="C72" t="s">
        <v>228</v>
      </c>
      <c r="D72" t="s">
        <v>229</v>
      </c>
      <c r="F72" t="s">
        <v>64</v>
      </c>
      <c r="G72" t="s">
        <v>100</v>
      </c>
      <c r="H72" t="s">
        <v>310</v>
      </c>
      <c r="I72" s="4" t="s">
        <v>231</v>
      </c>
      <c r="J72" s="4" t="s">
        <v>236</v>
      </c>
      <c r="K72" s="4" t="s">
        <v>238</v>
      </c>
    </row>
    <row r="73" spans="1:11" x14ac:dyDescent="0.2">
      <c r="A73">
        <v>72</v>
      </c>
      <c r="B73" t="s">
        <v>226</v>
      </c>
      <c r="C73" t="s">
        <v>228</v>
      </c>
      <c r="D73" t="s">
        <v>230</v>
      </c>
      <c r="F73" t="s">
        <v>64</v>
      </c>
      <c r="G73" t="s">
        <v>211</v>
      </c>
      <c r="H73" t="s">
        <v>310</v>
      </c>
      <c r="I73" s="4" t="s">
        <v>232</v>
      </c>
      <c r="J73" s="4" t="s">
        <v>497</v>
      </c>
      <c r="K73" s="4" t="s">
        <v>239</v>
      </c>
    </row>
    <row r="74" spans="1:11" ht="136" x14ac:dyDescent="0.2">
      <c r="A74">
        <v>73</v>
      </c>
      <c r="B74" t="s">
        <v>240</v>
      </c>
      <c r="C74" t="str">
        <f>"http://hl7.org/fhir/us/core/StructureDefinition/us-core-"&amp;LOWER(B74)</f>
        <v>http://hl7.org/fhir/us/core/StructureDefinition/us-core-careteam</v>
      </c>
      <c r="D74" t="s">
        <v>110</v>
      </c>
      <c r="F74" t="s">
        <v>11</v>
      </c>
      <c r="G74" t="s">
        <v>100</v>
      </c>
      <c r="H74" t="s">
        <v>295</v>
      </c>
      <c r="I74" s="4" t="s">
        <v>562</v>
      </c>
      <c r="J74" s="4" t="s">
        <v>563</v>
      </c>
      <c r="K74" s="8" t="s">
        <v>564</v>
      </c>
    </row>
    <row r="75" spans="1:11" x14ac:dyDescent="0.2">
      <c r="A75">
        <v>74</v>
      </c>
      <c r="B75" t="s">
        <v>172</v>
      </c>
      <c r="C75" t="str">
        <f t="shared" ref="C75:C80" si="3">"http://hl7.org/fhir/us/core/StructureDefinition/us-core-"&amp;LOWER(B75)</f>
        <v>http://hl7.org/fhir/us/core/StructureDefinition/us-core-documentreference</v>
      </c>
      <c r="D75" t="s">
        <v>110</v>
      </c>
      <c r="F75" t="s">
        <v>64</v>
      </c>
      <c r="G75" t="s">
        <v>100</v>
      </c>
      <c r="I75" s="4" t="s">
        <v>275</v>
      </c>
      <c r="J75" s="4" t="s">
        <v>277</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274</v>
      </c>
      <c r="C76" t="str">
        <f t="shared" si="3"/>
        <v>http://hl7.org/fhir/us/core/StructureDefinition/us-core-!documentreference</v>
      </c>
      <c r="D76" t="s">
        <v>273</v>
      </c>
      <c r="F76" t="s">
        <v>64</v>
      </c>
      <c r="G76" t="s">
        <v>143</v>
      </c>
      <c r="I76" s="4" t="s">
        <v>275</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172</v>
      </c>
      <c r="C77" t="str">
        <f t="shared" si="3"/>
        <v>http://hl7.org/fhir/us/core/StructureDefinition/us-core-documentreference</v>
      </c>
      <c r="D77" t="s">
        <v>139</v>
      </c>
      <c r="F77" t="s">
        <v>11</v>
      </c>
      <c r="G77" t="s">
        <v>100</v>
      </c>
      <c r="H77" t="s">
        <v>311</v>
      </c>
      <c r="I77" s="4" t="s">
        <v>279</v>
      </c>
      <c r="J77" s="4" t="s">
        <v>276</v>
      </c>
      <c r="K77" s="4" t="s">
        <v>278</v>
      </c>
    </row>
    <row r="78" spans="1:11" ht="20.25" customHeight="1" x14ac:dyDescent="0.2">
      <c r="A78">
        <v>77</v>
      </c>
      <c r="B78" t="s">
        <v>172</v>
      </c>
      <c r="C78" t="str">
        <f t="shared" si="3"/>
        <v>http://hl7.org/fhir/us/core/StructureDefinition/us-core-documentreference</v>
      </c>
      <c r="D78" t="s">
        <v>188</v>
      </c>
      <c r="F78" t="s">
        <v>11</v>
      </c>
      <c r="G78" t="s">
        <v>211</v>
      </c>
      <c r="H78" t="s">
        <v>311</v>
      </c>
      <c r="I78" s="4" t="s">
        <v>280</v>
      </c>
      <c r="J78" s="7" t="s">
        <v>498</v>
      </c>
      <c r="K78" s="4" t="s">
        <v>282</v>
      </c>
    </row>
    <row r="79" spans="1:11" x14ac:dyDescent="0.2">
      <c r="A79">
        <v>78</v>
      </c>
      <c r="B79" t="s">
        <v>172</v>
      </c>
      <c r="C79" t="str">
        <f t="shared" si="3"/>
        <v>http://hl7.org/fhir/us/core/StructureDefinition/us-core-documentreference</v>
      </c>
      <c r="D79" t="s">
        <v>112</v>
      </c>
      <c r="F79" t="s">
        <v>11</v>
      </c>
      <c r="G79" t="s">
        <v>100</v>
      </c>
      <c r="I79" s="4" t="s">
        <v>284</v>
      </c>
      <c r="J79" s="4" t="s">
        <v>372</v>
      </c>
      <c r="K79" s="4" t="s">
        <v>281</v>
      </c>
    </row>
    <row r="80" spans="1:11" ht="20.25" customHeight="1" x14ac:dyDescent="0.2">
      <c r="A80">
        <v>79</v>
      </c>
      <c r="B80" t="s">
        <v>172</v>
      </c>
      <c r="C80" t="str">
        <f t="shared" si="3"/>
        <v>http://hl7.org/fhir/us/core/StructureDefinition/us-core-documentreference</v>
      </c>
      <c r="D80" t="s">
        <v>283</v>
      </c>
      <c r="F80" t="s">
        <v>64</v>
      </c>
      <c r="G80" t="s">
        <v>211</v>
      </c>
      <c r="I80" s="4" t="s">
        <v>285</v>
      </c>
      <c r="J80" s="4" t="s">
        <v>499</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241</v>
      </c>
      <c r="C81" t="s">
        <v>656</v>
      </c>
      <c r="D81" t="s">
        <v>112</v>
      </c>
      <c r="F81" t="s">
        <v>64</v>
      </c>
      <c r="G81" t="s">
        <v>100</v>
      </c>
      <c r="I81" s="4" t="s">
        <v>371</v>
      </c>
      <c r="J81" s="4" t="s">
        <v>373</v>
      </c>
      <c r="K81" s="4" t="s">
        <v>374</v>
      </c>
    </row>
    <row r="82" spans="1:11" x14ac:dyDescent="0.2">
      <c r="A82">
        <v>81</v>
      </c>
      <c r="B82" t="s">
        <v>241</v>
      </c>
      <c r="C82" t="s">
        <v>656</v>
      </c>
      <c r="D82" t="s">
        <v>110</v>
      </c>
      <c r="F82" t="s">
        <v>64</v>
      </c>
      <c r="G82" t="s">
        <v>100</v>
      </c>
      <c r="I82" s="4" t="s">
        <v>643</v>
      </c>
      <c r="J82" s="4" t="s">
        <v>644</v>
      </c>
      <c r="K82" s="4" t="s">
        <v>645</v>
      </c>
    </row>
    <row r="83" spans="1:11" x14ac:dyDescent="0.2">
      <c r="A83">
        <v>82</v>
      </c>
      <c r="B83" t="s">
        <v>240</v>
      </c>
      <c r="C83" t="str">
        <f>"http://hl7.org/fhir/us/core/StructureDefinition/us-core-"&amp;LOWER(B83)</f>
        <v>http://hl7.org/fhir/us/core/StructureDefinition/us-core-careteam</v>
      </c>
      <c r="D83" t="s">
        <v>565</v>
      </c>
      <c r="F83" t="s">
        <v>64</v>
      </c>
      <c r="G83" t="s">
        <v>100</v>
      </c>
      <c r="I83" s="4" t="s">
        <v>566</v>
      </c>
      <c r="J83" s="4" t="s">
        <v>567</v>
      </c>
      <c r="K83" s="4" t="s">
        <v>568</v>
      </c>
    </row>
    <row r="84" spans="1:11" x14ac:dyDescent="0.2">
      <c r="A84">
        <v>83</v>
      </c>
      <c r="B84" t="s">
        <v>529</v>
      </c>
      <c r="C84" t="str">
        <f t="shared" ref="C84:C97" si="4">"http://hl7.org/fhir/us/core/StructureDefinition/us-core-"&amp;LOWER(B84)</f>
        <v>http://hl7.org/fhir/us/core/StructureDefinition/us-core-servicerequest</v>
      </c>
      <c r="D84" t="s">
        <v>110</v>
      </c>
      <c r="F84" t="s">
        <v>64</v>
      </c>
      <c r="G84" t="s">
        <v>100</v>
      </c>
      <c r="I84" s="4" t="s">
        <v>287</v>
      </c>
      <c r="J84" s="4" t="s">
        <v>569</v>
      </c>
      <c r="K84" s="4" t="str">
        <f>"Fetches a bundle of all "&amp;B84&amp;" resources for the specified "&amp;SUBSTITUTE(D84,","," and ")</f>
        <v>Fetches a bundle of all ServiceRequest resources for the specified patient and status</v>
      </c>
    </row>
    <row r="85" spans="1:11" x14ac:dyDescent="0.2">
      <c r="A85">
        <v>84</v>
      </c>
      <c r="B85" t="s">
        <v>529</v>
      </c>
      <c r="C85" t="str">
        <f t="shared" si="4"/>
        <v>http://hl7.org/fhir/us/core/StructureDefinition/us-core-servicerequest</v>
      </c>
      <c r="D85" t="s">
        <v>139</v>
      </c>
      <c r="F85" t="s">
        <v>11</v>
      </c>
      <c r="G85" t="s">
        <v>100</v>
      </c>
      <c r="I85" s="4" t="s">
        <v>192</v>
      </c>
      <c r="J85" s="4" t="s">
        <v>570</v>
      </c>
      <c r="K85" s="4" t="str">
        <f>"Fetches a bundle of all "&amp;B85&amp;" resources for the specified patient and  a category code"</f>
        <v>Fetches a bundle of all ServiceRequest resources for the specified patient and  a category code</v>
      </c>
    </row>
    <row r="86" spans="1:11" x14ac:dyDescent="0.2">
      <c r="A86">
        <v>85</v>
      </c>
      <c r="B86" t="s">
        <v>529</v>
      </c>
      <c r="C86" t="str">
        <f t="shared" si="4"/>
        <v>http://hl7.org/fhir/us/core/StructureDefinition/us-core-servicerequest</v>
      </c>
      <c r="D86" t="s">
        <v>141</v>
      </c>
      <c r="F86" t="s">
        <v>11</v>
      </c>
      <c r="G86" t="s">
        <v>100</v>
      </c>
      <c r="I86" s="4" t="s">
        <v>193</v>
      </c>
      <c r="J86" s="4" t="s">
        <v>571</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529</v>
      </c>
      <c r="C87" t="str">
        <f t="shared" si="4"/>
        <v>http://hl7.org/fhir/us/core/StructureDefinition/us-core-servicerequest</v>
      </c>
      <c r="D87" t="s">
        <v>572</v>
      </c>
      <c r="F87" t="s">
        <v>11</v>
      </c>
      <c r="G87" t="s">
        <v>211</v>
      </c>
      <c r="I87" s="4" t="s">
        <v>195</v>
      </c>
      <c r="J87" s="4" t="s">
        <v>573</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529</v>
      </c>
      <c r="C88" t="str">
        <f t="shared" si="4"/>
        <v>http://hl7.org/fhir/us/core/StructureDefinition/us-core-servicerequest</v>
      </c>
      <c r="D88" t="s">
        <v>574</v>
      </c>
      <c r="F88" t="s">
        <v>64</v>
      </c>
      <c r="G88" t="s">
        <v>211</v>
      </c>
      <c r="I88" s="4" t="s">
        <v>575</v>
      </c>
      <c r="J88" s="4" t="s">
        <v>576</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174</v>
      </c>
      <c r="C89" t="str">
        <f t="shared" si="4"/>
        <v>http://hl7.org/fhir/us/core/StructureDefinition/us-core-goal</v>
      </c>
      <c r="D89" t="s">
        <v>577</v>
      </c>
      <c r="F89" t="s">
        <v>64</v>
      </c>
      <c r="G89" t="s">
        <v>100</v>
      </c>
      <c r="I89" s="4" t="s">
        <v>578</v>
      </c>
      <c r="J89" s="4" t="s">
        <v>579</v>
      </c>
      <c r="K89" s="4" t="str">
        <f>"Fetches a bundle of all "&amp;B89&amp;" resources for the specified "&amp;SUBSTITUTE(D89,","," and ")</f>
        <v>Fetches a bundle of all Goal resources for the specified patient and description</v>
      </c>
    </row>
    <row r="90" spans="1:11" x14ac:dyDescent="0.2">
      <c r="A90">
        <v>89</v>
      </c>
      <c r="B90" t="s">
        <v>599</v>
      </c>
      <c r="C90" t="str">
        <f t="shared" si="4"/>
        <v>http://hl7.org/fhir/us/core/StructureDefinition/us-core-questionnaireresponse</v>
      </c>
      <c r="D90" t="s">
        <v>110</v>
      </c>
      <c r="F90" t="s">
        <v>64</v>
      </c>
      <c r="G90" t="s">
        <v>100</v>
      </c>
      <c r="I90" t="s">
        <v>603</v>
      </c>
      <c r="J90" s="4" t="s">
        <v>604</v>
      </c>
      <c r="K90" s="4" t="str">
        <f>"Fetches a bundle of all "&amp;B90&amp;" resources for the specified "&amp;SUBSTITUTE(D90,","," and ")</f>
        <v>Fetches a bundle of all QuestionnaireResponse resources for the specified patient and status</v>
      </c>
    </row>
    <row r="91" spans="1:11" x14ac:dyDescent="0.2">
      <c r="A91">
        <v>90</v>
      </c>
      <c r="B91" t="s">
        <v>696</v>
      </c>
      <c r="C91" t="str">
        <f t="shared" si="4"/>
        <v>http://hl7.org/fhir/us/core/StructureDefinition/us-core-!questionnaireresponse</v>
      </c>
      <c r="D91" t="s">
        <v>605</v>
      </c>
      <c r="F91" t="s">
        <v>64</v>
      </c>
      <c r="G91" t="s">
        <v>100</v>
      </c>
      <c r="H91" t="s">
        <v>606</v>
      </c>
      <c r="I91" t="s">
        <v>603</v>
      </c>
      <c r="J91" s="4" t="s">
        <v>607</v>
      </c>
      <c r="K91" t="str">
        <f>"Fetches a bundle of all "&amp;B91&amp;" resources for the specified "&amp;SUBSTITUTE(D91,","," and  ") &amp; "= 'sdoh'"</f>
        <v>Fetches a bundle of all !QuestionnaireResponse resources for the specified patient and  _tag= 'sdoh'</v>
      </c>
    </row>
    <row r="92" spans="1:11" x14ac:dyDescent="0.2">
      <c r="A92">
        <v>91</v>
      </c>
      <c r="B92" t="s">
        <v>599</v>
      </c>
      <c r="C92" t="str">
        <f t="shared" si="4"/>
        <v>http://hl7.org/fhir/us/core/StructureDefinition/us-core-questionnaireresponse</v>
      </c>
      <c r="D92" t="s">
        <v>608</v>
      </c>
      <c r="F92" t="s">
        <v>64</v>
      </c>
      <c r="G92" t="s">
        <v>143</v>
      </c>
      <c r="I92" t="s">
        <v>603</v>
      </c>
      <c r="J92" s="4" t="s">
        <v>609</v>
      </c>
      <c r="K92" s="4" t="str">
        <f>"Fetches a bundle of all "&amp;B92&amp;" resources for the specified patient and date"</f>
        <v>Fetches a bundle of all QuestionnaireResponse resources for the specified patient and date</v>
      </c>
    </row>
    <row r="93" spans="1:11" x14ac:dyDescent="0.2">
      <c r="A93">
        <v>92</v>
      </c>
      <c r="B93" t="s">
        <v>696</v>
      </c>
      <c r="C93" t="str">
        <f t="shared" si="4"/>
        <v>http://hl7.org/fhir/us/core/StructureDefinition/us-core-!questionnaireresponse</v>
      </c>
      <c r="D93" s="16" t="s">
        <v>610</v>
      </c>
      <c r="F93" t="s">
        <v>64</v>
      </c>
      <c r="G93" t="s">
        <v>211</v>
      </c>
      <c r="H93" t="s">
        <v>606</v>
      </c>
      <c r="I93" t="s">
        <v>603</v>
      </c>
      <c r="J93" s="4" t="s">
        <v>611</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599</v>
      </c>
      <c r="C94" t="str">
        <f t="shared" si="4"/>
        <v>http://hl7.org/fhir/us/core/StructureDefinition/us-core-questionnaireresponse</v>
      </c>
      <c r="D94" s="16" t="s">
        <v>612</v>
      </c>
      <c r="F94" t="s">
        <v>64</v>
      </c>
      <c r="G94" t="s">
        <v>85</v>
      </c>
      <c r="I94" t="s">
        <v>603</v>
      </c>
      <c r="J94" s="4" t="s">
        <v>613</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6" t="s">
        <v>634</v>
      </c>
      <c r="C95" t="str">
        <f t="shared" si="4"/>
        <v>http://hl7.org/fhir/us/core/StructureDefinition/us-core-medicationdispense</v>
      </c>
      <c r="D95" s="16" t="s">
        <v>110</v>
      </c>
      <c r="E95" s="16"/>
      <c r="F95" s="16" t="s">
        <v>64</v>
      </c>
      <c r="G95" s="16" t="s">
        <v>100</v>
      </c>
      <c r="H95" s="16"/>
      <c r="I95" s="4" t="s">
        <v>646</v>
      </c>
      <c r="J95" s="4" t="s">
        <v>647</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6" t="s">
        <v>634</v>
      </c>
      <c r="C96" t="str">
        <f t="shared" si="4"/>
        <v>http://hl7.org/fhir/us/core/StructureDefinition/us-core-medicationdispense</v>
      </c>
      <c r="D96" s="16" t="s">
        <v>111</v>
      </c>
      <c r="E96" s="16"/>
      <c r="F96" s="16" t="s">
        <v>64</v>
      </c>
      <c r="G96" s="16" t="s">
        <v>100</v>
      </c>
      <c r="H96" s="16"/>
      <c r="I96" s="4" t="s">
        <v>648</v>
      </c>
      <c r="J96" s="4" t="s">
        <v>649</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6" t="s">
        <v>637</v>
      </c>
      <c r="C97" t="str">
        <f t="shared" si="4"/>
        <v>http://hl7.org/fhir/us/core/StructureDefinition/us-core-!medicationdispense</v>
      </c>
      <c r="D97" s="16" t="s">
        <v>650</v>
      </c>
      <c r="E97" s="16"/>
      <c r="F97" s="16" t="s">
        <v>64</v>
      </c>
      <c r="G97" s="16" t="s">
        <v>143</v>
      </c>
      <c r="H97" s="16"/>
      <c r="I97" s="4" t="s">
        <v>651</v>
      </c>
      <c r="J97" s="4" t="s">
        <v>652</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6" t="s">
        <v>526</v>
      </c>
      <c r="C98" s="22" t="s">
        <v>524</v>
      </c>
      <c r="D98" s="16" t="s">
        <v>698</v>
      </c>
      <c r="E98" s="16" t="s">
        <v>699</v>
      </c>
      <c r="F98" s="16" t="s">
        <v>64</v>
      </c>
      <c r="G98" s="16" t="s">
        <v>700</v>
      </c>
      <c r="H98" s="16"/>
      <c r="I98" s="4"/>
      <c r="J98" s="4" t="s">
        <v>701</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conditionalFormatting sqref="B1:B97 B99:B1048576">
    <cfRule type="containsText" dxfId="0" priority="1" operator="containsText" text="!">
      <formula>NOT(ISERROR(SEARCH("!",B1)))</formula>
    </cfRule>
  </conditionalFormatting>
  <hyperlinks>
    <hyperlink ref="C98" r:id="rId1" xr:uid="{3FB3F168-6701-4B4B-98DC-85F356A05E45}"/>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zoomScale="127" zoomScaleNormal="127" workbookViewId="0">
      <selection activeCell="B2" sqref="B2"/>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737</v>
      </c>
    </row>
    <row r="3" spans="1:2" x14ac:dyDescent="0.2">
      <c r="A3" t="s">
        <v>436</v>
      </c>
      <c r="B3" t="s">
        <v>445</v>
      </c>
    </row>
    <row r="4" spans="1:2" x14ac:dyDescent="0.2">
      <c r="A4" t="s">
        <v>2</v>
      </c>
      <c r="B4" t="s">
        <v>389</v>
      </c>
    </row>
    <row r="5" spans="1:2" ht="105" customHeight="1" x14ac:dyDescent="0.2">
      <c r="A5" t="s">
        <v>3</v>
      </c>
      <c r="B5" s="1" t="s">
        <v>479</v>
      </c>
    </row>
    <row r="6" spans="1:2" x14ac:dyDescent="0.2">
      <c r="A6" t="s">
        <v>4</v>
      </c>
      <c r="B6" t="s">
        <v>388</v>
      </c>
    </row>
    <row r="7" spans="1:2" ht="241" customHeight="1" x14ac:dyDescent="0.2">
      <c r="A7" t="s">
        <v>5</v>
      </c>
      <c r="B7" s="1" t="s">
        <v>616</v>
      </c>
    </row>
    <row r="8" spans="1:2" ht="103.5" customHeight="1" x14ac:dyDescent="0.2">
      <c r="A8" t="s">
        <v>6</v>
      </c>
      <c r="B8" s="2" t="s">
        <v>617</v>
      </c>
    </row>
    <row r="9" spans="1:2" x14ac:dyDescent="0.2">
      <c r="A9" t="s">
        <v>501</v>
      </c>
      <c r="B9" t="s">
        <v>502</v>
      </c>
    </row>
    <row r="10" spans="1:2" x14ac:dyDescent="0.2">
      <c r="A10" t="s">
        <v>503</v>
      </c>
      <c r="B10" t="s">
        <v>504</v>
      </c>
    </row>
    <row r="11" spans="1:2" x14ac:dyDescent="0.2">
      <c r="A11" t="s">
        <v>505</v>
      </c>
      <c r="B11" s="14" t="s">
        <v>506</v>
      </c>
    </row>
    <row r="12" spans="1:2" x14ac:dyDescent="0.2">
      <c r="A12" t="s">
        <v>507</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508</v>
      </c>
      <c r="C1" t="s">
        <v>54</v>
      </c>
      <c r="D1" t="s">
        <v>13</v>
      </c>
    </row>
    <row r="2" spans="1:4" x14ac:dyDescent="0.2">
      <c r="A2" t="s">
        <v>509</v>
      </c>
      <c r="B2" t="s">
        <v>523</v>
      </c>
      <c r="C2" s="22" t="s">
        <v>657</v>
      </c>
      <c r="D2" t="s">
        <v>64</v>
      </c>
    </row>
    <row r="3" spans="1:4" ht="16" x14ac:dyDescent="0.2">
      <c r="A3" s="21" t="s">
        <v>653</v>
      </c>
      <c r="B3" s="21" t="s">
        <v>519</v>
      </c>
      <c r="C3" s="21" t="s">
        <v>520</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510</v>
      </c>
      <c r="B1" t="s">
        <v>511</v>
      </c>
      <c r="C1" t="s">
        <v>21</v>
      </c>
      <c r="D1" t="s">
        <v>508</v>
      </c>
      <c r="E1" t="s">
        <v>54</v>
      </c>
      <c r="F1" t="s">
        <v>13</v>
      </c>
    </row>
    <row r="2" spans="1:6" ht="16" x14ac:dyDescent="0.2">
      <c r="B2" s="16" t="b">
        <v>1</v>
      </c>
      <c r="C2" t="s">
        <v>512</v>
      </c>
      <c r="D2" s="15" t="s">
        <v>513</v>
      </c>
      <c r="E2" s="15" t="s">
        <v>521</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BDE16-5B3B-D24D-8161-5797A7035D04}">
  <dimension ref="A1:E62"/>
  <sheetViews>
    <sheetView topLeftCell="A13" zoomScale="140" zoomScaleNormal="140" workbookViewId="0">
      <selection activeCell="A44" sqref="A4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622</v>
      </c>
      <c r="B5" t="s">
        <v>614</v>
      </c>
      <c r="D5" t="s">
        <v>11</v>
      </c>
      <c r="E5" t="s">
        <v>132</v>
      </c>
    </row>
    <row r="6" spans="1:5" x14ac:dyDescent="0.2">
      <c r="A6" s="18" t="s">
        <v>623</v>
      </c>
      <c r="B6" t="s">
        <v>615</v>
      </c>
      <c r="D6" t="s">
        <v>11</v>
      </c>
      <c r="E6" t="s">
        <v>132</v>
      </c>
    </row>
    <row r="7" spans="1:5" x14ac:dyDescent="0.2">
      <c r="A7" t="s">
        <v>666</v>
      </c>
      <c r="B7" t="s">
        <v>667</v>
      </c>
      <c r="D7" t="s">
        <v>11</v>
      </c>
      <c r="E7" t="s">
        <v>632</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625</v>
      </c>
      <c r="B12" t="s">
        <v>347</v>
      </c>
      <c r="D12" t="s">
        <v>11</v>
      </c>
      <c r="E12" t="s">
        <v>20</v>
      </c>
    </row>
    <row r="13" spans="1:5" ht="16" x14ac:dyDescent="0.2">
      <c r="A13" s="20" t="s">
        <v>583</v>
      </c>
      <c r="B13" t="s">
        <v>584</v>
      </c>
      <c r="D13" t="s">
        <v>11</v>
      </c>
      <c r="E13" t="s">
        <v>585</v>
      </c>
    </row>
    <row r="14" spans="1:5" ht="16" x14ac:dyDescent="0.2">
      <c r="A14" s="20" t="s">
        <v>586</v>
      </c>
      <c r="B14" t="s">
        <v>587</v>
      </c>
      <c r="D14" t="s">
        <v>11</v>
      </c>
      <c r="E14" t="s">
        <v>585</v>
      </c>
    </row>
    <row r="15" spans="1:5" ht="16" x14ac:dyDescent="0.2">
      <c r="A15" s="20" t="s">
        <v>588</v>
      </c>
      <c r="B15" t="s">
        <v>589</v>
      </c>
      <c r="D15" t="s">
        <v>11</v>
      </c>
      <c r="E15" t="s">
        <v>585</v>
      </c>
    </row>
    <row r="16" spans="1:5" ht="16" x14ac:dyDescent="0.2">
      <c r="A16" s="20" t="s">
        <v>590</v>
      </c>
      <c r="B16" t="s">
        <v>591</v>
      </c>
      <c r="D16" t="s">
        <v>11</v>
      </c>
      <c r="E16" t="s">
        <v>585</v>
      </c>
    </row>
    <row r="17" spans="1:5" ht="16" x14ac:dyDescent="0.2">
      <c r="A17" s="20" t="s">
        <v>592</v>
      </c>
      <c r="B17" t="s">
        <v>593</v>
      </c>
      <c r="D17" t="s">
        <v>11</v>
      </c>
      <c r="E17" t="s">
        <v>585</v>
      </c>
    </row>
    <row r="18" spans="1:5" ht="16" x14ac:dyDescent="0.2">
      <c r="A18" s="20" t="s">
        <v>725</v>
      </c>
      <c r="B18" t="s">
        <v>594</v>
      </c>
      <c r="D18" t="s">
        <v>11</v>
      </c>
      <c r="E18" t="s">
        <v>585</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668</v>
      </c>
      <c r="B24" t="s">
        <v>669</v>
      </c>
      <c r="D24" t="s">
        <v>11</v>
      </c>
      <c r="E24" t="s">
        <v>634</v>
      </c>
    </row>
    <row r="25" spans="1:5" x14ac:dyDescent="0.2">
      <c r="A25" s="18" t="s">
        <v>390</v>
      </c>
      <c r="B25" t="s">
        <v>391</v>
      </c>
      <c r="D25" t="s">
        <v>11</v>
      </c>
      <c r="E25" t="s">
        <v>177</v>
      </c>
    </row>
    <row r="26" spans="1:5" x14ac:dyDescent="0.2">
      <c r="A26" t="s">
        <v>670</v>
      </c>
      <c r="B26" t="s">
        <v>671</v>
      </c>
      <c r="D26" t="s">
        <v>11</v>
      </c>
      <c r="E26" t="s">
        <v>177</v>
      </c>
    </row>
    <row r="27" spans="1:5" x14ac:dyDescent="0.2">
      <c r="A27" t="s">
        <v>672</v>
      </c>
      <c r="B27" t="s">
        <v>673</v>
      </c>
      <c r="D27" t="s">
        <v>11</v>
      </c>
      <c r="E27" t="s">
        <v>177</v>
      </c>
    </row>
    <row r="28" spans="1:5" x14ac:dyDescent="0.2">
      <c r="A28" t="s">
        <v>674</v>
      </c>
      <c r="B28" t="s">
        <v>675</v>
      </c>
      <c r="D28" t="s">
        <v>11</v>
      </c>
      <c r="E28" t="s">
        <v>177</v>
      </c>
    </row>
    <row r="29" spans="1:5" x14ac:dyDescent="0.2">
      <c r="A29" s="18" t="s">
        <v>676</v>
      </c>
      <c r="B29" t="s">
        <v>595</v>
      </c>
      <c r="D29" t="s">
        <v>11</v>
      </c>
      <c r="E29" t="s">
        <v>177</v>
      </c>
    </row>
    <row r="30" spans="1:5" x14ac:dyDescent="0.2">
      <c r="A30" s="18" t="s">
        <v>471</v>
      </c>
      <c r="B30" t="s">
        <v>472</v>
      </c>
      <c r="D30" t="s">
        <v>11</v>
      </c>
      <c r="E30" t="s">
        <v>177</v>
      </c>
    </row>
    <row r="31" spans="1:5" x14ac:dyDescent="0.2">
      <c r="A31" t="s">
        <v>677</v>
      </c>
      <c r="B31" t="s">
        <v>684</v>
      </c>
      <c r="D31" t="s">
        <v>11</v>
      </c>
      <c r="E31" t="s">
        <v>177</v>
      </c>
    </row>
    <row r="32" spans="1:5" x14ac:dyDescent="0.2">
      <c r="A32" t="s">
        <v>728</v>
      </c>
      <c r="B32" t="s">
        <v>729</v>
      </c>
      <c r="D32" t="s">
        <v>11</v>
      </c>
      <c r="E32" t="s">
        <v>177</v>
      </c>
    </row>
    <row r="33" spans="1:5" x14ac:dyDescent="0.2">
      <c r="A33" t="s">
        <v>730</v>
      </c>
      <c r="B33" t="s">
        <v>731</v>
      </c>
      <c r="D33" t="s">
        <v>11</v>
      </c>
      <c r="E33" t="s">
        <v>177</v>
      </c>
    </row>
    <row r="34" spans="1:5" x14ac:dyDescent="0.2">
      <c r="A34" s="18" t="s">
        <v>469</v>
      </c>
      <c r="B34" t="s">
        <v>470</v>
      </c>
      <c r="D34" t="s">
        <v>11</v>
      </c>
      <c r="E34" t="s">
        <v>177</v>
      </c>
    </row>
    <row r="35" spans="1:5" x14ac:dyDescent="0.2">
      <c r="A35" s="18" t="s">
        <v>467</v>
      </c>
      <c r="B35" t="s">
        <v>468</v>
      </c>
      <c r="D35" t="s">
        <v>11</v>
      </c>
      <c r="E35" t="s">
        <v>177</v>
      </c>
    </row>
    <row r="36" spans="1:5" x14ac:dyDescent="0.2">
      <c r="A36" s="18" t="s">
        <v>482</v>
      </c>
      <c r="B36" t="s">
        <v>483</v>
      </c>
      <c r="D36" t="s">
        <v>11</v>
      </c>
      <c r="E36" t="s">
        <v>177</v>
      </c>
    </row>
    <row r="37" spans="1:5" x14ac:dyDescent="0.2">
      <c r="A37" s="18" t="s">
        <v>411</v>
      </c>
      <c r="B37" t="s">
        <v>412</v>
      </c>
      <c r="D37" t="s">
        <v>11</v>
      </c>
      <c r="E37" t="s">
        <v>177</v>
      </c>
    </row>
    <row r="38" spans="1:5" x14ac:dyDescent="0.2">
      <c r="A38" s="18" t="s">
        <v>267</v>
      </c>
      <c r="B38" t="s">
        <v>325</v>
      </c>
      <c r="D38" t="s">
        <v>11</v>
      </c>
      <c r="E38" t="s">
        <v>177</v>
      </c>
    </row>
    <row r="39" spans="1:5" x14ac:dyDescent="0.2">
      <c r="A39" s="18" t="s">
        <v>522</v>
      </c>
      <c r="B39" t="s">
        <v>596</v>
      </c>
      <c r="D39" t="s">
        <v>11</v>
      </c>
      <c r="E39" t="s">
        <v>177</v>
      </c>
    </row>
    <row r="40" spans="1:5" x14ac:dyDescent="0.2">
      <c r="A40" s="18" t="s">
        <v>461</v>
      </c>
      <c r="B40" t="s">
        <v>462</v>
      </c>
      <c r="D40" t="s">
        <v>11</v>
      </c>
      <c r="E40" t="s">
        <v>177</v>
      </c>
    </row>
    <row r="41" spans="1:5" x14ac:dyDescent="0.2">
      <c r="A41" s="18" t="s">
        <v>463</v>
      </c>
      <c r="B41" t="s">
        <v>464</v>
      </c>
      <c r="D41" t="s">
        <v>11</v>
      </c>
      <c r="E41" t="s">
        <v>177</v>
      </c>
    </row>
    <row r="42" spans="1:5" x14ac:dyDescent="0.2">
      <c r="A42" s="18" t="s">
        <v>459</v>
      </c>
      <c r="B42" t="s">
        <v>460</v>
      </c>
      <c r="D42" t="s">
        <v>11</v>
      </c>
      <c r="E42" t="s">
        <v>177</v>
      </c>
    </row>
    <row r="43" spans="1:5" x14ac:dyDescent="0.2">
      <c r="A43" t="s">
        <v>683</v>
      </c>
      <c r="B43" t="s">
        <v>685</v>
      </c>
      <c r="D43" t="s">
        <v>11</v>
      </c>
      <c r="E43" t="s">
        <v>177</v>
      </c>
    </row>
    <row r="44" spans="1:5" x14ac:dyDescent="0.2">
      <c r="A44" t="s">
        <v>726</v>
      </c>
      <c r="B44" t="s">
        <v>727</v>
      </c>
      <c r="D44" t="s">
        <v>11</v>
      </c>
      <c r="E44" t="s">
        <v>177</v>
      </c>
    </row>
    <row r="45" spans="1:5" x14ac:dyDescent="0.2">
      <c r="A45" s="18" t="s">
        <v>457</v>
      </c>
      <c r="B45" t="s">
        <v>458</v>
      </c>
      <c r="D45" t="s">
        <v>11</v>
      </c>
      <c r="E45" t="s">
        <v>177</v>
      </c>
    </row>
    <row r="46" spans="1:5" x14ac:dyDescent="0.2">
      <c r="A46" s="18" t="s">
        <v>678</v>
      </c>
      <c r="B46" t="s">
        <v>597</v>
      </c>
      <c r="D46" t="s">
        <v>11</v>
      </c>
      <c r="E46" t="s">
        <v>177</v>
      </c>
    </row>
    <row r="47" spans="1:5" x14ac:dyDescent="0.2">
      <c r="A47" t="s">
        <v>679</v>
      </c>
      <c r="B47" t="s">
        <v>686</v>
      </c>
      <c r="D47" t="s">
        <v>11</v>
      </c>
      <c r="E47" t="s">
        <v>177</v>
      </c>
    </row>
    <row r="48" spans="1:5" x14ac:dyDescent="0.2">
      <c r="A48" s="18" t="s">
        <v>480</v>
      </c>
      <c r="B48" t="s">
        <v>481</v>
      </c>
      <c r="D48" t="s">
        <v>11</v>
      </c>
      <c r="E48" t="s">
        <v>177</v>
      </c>
    </row>
    <row r="49" spans="1:5" x14ac:dyDescent="0.2">
      <c r="A49" s="18" t="s">
        <v>478</v>
      </c>
      <c r="B49" t="s">
        <v>624</v>
      </c>
      <c r="D49" t="s">
        <v>11</v>
      </c>
      <c r="E49" t="s">
        <v>177</v>
      </c>
    </row>
    <row r="50" spans="1:5" x14ac:dyDescent="0.2">
      <c r="A50" s="18" t="s">
        <v>465</v>
      </c>
      <c r="B50" t="s">
        <v>466</v>
      </c>
      <c r="D50" t="s">
        <v>11</v>
      </c>
      <c r="E50" t="s">
        <v>177</v>
      </c>
    </row>
    <row r="51" spans="1:5" x14ac:dyDescent="0.2">
      <c r="A51" s="18" t="s">
        <v>455</v>
      </c>
      <c r="B51" t="s">
        <v>456</v>
      </c>
      <c r="D51" t="s">
        <v>11</v>
      </c>
      <c r="E51" t="s">
        <v>177</v>
      </c>
    </row>
    <row r="52" spans="1:5" x14ac:dyDescent="0.2">
      <c r="A52" s="18" t="s">
        <v>330</v>
      </c>
      <c r="B52" t="s">
        <v>331</v>
      </c>
      <c r="D52" t="s">
        <v>11</v>
      </c>
      <c r="E52" t="s">
        <v>252</v>
      </c>
    </row>
    <row r="53" spans="1:5" x14ac:dyDescent="0.2">
      <c r="A53" s="18" t="s">
        <v>69</v>
      </c>
      <c r="B53" t="s">
        <v>346</v>
      </c>
      <c r="D53" t="s">
        <v>11</v>
      </c>
      <c r="E53" t="s">
        <v>19</v>
      </c>
    </row>
    <row r="54" spans="1:5" x14ac:dyDescent="0.2">
      <c r="A54" s="18" t="s">
        <v>321</v>
      </c>
      <c r="B54" t="s">
        <v>322</v>
      </c>
      <c r="D54" t="s">
        <v>11</v>
      </c>
      <c r="E54" t="s">
        <v>259</v>
      </c>
    </row>
    <row r="55" spans="1:5" x14ac:dyDescent="0.2">
      <c r="A55" s="18" t="s">
        <v>338</v>
      </c>
      <c r="B55" t="s">
        <v>339</v>
      </c>
      <c r="D55" t="s">
        <v>11</v>
      </c>
      <c r="E55" t="s">
        <v>261</v>
      </c>
    </row>
    <row r="56" spans="1:5" x14ac:dyDescent="0.2">
      <c r="A56" s="18" t="s">
        <v>332</v>
      </c>
      <c r="B56" t="s">
        <v>333</v>
      </c>
      <c r="D56" t="s">
        <v>11</v>
      </c>
      <c r="E56" t="s">
        <v>176</v>
      </c>
    </row>
    <row r="57" spans="1:5" x14ac:dyDescent="0.2">
      <c r="A57" s="18" t="s">
        <v>413</v>
      </c>
      <c r="B57" t="s">
        <v>414</v>
      </c>
      <c r="D57" t="s">
        <v>11</v>
      </c>
      <c r="E57" t="s">
        <v>415</v>
      </c>
    </row>
    <row r="58" spans="1:5" x14ac:dyDescent="0.2">
      <c r="A58" t="s">
        <v>687</v>
      </c>
      <c r="B58" t="s">
        <v>691</v>
      </c>
      <c r="D58" t="s">
        <v>11</v>
      </c>
      <c r="E58" t="s">
        <v>689</v>
      </c>
    </row>
    <row r="59" spans="1:5" x14ac:dyDescent="0.2">
      <c r="A59" t="s">
        <v>688</v>
      </c>
      <c r="B59" t="s">
        <v>598</v>
      </c>
      <c r="D59" t="s">
        <v>11</v>
      </c>
      <c r="E59" t="s">
        <v>599</v>
      </c>
    </row>
    <row r="60" spans="1:5" x14ac:dyDescent="0.2">
      <c r="A60" s="18" t="s">
        <v>524</v>
      </c>
      <c r="B60" t="s">
        <v>525</v>
      </c>
      <c r="D60" t="s">
        <v>11</v>
      </c>
      <c r="E60" t="s">
        <v>526</v>
      </c>
    </row>
    <row r="61" spans="1:5" x14ac:dyDescent="0.2">
      <c r="A61" s="18" t="s">
        <v>527</v>
      </c>
      <c r="B61" t="s">
        <v>528</v>
      </c>
      <c r="D61" t="s">
        <v>11</v>
      </c>
      <c r="E61" t="s">
        <v>529</v>
      </c>
    </row>
    <row r="62" spans="1:5" x14ac:dyDescent="0.2">
      <c r="A62" t="s">
        <v>680</v>
      </c>
      <c r="B62" t="s">
        <v>681</v>
      </c>
      <c r="D62" t="s">
        <v>11</v>
      </c>
      <c r="E62" t="s">
        <v>682</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opLeftCell="A2" zoomScale="140" zoomScaleNormal="140" workbookViewId="0">
      <selection activeCell="A4" sqref="A4"/>
    </sheetView>
  </sheetViews>
  <sheetFormatPr baseColWidth="10" defaultColWidth="8.83203125" defaultRowHeight="21"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12</v>
      </c>
      <c r="B1" t="s">
        <v>13</v>
      </c>
      <c r="C1" s="1" t="s">
        <v>5</v>
      </c>
      <c r="D1" s="1" t="s">
        <v>37</v>
      </c>
      <c r="E1" s="1" t="s">
        <v>454</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514</v>
      </c>
      <c r="W1" s="3" t="s">
        <v>515</v>
      </c>
      <c r="X1" s="3" t="s">
        <v>516</v>
      </c>
      <c r="Y1" s="3" t="s">
        <v>517</v>
      </c>
    </row>
    <row r="2" spans="1:25" ht="21" customHeight="1" thickTop="1" x14ac:dyDescent="0.25">
      <c r="A2" t="s">
        <v>18</v>
      </c>
      <c r="B2" t="s">
        <v>11</v>
      </c>
      <c r="C2" s="2"/>
      <c r="D2" s="2"/>
      <c r="E2" s="2"/>
      <c r="T2" t="s">
        <v>706</v>
      </c>
      <c r="U2" t="s">
        <v>64</v>
      </c>
      <c r="X2" s="13" t="s">
        <v>433</v>
      </c>
      <c r="Y2" s="13" t="s">
        <v>11</v>
      </c>
    </row>
    <row r="3" spans="1:25" ht="21" customHeight="1" x14ac:dyDescent="0.25">
      <c r="A3" t="s">
        <v>226</v>
      </c>
      <c r="B3" t="s">
        <v>11</v>
      </c>
      <c r="C3" s="1" t="s">
        <v>474</v>
      </c>
      <c r="T3" t="s">
        <v>706</v>
      </c>
      <c r="U3" t="s">
        <v>64</v>
      </c>
      <c r="X3" s="13" t="s">
        <v>433</v>
      </c>
      <c r="Y3" s="13" t="s">
        <v>11</v>
      </c>
    </row>
    <row r="4" spans="1:25" ht="21" customHeight="1" x14ac:dyDescent="0.25">
      <c r="A4" t="s">
        <v>240</v>
      </c>
      <c r="B4" t="s">
        <v>11</v>
      </c>
      <c r="C4" s="1" t="s">
        <v>735</v>
      </c>
      <c r="T4" t="s">
        <v>706</v>
      </c>
      <c r="U4" t="s">
        <v>64</v>
      </c>
      <c r="V4" t="s">
        <v>530</v>
      </c>
      <c r="W4" t="s">
        <v>531</v>
      </c>
      <c r="X4" s="13" t="s">
        <v>433</v>
      </c>
      <c r="Y4" s="13" t="s">
        <v>11</v>
      </c>
    </row>
    <row r="5" spans="1:25" ht="21" customHeight="1" x14ac:dyDescent="0.25">
      <c r="A5" t="s">
        <v>132</v>
      </c>
      <c r="B5" t="s">
        <v>11</v>
      </c>
      <c r="C5" s="1" t="s">
        <v>721</v>
      </c>
      <c r="T5" t="s">
        <v>706</v>
      </c>
      <c r="U5" t="s">
        <v>64</v>
      </c>
      <c r="X5" s="13" t="s">
        <v>433</v>
      </c>
      <c r="Y5" s="13" t="s">
        <v>11</v>
      </c>
    </row>
    <row r="6" spans="1:25" ht="21" customHeight="1" x14ac:dyDescent="0.25">
      <c r="A6" t="s">
        <v>632</v>
      </c>
      <c r="B6" t="s">
        <v>11</v>
      </c>
      <c r="T6" t="s">
        <v>706</v>
      </c>
      <c r="U6" t="s">
        <v>64</v>
      </c>
      <c r="X6" s="13" t="s">
        <v>433</v>
      </c>
      <c r="Y6" s="13" t="s">
        <v>11</v>
      </c>
    </row>
    <row r="7" spans="1:25" ht="21" customHeight="1" x14ac:dyDescent="0.25">
      <c r="A7" t="s">
        <v>241</v>
      </c>
      <c r="B7" t="s">
        <v>11</v>
      </c>
      <c r="C7" s="1" t="s">
        <v>618</v>
      </c>
      <c r="T7" t="s">
        <v>706</v>
      </c>
      <c r="U7" t="s">
        <v>64</v>
      </c>
      <c r="X7" s="13" t="s">
        <v>433</v>
      </c>
      <c r="Y7" s="13" t="s">
        <v>11</v>
      </c>
    </row>
    <row r="8" spans="1:25" ht="21" customHeight="1" x14ac:dyDescent="0.25">
      <c r="A8" t="s">
        <v>173</v>
      </c>
      <c r="B8" t="s">
        <v>11</v>
      </c>
      <c r="C8" s="2"/>
      <c r="T8" t="s">
        <v>706</v>
      </c>
      <c r="U8" t="s">
        <v>64</v>
      </c>
      <c r="X8" s="13" t="s">
        <v>433</v>
      </c>
      <c r="Y8" s="13" t="s">
        <v>11</v>
      </c>
    </row>
    <row r="9" spans="1:25" ht="21" customHeight="1" x14ac:dyDescent="0.25">
      <c r="A9" t="s">
        <v>172</v>
      </c>
      <c r="B9" t="s">
        <v>11</v>
      </c>
      <c r="C9" s="2" t="s">
        <v>736</v>
      </c>
      <c r="T9" t="s">
        <v>706</v>
      </c>
      <c r="U9" t="s">
        <v>64</v>
      </c>
      <c r="X9" s="13" t="s">
        <v>433</v>
      </c>
      <c r="Y9" s="13" t="s">
        <v>11</v>
      </c>
    </row>
    <row r="10" spans="1:25" ht="21" customHeight="1" x14ac:dyDescent="0.25">
      <c r="A10" t="s">
        <v>20</v>
      </c>
      <c r="B10" t="s">
        <v>11</v>
      </c>
      <c r="C10" s="1" t="s">
        <v>722</v>
      </c>
      <c r="T10" t="s">
        <v>706</v>
      </c>
      <c r="U10" t="s">
        <v>64</v>
      </c>
      <c r="X10" s="13" t="s">
        <v>433</v>
      </c>
      <c r="Y10" s="13" t="s">
        <v>11</v>
      </c>
    </row>
    <row r="11" spans="1:25" ht="21" customHeight="1" x14ac:dyDescent="0.25">
      <c r="A11" t="s">
        <v>717</v>
      </c>
      <c r="B11" t="s">
        <v>11</v>
      </c>
      <c r="C11" s="25" t="s">
        <v>718</v>
      </c>
      <c r="T11" t="s">
        <v>706</v>
      </c>
      <c r="U11" t="s">
        <v>64</v>
      </c>
      <c r="X11" s="13"/>
      <c r="Y11" s="13"/>
    </row>
    <row r="12" spans="1:25" ht="21" customHeight="1" x14ac:dyDescent="0.25">
      <c r="A12" t="s">
        <v>174</v>
      </c>
      <c r="B12" t="s">
        <v>11</v>
      </c>
      <c r="C12" s="1" t="s">
        <v>693</v>
      </c>
      <c r="T12" t="s">
        <v>706</v>
      </c>
      <c r="U12" t="s">
        <v>64</v>
      </c>
      <c r="X12" s="13" t="s">
        <v>433</v>
      </c>
      <c r="Y12" s="13" t="s">
        <v>11</v>
      </c>
    </row>
    <row r="13" spans="1:25" ht="21" customHeight="1" x14ac:dyDescent="0.25">
      <c r="A13" t="s">
        <v>719</v>
      </c>
      <c r="B13" t="s">
        <v>28</v>
      </c>
      <c r="C13" s="25" t="s">
        <v>720</v>
      </c>
      <c r="T13" t="s">
        <v>706</v>
      </c>
      <c r="U13" t="s">
        <v>64</v>
      </c>
      <c r="X13" s="13"/>
      <c r="Y13" s="13"/>
    </row>
    <row r="14" spans="1:25" ht="21" customHeight="1" x14ac:dyDescent="0.25">
      <c r="A14" t="s">
        <v>155</v>
      </c>
      <c r="B14" t="s">
        <v>11</v>
      </c>
      <c r="C14" s="1" t="s">
        <v>619</v>
      </c>
      <c r="T14" t="s">
        <v>706</v>
      </c>
      <c r="U14" t="s">
        <v>64</v>
      </c>
      <c r="X14" s="13" t="s">
        <v>433</v>
      </c>
      <c r="Y14" s="13" t="s">
        <v>11</v>
      </c>
    </row>
    <row r="15" spans="1:25" ht="21" customHeight="1" x14ac:dyDescent="0.25">
      <c r="A15" t="s">
        <v>242</v>
      </c>
      <c r="B15" t="s">
        <v>11</v>
      </c>
      <c r="T15" t="s">
        <v>706</v>
      </c>
      <c r="U15" t="s">
        <v>64</v>
      </c>
      <c r="X15" s="13"/>
      <c r="Y15" s="13"/>
    </row>
    <row r="16" spans="1:25" ht="21" customHeight="1" x14ac:dyDescent="0.25">
      <c r="A16" t="s">
        <v>707</v>
      </c>
      <c r="B16" t="s">
        <v>11</v>
      </c>
      <c r="C16" s="25" t="s">
        <v>708</v>
      </c>
      <c r="T16" t="s">
        <v>706</v>
      </c>
      <c r="U16" t="s">
        <v>64</v>
      </c>
      <c r="X16" s="13"/>
      <c r="Y16" s="13"/>
    </row>
    <row r="17" spans="1:25" ht="21" customHeight="1" x14ac:dyDescent="0.25">
      <c r="A17" t="s">
        <v>336</v>
      </c>
      <c r="B17" t="s">
        <v>11</v>
      </c>
      <c r="C17" s="1" t="s">
        <v>475</v>
      </c>
      <c r="T17" t="s">
        <v>706</v>
      </c>
      <c r="U17" t="s">
        <v>64</v>
      </c>
      <c r="X17" s="13"/>
      <c r="Y17" s="13"/>
    </row>
    <row r="18" spans="1:25" ht="21" customHeight="1" x14ac:dyDescent="0.25">
      <c r="A18" t="s">
        <v>175</v>
      </c>
      <c r="B18" t="s">
        <v>11</v>
      </c>
      <c r="C18" s="1" t="s">
        <v>476</v>
      </c>
      <c r="T18" t="s">
        <v>706</v>
      </c>
      <c r="U18" t="s">
        <v>64</v>
      </c>
      <c r="V18" t="s">
        <v>64</v>
      </c>
      <c r="W18" s="6" t="s">
        <v>201</v>
      </c>
      <c r="X18" s="13" t="s">
        <v>433</v>
      </c>
      <c r="Y18" s="13" t="s">
        <v>11</v>
      </c>
    </row>
    <row r="19" spans="1:25" ht="21" customHeight="1" x14ac:dyDescent="0.25">
      <c r="A19" t="s">
        <v>634</v>
      </c>
      <c r="B19" t="s">
        <v>11</v>
      </c>
      <c r="C19" s="1" t="s">
        <v>709</v>
      </c>
      <c r="T19" t="s">
        <v>706</v>
      </c>
      <c r="U19" t="s">
        <v>64</v>
      </c>
      <c r="V19" t="s">
        <v>64</v>
      </c>
      <c r="W19" s="6" t="s">
        <v>635</v>
      </c>
      <c r="X19" s="13" t="s">
        <v>433</v>
      </c>
      <c r="Y19" s="13" t="s">
        <v>11</v>
      </c>
    </row>
    <row r="20" spans="1:25" ht="21" customHeight="1" x14ac:dyDescent="0.25">
      <c r="A20" t="s">
        <v>422</v>
      </c>
      <c r="B20" t="s">
        <v>11</v>
      </c>
      <c r="C20" s="1" t="s">
        <v>477</v>
      </c>
      <c r="T20" t="s">
        <v>706</v>
      </c>
      <c r="U20" t="s">
        <v>64</v>
      </c>
      <c r="V20" t="s">
        <v>64</v>
      </c>
      <c r="W20" s="6" t="s">
        <v>377</v>
      </c>
      <c r="X20" s="13" t="s">
        <v>433</v>
      </c>
      <c r="Y20" s="13" t="s">
        <v>11</v>
      </c>
    </row>
    <row r="21" spans="1:25" ht="21" customHeight="1" x14ac:dyDescent="0.25">
      <c r="A21" t="s">
        <v>177</v>
      </c>
      <c r="B21" t="s">
        <v>11</v>
      </c>
      <c r="C21" s="1" t="s">
        <v>724</v>
      </c>
      <c r="T21" t="s">
        <v>706</v>
      </c>
      <c r="U21" t="s">
        <v>64</v>
      </c>
      <c r="X21" s="13" t="s">
        <v>433</v>
      </c>
      <c r="Y21" s="13" t="s">
        <v>11</v>
      </c>
    </row>
    <row r="22" spans="1:25" ht="21" customHeight="1" x14ac:dyDescent="0.25">
      <c r="A22" t="s">
        <v>252</v>
      </c>
      <c r="B22" t="s">
        <v>11</v>
      </c>
      <c r="C22" s="1" t="s">
        <v>620</v>
      </c>
      <c r="T22" t="s">
        <v>706</v>
      </c>
      <c r="U22" t="s">
        <v>64</v>
      </c>
      <c r="X22" s="13"/>
      <c r="Y22" s="13"/>
    </row>
    <row r="23" spans="1:25" ht="21" customHeight="1" x14ac:dyDescent="0.25">
      <c r="A23" t="s">
        <v>19</v>
      </c>
      <c r="B23" t="s">
        <v>11</v>
      </c>
      <c r="C23" s="1" t="s">
        <v>621</v>
      </c>
      <c r="T23" t="s">
        <v>706</v>
      </c>
      <c r="U23" t="s">
        <v>64</v>
      </c>
      <c r="X23" s="13" t="s">
        <v>433</v>
      </c>
      <c r="Y23" s="13" t="s">
        <v>11</v>
      </c>
    </row>
    <row r="24" spans="1:25" ht="21" customHeight="1" x14ac:dyDescent="0.25">
      <c r="A24" t="s">
        <v>259</v>
      </c>
      <c r="B24" t="s">
        <v>11</v>
      </c>
      <c r="C24" s="1" t="s">
        <v>710</v>
      </c>
      <c r="T24" t="s">
        <v>706</v>
      </c>
      <c r="U24" t="s">
        <v>64</v>
      </c>
      <c r="X24" s="13"/>
      <c r="Y24" s="13"/>
    </row>
    <row r="25" spans="1:25" ht="21" customHeight="1" x14ac:dyDescent="0.25">
      <c r="A25" t="s">
        <v>261</v>
      </c>
      <c r="B25" t="s">
        <v>11</v>
      </c>
      <c r="C25" s="1" t="s">
        <v>734</v>
      </c>
      <c r="T25" t="s">
        <v>706</v>
      </c>
      <c r="U25" t="s">
        <v>64</v>
      </c>
      <c r="V25" t="s">
        <v>518</v>
      </c>
      <c r="W25" t="s">
        <v>265</v>
      </c>
      <c r="X25" s="13"/>
      <c r="Y25" s="13"/>
    </row>
    <row r="26" spans="1:25" ht="321" x14ac:dyDescent="0.25">
      <c r="A26" t="s">
        <v>176</v>
      </c>
      <c r="B26" t="s">
        <v>11</v>
      </c>
      <c r="C26" s="1" t="s">
        <v>732</v>
      </c>
      <c r="T26" t="s">
        <v>706</v>
      </c>
      <c r="U26" t="s">
        <v>64</v>
      </c>
      <c r="X26" s="13" t="s">
        <v>433</v>
      </c>
      <c r="Y26" s="13" t="s">
        <v>11</v>
      </c>
    </row>
    <row r="27" spans="1:25" ht="21" customHeight="1" x14ac:dyDescent="0.2">
      <c r="A27" t="s">
        <v>415</v>
      </c>
      <c r="B27" t="s">
        <v>11</v>
      </c>
      <c r="C27" s="1" t="s">
        <v>692</v>
      </c>
      <c r="T27" t="s">
        <v>706</v>
      </c>
      <c r="U27" t="s">
        <v>64</v>
      </c>
    </row>
    <row r="28" spans="1:25" ht="23" customHeight="1" x14ac:dyDescent="0.25">
      <c r="A28" t="s">
        <v>689</v>
      </c>
      <c r="B28" t="s">
        <v>64</v>
      </c>
      <c r="C28" s="1" t="s">
        <v>723</v>
      </c>
      <c r="X28" s="13"/>
      <c r="Y28" s="13"/>
    </row>
    <row r="29" spans="1:25" ht="23" customHeight="1" x14ac:dyDescent="0.25">
      <c r="A29" t="s">
        <v>599</v>
      </c>
      <c r="B29" t="s">
        <v>64</v>
      </c>
      <c r="C29" s="1" t="s">
        <v>723</v>
      </c>
      <c r="X29" s="13" t="s">
        <v>433</v>
      </c>
      <c r="Y29" s="13" t="s">
        <v>64</v>
      </c>
    </row>
    <row r="30" spans="1:25" ht="21" customHeight="1" x14ac:dyDescent="0.25">
      <c r="A30" t="s">
        <v>526</v>
      </c>
      <c r="B30" t="s">
        <v>11</v>
      </c>
      <c r="T30" t="s">
        <v>706</v>
      </c>
      <c r="U30" t="s">
        <v>64</v>
      </c>
      <c r="X30" s="13" t="s">
        <v>433</v>
      </c>
      <c r="Y30" s="13" t="s">
        <v>11</v>
      </c>
    </row>
    <row r="31" spans="1:25" ht="21" customHeight="1" x14ac:dyDescent="0.25">
      <c r="A31" t="s">
        <v>529</v>
      </c>
      <c r="B31" t="s">
        <v>11</v>
      </c>
      <c r="C31" s="1" t="s">
        <v>733</v>
      </c>
      <c r="T31" t="s">
        <v>706</v>
      </c>
      <c r="U31" t="s">
        <v>64</v>
      </c>
      <c r="X31" s="13" t="s">
        <v>433</v>
      </c>
      <c r="Y31" s="13" t="s">
        <v>11</v>
      </c>
    </row>
    <row r="32" spans="1:25" ht="21" customHeight="1" x14ac:dyDescent="0.25">
      <c r="A32" t="s">
        <v>682</v>
      </c>
      <c r="B32" t="s">
        <v>11</v>
      </c>
      <c r="T32" t="s">
        <v>706</v>
      </c>
      <c r="U32" t="s">
        <v>64</v>
      </c>
      <c r="X32" s="13"/>
      <c r="Y32" s="13"/>
    </row>
    <row r="33" spans="1:2" ht="21" customHeight="1" x14ac:dyDescent="0.2">
      <c r="A33" t="s">
        <v>429</v>
      </c>
      <c r="B33" t="s">
        <v>64</v>
      </c>
    </row>
    <row r="66" spans="22:25" ht="21" customHeight="1" x14ac:dyDescent="0.2">
      <c r="V66" s="6"/>
      <c r="X66" s="6"/>
      <c r="Y66" s="6"/>
    </row>
    <row r="69" spans="22:25" ht="21" customHeight="1"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430</v>
      </c>
      <c r="B3" t="s">
        <v>431</v>
      </c>
      <c r="C3" t="s">
        <v>429</v>
      </c>
      <c r="D3" t="s">
        <v>64</v>
      </c>
      <c r="E3" s="23" t="s">
        <v>694</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topLeftCell="I1" workbookViewId="0">
      <selection activeCell="Q16" sqref="Q16"/>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350</v>
      </c>
      <c r="C1" t="s">
        <v>351</v>
      </c>
      <c r="D1" t="s">
        <v>352</v>
      </c>
      <c r="E1" t="s">
        <v>353</v>
      </c>
      <c r="F1" t="s">
        <v>712</v>
      </c>
      <c r="G1" t="s">
        <v>354</v>
      </c>
      <c r="H1" t="s">
        <v>402</v>
      </c>
      <c r="I1" t="s">
        <v>355</v>
      </c>
      <c r="J1" t="s">
        <v>356</v>
      </c>
      <c r="K1" t="s">
        <v>357</v>
      </c>
      <c r="L1" t="s">
        <v>715</v>
      </c>
      <c r="M1" t="s">
        <v>358</v>
      </c>
      <c r="N1" t="s">
        <v>716</v>
      </c>
      <c r="O1" t="s">
        <v>359</v>
      </c>
      <c r="P1" t="s">
        <v>360</v>
      </c>
      <c r="Q1" t="s">
        <v>711</v>
      </c>
      <c r="R1" t="s">
        <v>361</v>
      </c>
      <c r="S1" t="s">
        <v>714</v>
      </c>
      <c r="T1" t="s">
        <v>362</v>
      </c>
      <c r="U1" t="s">
        <v>363</v>
      </c>
      <c r="V1" t="s">
        <v>364</v>
      </c>
      <c r="W1" t="s">
        <v>434</v>
      </c>
      <c r="X1" t="s">
        <v>365</v>
      </c>
      <c r="Y1" t="s">
        <v>366</v>
      </c>
      <c r="Z1" t="s">
        <v>367</v>
      </c>
      <c r="AA1" t="s">
        <v>368</v>
      </c>
      <c r="AB1" t="s">
        <v>369</v>
      </c>
      <c r="AC1" t="s">
        <v>416</v>
      </c>
      <c r="AD1" t="s">
        <v>690</v>
      </c>
      <c r="AE1" t="s">
        <v>600</v>
      </c>
      <c r="AF1" t="s">
        <v>532</v>
      </c>
      <c r="AG1" t="s">
        <v>533</v>
      </c>
      <c r="AH1" t="s">
        <v>432</v>
      </c>
      <c r="AI1" t="s">
        <v>713</v>
      </c>
    </row>
    <row r="2" spans="1:35" x14ac:dyDescent="0.2">
      <c r="A2" t="s">
        <v>25</v>
      </c>
      <c r="B2" t="s">
        <v>28</v>
      </c>
      <c r="C2" t="s">
        <v>28</v>
      </c>
      <c r="D2" t="s">
        <v>28</v>
      </c>
      <c r="E2" t="s">
        <v>28</v>
      </c>
      <c r="F2" t="s">
        <v>28</v>
      </c>
      <c r="G2" t="s">
        <v>28</v>
      </c>
      <c r="H2" t="s">
        <v>403</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2023-11-09T22:09:53Z</dcterms:modified>
</cp:coreProperties>
</file>