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"/>
    </mc:Choice>
  </mc:AlternateContent>
  <xr:revisionPtr revIDLastSave="0" documentId="13_ncr:1_{B9B3117C-BD62-4203-AEF0-65A244F8F366}" xr6:coauthVersionLast="47" xr6:coauthVersionMax="47" xr10:uidLastSave="{00000000-0000-0000-0000-000000000000}"/>
  <bookViews>
    <workbookView xWindow="-110" yWindow="-110" windowWidth="19420" windowHeight="11020" activeTab="1" xr2:uid="{3DD42BA0-AD84-4825-8C1E-74897E0FAF05}"/>
  </bookViews>
  <sheets>
    <sheet name="Graphiqu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61" i="1"/>
  <c r="B61" i="1"/>
  <c r="D61" i="1"/>
  <c r="D60" i="1"/>
  <c r="C60" i="1"/>
  <c r="B60" i="1"/>
  <c r="B59" i="1"/>
  <c r="D59" i="1"/>
  <c r="D51" i="1"/>
  <c r="D54" i="1"/>
  <c r="D55" i="1"/>
  <c r="D56" i="1"/>
  <c r="D57" i="1"/>
  <c r="D53" i="1"/>
  <c r="D58" i="1" s="1"/>
  <c r="C57" i="1"/>
  <c r="C56" i="1"/>
  <c r="C55" i="1"/>
  <c r="C54" i="1"/>
  <c r="C53" i="1"/>
  <c r="B57" i="1"/>
  <c r="B56" i="1"/>
  <c r="B55" i="1"/>
  <c r="B54" i="1"/>
  <c r="B53" i="1"/>
  <c r="D50" i="1"/>
  <c r="C50" i="1"/>
  <c r="B50" i="1"/>
  <c r="D49" i="1"/>
  <c r="C49" i="1"/>
  <c r="B49" i="1"/>
  <c r="D4" i="1"/>
  <c r="D5" i="1"/>
  <c r="D6" i="1"/>
  <c r="D7" i="1"/>
  <c r="D8" i="1"/>
  <c r="D3" i="1"/>
  <c r="C38" i="1"/>
  <c r="C37" i="1"/>
  <c r="C39" i="1"/>
  <c r="C40" i="1"/>
  <c r="D40" i="1" s="1"/>
  <c r="C41" i="1"/>
  <c r="D38" i="1"/>
  <c r="D37" i="1"/>
  <c r="D39" i="1"/>
  <c r="D41" i="1"/>
  <c r="B41" i="1"/>
  <c r="B40" i="1"/>
  <c r="B39" i="1"/>
  <c r="B38" i="1"/>
  <c r="B37" i="1"/>
  <c r="C17" i="1"/>
  <c r="C21" i="1"/>
  <c r="C30" i="1"/>
  <c r="C26" i="1"/>
</calcChain>
</file>

<file path=xl/sharedStrings.xml><?xml version="1.0" encoding="utf-8"?>
<sst xmlns="http://schemas.openxmlformats.org/spreadsheetml/2006/main" count="74" uniqueCount="51">
  <si>
    <t>Entreprise HUPIN</t>
  </si>
  <si>
    <t>Nombre de lots lancés</t>
  </si>
  <si>
    <t>Main d'œuvre : 1h à 20€</t>
  </si>
  <si>
    <t>Charge directes pour une 
unité de produit XP 
Matières (40 composants)</t>
  </si>
  <si>
    <t>Nombre de références des
 composants</t>
  </si>
  <si>
    <t>Nombre de modèles 
fabriqués</t>
  </si>
  <si>
    <t>Nombre de commandes 
reçues</t>
  </si>
  <si>
    <t>Nombre de produits 
fabriqués et vendus</t>
  </si>
  <si>
    <t>Nombre d'heures de 
fabrication</t>
  </si>
  <si>
    <t>Activité globale</t>
  </si>
  <si>
    <t>Produit P</t>
  </si>
  <si>
    <t>Prix de vente unitaire de P</t>
  </si>
  <si>
    <t>Services</t>
  </si>
  <si>
    <t>Activités</t>
  </si>
  <si>
    <t>Coûts</t>
  </si>
  <si>
    <t>Inducteurs</t>
  </si>
  <si>
    <t>Achats</t>
  </si>
  <si>
    <t>Référencement Fournisseur</t>
  </si>
  <si>
    <t>Lancement Lots</t>
  </si>
  <si>
    <t>Passation commande</t>
  </si>
  <si>
    <t>Références composants</t>
  </si>
  <si>
    <t>Réception commandes</t>
  </si>
  <si>
    <t>Production</t>
  </si>
  <si>
    <t>Fabrication</t>
  </si>
  <si>
    <t>Heures de fabrication</t>
  </si>
  <si>
    <t>Manutention</t>
  </si>
  <si>
    <t>Entretien</t>
  </si>
  <si>
    <t>Ventes</t>
  </si>
  <si>
    <t>Expédition</t>
  </si>
  <si>
    <t>Commandes clients</t>
  </si>
  <si>
    <t>Facturation</t>
  </si>
  <si>
    <t>Suivi clients</t>
  </si>
  <si>
    <t>Publicité</t>
  </si>
  <si>
    <t>Modèles</t>
  </si>
  <si>
    <t>Administration</t>
  </si>
  <si>
    <t>Comptabilité client</t>
  </si>
  <si>
    <t>Comptabilité fournisseurs</t>
  </si>
  <si>
    <t>Inventaire</t>
  </si>
  <si>
    <t>Coût des inducteurs</t>
  </si>
  <si>
    <t>Recherche</t>
  </si>
  <si>
    <t>Volume inducteur</t>
  </si>
  <si>
    <t>Coût de l'inducteur</t>
  </si>
  <si>
    <t>Coût par inducteur</t>
  </si>
  <si>
    <t>CA</t>
  </si>
  <si>
    <t>Charges directes</t>
  </si>
  <si>
    <t>Charges indirectes</t>
  </si>
  <si>
    <t>Main d'œuvre</t>
  </si>
  <si>
    <t>Coût de revient</t>
  </si>
  <si>
    <t>Total</t>
  </si>
  <si>
    <t>Résultat</t>
  </si>
  <si>
    <t>Coût de revient et résultat du produit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</si>
</sst>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Feuil1!$B$35:$B$36</c:f>
              <c:strCache>
                <c:ptCount val="2"/>
                <c:pt idx="0">
                  <c:v>Coût des inducteurs</c:v>
                </c:pt>
                <c:pt idx="1">
                  <c:v>Coût par inducteur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Feuil1!$A$37:$A$41</c:f>
              <c:strCache>
                <c:ptCount val="5"/>
                <c:pt idx="0">
                  <c:v>Lancement Lots</c:v>
                </c:pt>
                <c:pt idx="1">
                  <c:v>Références composants</c:v>
                </c:pt>
                <c:pt idx="2">
                  <c:v>Heures de fabrication</c:v>
                </c:pt>
                <c:pt idx="3">
                  <c:v>Commandes clients</c:v>
                </c:pt>
                <c:pt idx="4">
                  <c:v>Modèles</c:v>
                </c:pt>
              </c:strCache>
            </c:strRef>
          </c:cat>
          <c:val>
            <c:numRef>
              <c:f>Feuil1!$B$37:$B$41</c:f>
              <c:numCache>
                <c:formatCode>General</c:formatCode>
                <c:ptCount val="5"/>
                <c:pt idx="0">
                  <c:v>55400</c:v>
                </c:pt>
                <c:pt idx="1">
                  <c:v>127000</c:v>
                </c:pt>
                <c:pt idx="2">
                  <c:v>280000</c:v>
                </c:pt>
                <c:pt idx="3">
                  <c:v>97500</c:v>
                </c:pt>
                <c:pt idx="4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799-B056-3771AC903EB5}"/>
            </c:ext>
          </c:extLst>
        </c:ser>
        <c:ser>
          <c:idx val="1"/>
          <c:order val="1"/>
          <c:tx>
            <c:strRef>
              <c:f>Feuil1!$C$35:$C$36</c:f>
              <c:strCache>
                <c:ptCount val="2"/>
                <c:pt idx="0">
                  <c:v>Coût des inducteurs</c:v>
                </c:pt>
                <c:pt idx="1">
                  <c:v>Volume inducteur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Feuil1!$A$37:$A$41</c:f>
              <c:strCache>
                <c:ptCount val="5"/>
                <c:pt idx="0">
                  <c:v>Lancement Lots</c:v>
                </c:pt>
                <c:pt idx="1">
                  <c:v>Références composants</c:v>
                </c:pt>
                <c:pt idx="2">
                  <c:v>Heures de fabrication</c:v>
                </c:pt>
                <c:pt idx="3">
                  <c:v>Commandes clients</c:v>
                </c:pt>
                <c:pt idx="4">
                  <c:v>Modèles</c:v>
                </c:pt>
              </c:strCache>
            </c:strRef>
          </c:cat>
          <c:val>
            <c:numRef>
              <c:f>Feuil1!$C$37:$C$41</c:f>
              <c:numCache>
                <c:formatCode>General</c:formatCode>
                <c:ptCount val="5"/>
                <c:pt idx="0">
                  <c:v>277</c:v>
                </c:pt>
                <c:pt idx="1">
                  <c:v>200</c:v>
                </c:pt>
                <c:pt idx="2">
                  <c:v>10000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799-B056-3771AC903EB5}"/>
            </c:ext>
          </c:extLst>
        </c:ser>
        <c:ser>
          <c:idx val="2"/>
          <c:order val="2"/>
          <c:tx>
            <c:strRef>
              <c:f>Feuil1!$D$35:$D$36</c:f>
              <c:strCache>
                <c:ptCount val="2"/>
                <c:pt idx="0">
                  <c:v>Coût des inducteurs</c:v>
                </c:pt>
                <c:pt idx="1">
                  <c:v>Coût de l'inducteur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Feuil1!$A$37:$A$41</c:f>
              <c:strCache>
                <c:ptCount val="5"/>
                <c:pt idx="0">
                  <c:v>Lancement Lots</c:v>
                </c:pt>
                <c:pt idx="1">
                  <c:v>Références composants</c:v>
                </c:pt>
                <c:pt idx="2">
                  <c:v>Heures de fabrication</c:v>
                </c:pt>
                <c:pt idx="3">
                  <c:v>Commandes clients</c:v>
                </c:pt>
                <c:pt idx="4">
                  <c:v>Modèles</c:v>
                </c:pt>
              </c:strCache>
            </c:strRef>
          </c:cat>
          <c:val>
            <c:numRef>
              <c:f>Feuil1!$D$37:$D$41</c:f>
              <c:numCache>
                <c:formatCode>General</c:formatCode>
                <c:ptCount val="5"/>
                <c:pt idx="0">
                  <c:v>200</c:v>
                </c:pt>
                <c:pt idx="1">
                  <c:v>635</c:v>
                </c:pt>
                <c:pt idx="2">
                  <c:v>28</c:v>
                </c:pt>
                <c:pt idx="3">
                  <c:v>1950</c:v>
                </c:pt>
                <c:pt idx="4">
                  <c:v>6020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799-B056-3771AC90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28848"/>
        <c:axId val="563732208"/>
      </c:barChart>
      <c:catAx>
        <c:axId val="5637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32208"/>
        <c:crosses val="autoZero"/>
        <c:auto val="1"/>
        <c:lblAlgn val="ctr"/>
        <c:lblOffset val="100"/>
        <c:noMultiLvlLbl val="0"/>
      </c:catAx>
      <c:valAx>
        <c:axId val="5637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B0B649-15C0-4F65-A664-86C9B6B1AE52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76CF7-FC21-C719-5AB2-DBF1989196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D2B0-F514-46CB-B938-4C55EEB3FFC6}">
  <dimension ref="A1:D61"/>
  <sheetViews>
    <sheetView tabSelected="1" topLeftCell="A40" workbookViewId="0">
      <selection activeCell="F62" sqref="F62"/>
    </sheetView>
  </sheetViews>
  <sheetFormatPr baseColWidth="10" defaultRowHeight="14.5" x14ac:dyDescent="0.35"/>
  <cols>
    <col min="1" max="1" width="22" customWidth="1"/>
    <col min="3" max="3" width="11.453125" customWidth="1"/>
    <col min="4" max="4" width="20.453125" bestFit="1" customWidth="1"/>
    <col min="5" max="5" width="13.7265625" bestFit="1" customWidth="1"/>
  </cols>
  <sheetData>
    <row r="1" spans="1:4" x14ac:dyDescent="0.35">
      <c r="A1" s="1" t="s">
        <v>0</v>
      </c>
    </row>
    <row r="2" spans="1:4" x14ac:dyDescent="0.35">
      <c r="A2" s="2"/>
      <c r="B2" s="2" t="s">
        <v>9</v>
      </c>
      <c r="C2" s="2" t="s">
        <v>10</v>
      </c>
    </row>
    <row r="3" spans="1:4" ht="29" x14ac:dyDescent="0.35">
      <c r="A3" s="3" t="s">
        <v>7</v>
      </c>
      <c r="B3" s="2">
        <v>10000</v>
      </c>
      <c r="C3" s="2">
        <v>2500</v>
      </c>
      <c r="D3" s="4">
        <f>C3/B3</f>
        <v>0.25</v>
      </c>
    </row>
    <row r="4" spans="1:4" ht="29" x14ac:dyDescent="0.35">
      <c r="A4" s="3" t="s">
        <v>6</v>
      </c>
      <c r="B4" s="2">
        <v>50</v>
      </c>
      <c r="C4" s="2">
        <v>10</v>
      </c>
      <c r="D4" s="4">
        <f t="shared" ref="D4:D8" si="0">C4/B4</f>
        <v>0.2</v>
      </c>
    </row>
    <row r="5" spans="1:4" x14ac:dyDescent="0.35">
      <c r="A5" s="2" t="s">
        <v>1</v>
      </c>
      <c r="B5" s="2">
        <v>277</v>
      </c>
      <c r="C5" s="2">
        <v>20</v>
      </c>
      <c r="D5" s="4">
        <f t="shared" si="0"/>
        <v>7.2202166064981949E-2</v>
      </c>
    </row>
    <row r="6" spans="1:4" ht="29" x14ac:dyDescent="0.35">
      <c r="A6" s="3" t="s">
        <v>5</v>
      </c>
      <c r="B6" s="2">
        <v>5</v>
      </c>
      <c r="C6" s="2">
        <v>1</v>
      </c>
      <c r="D6" s="4">
        <f t="shared" si="0"/>
        <v>0.2</v>
      </c>
    </row>
    <row r="7" spans="1:4" ht="29.5" customHeight="1" x14ac:dyDescent="0.35">
      <c r="A7" s="3" t="s">
        <v>4</v>
      </c>
      <c r="B7" s="2">
        <v>200</v>
      </c>
      <c r="C7" s="2">
        <v>40</v>
      </c>
      <c r="D7" s="4">
        <f t="shared" si="0"/>
        <v>0.2</v>
      </c>
    </row>
    <row r="8" spans="1:4" ht="29" x14ac:dyDescent="0.35">
      <c r="A8" s="3" t="s">
        <v>8</v>
      </c>
      <c r="B8" s="2">
        <v>10000</v>
      </c>
      <c r="C8" s="2">
        <v>2500</v>
      </c>
      <c r="D8" s="4">
        <f t="shared" si="0"/>
        <v>0.25</v>
      </c>
    </row>
    <row r="9" spans="1:4" ht="42" customHeight="1" x14ac:dyDescent="0.35">
      <c r="A9" s="3" t="s">
        <v>3</v>
      </c>
      <c r="B9" s="2"/>
      <c r="C9" s="2">
        <v>120</v>
      </c>
    </row>
    <row r="10" spans="1:4" x14ac:dyDescent="0.35">
      <c r="A10" s="2" t="s">
        <v>2</v>
      </c>
      <c r="B10" s="2"/>
      <c r="C10" s="2">
        <v>16</v>
      </c>
    </row>
    <row r="11" spans="1:4" x14ac:dyDescent="0.35">
      <c r="A11" s="3" t="s">
        <v>11</v>
      </c>
      <c r="B11" s="2"/>
      <c r="C11" s="2">
        <v>280</v>
      </c>
    </row>
    <row r="13" spans="1:4" x14ac:dyDescent="0.35">
      <c r="A13" s="3" t="s">
        <v>12</v>
      </c>
      <c r="B13" s="2" t="s">
        <v>13</v>
      </c>
      <c r="C13" s="2" t="s">
        <v>14</v>
      </c>
      <c r="D13" s="2" t="s">
        <v>15</v>
      </c>
    </row>
    <row r="14" spans="1:4" x14ac:dyDescent="0.35">
      <c r="A14" s="2" t="s">
        <v>16</v>
      </c>
      <c r="B14" s="2" t="s">
        <v>17</v>
      </c>
      <c r="C14" s="2">
        <v>22500</v>
      </c>
      <c r="D14" s="2" t="s">
        <v>18</v>
      </c>
    </row>
    <row r="15" spans="1:4" x14ac:dyDescent="0.35">
      <c r="A15" s="2"/>
      <c r="B15" s="2" t="s">
        <v>19</v>
      </c>
      <c r="C15" s="2">
        <v>40000</v>
      </c>
      <c r="D15" s="2" t="s">
        <v>20</v>
      </c>
    </row>
    <row r="16" spans="1:4" x14ac:dyDescent="0.35">
      <c r="A16" s="2"/>
      <c r="B16" s="2" t="s">
        <v>21</v>
      </c>
      <c r="C16" s="2">
        <v>60000</v>
      </c>
      <c r="D16" s="2" t="s">
        <v>20</v>
      </c>
    </row>
    <row r="17" spans="1:4" x14ac:dyDescent="0.35">
      <c r="A17" s="2"/>
      <c r="B17" s="2"/>
      <c r="C17" s="2">
        <f>SUM(C14:C16)</f>
        <v>122500</v>
      </c>
      <c r="D17" s="2"/>
    </row>
    <row r="18" spans="1:4" x14ac:dyDescent="0.35">
      <c r="A18" s="2" t="s">
        <v>22</v>
      </c>
      <c r="B18" s="2" t="s">
        <v>23</v>
      </c>
      <c r="C18" s="2">
        <v>280000</v>
      </c>
      <c r="D18" s="2" t="s">
        <v>24</v>
      </c>
    </row>
    <row r="19" spans="1:4" x14ac:dyDescent="0.35">
      <c r="A19" s="2"/>
      <c r="B19" s="2" t="s">
        <v>25</v>
      </c>
      <c r="C19" s="2">
        <v>12900</v>
      </c>
      <c r="D19" s="2" t="s">
        <v>18</v>
      </c>
    </row>
    <row r="20" spans="1:4" x14ac:dyDescent="0.35">
      <c r="A20" s="2"/>
      <c r="B20" s="2" t="s">
        <v>26</v>
      </c>
      <c r="C20" s="2">
        <v>20000</v>
      </c>
      <c r="D20" s="2" t="s">
        <v>18</v>
      </c>
    </row>
    <row r="21" spans="1:4" x14ac:dyDescent="0.35">
      <c r="A21" s="2"/>
      <c r="B21" s="2"/>
      <c r="C21" s="2">
        <f>SUM(C18:C20)</f>
        <v>312900</v>
      </c>
      <c r="D21" s="2"/>
    </row>
    <row r="22" spans="1:4" x14ac:dyDescent="0.35">
      <c r="A22" s="2" t="s">
        <v>27</v>
      </c>
      <c r="B22" s="2" t="s">
        <v>28</v>
      </c>
      <c r="C22" s="2">
        <v>42500</v>
      </c>
      <c r="D22" s="2" t="s">
        <v>29</v>
      </c>
    </row>
    <row r="23" spans="1:4" x14ac:dyDescent="0.35">
      <c r="A23" s="2"/>
      <c r="B23" s="2" t="s">
        <v>30</v>
      </c>
      <c r="C23" s="2">
        <v>18000</v>
      </c>
      <c r="D23" s="2" t="s">
        <v>29</v>
      </c>
    </row>
    <row r="24" spans="1:4" x14ac:dyDescent="0.35">
      <c r="A24" s="2"/>
      <c r="B24" s="2" t="s">
        <v>31</v>
      </c>
      <c r="C24" s="2">
        <v>24000</v>
      </c>
      <c r="D24" s="2" t="s">
        <v>29</v>
      </c>
    </row>
    <row r="25" spans="1:4" x14ac:dyDescent="0.35">
      <c r="A25" s="2"/>
      <c r="B25" s="2" t="s">
        <v>32</v>
      </c>
      <c r="C25" s="2">
        <v>5100</v>
      </c>
      <c r="D25" s="2" t="s">
        <v>33</v>
      </c>
    </row>
    <row r="26" spans="1:4" x14ac:dyDescent="0.35">
      <c r="A26" s="2"/>
      <c r="B26" s="2"/>
      <c r="C26" s="2">
        <f>SUM(C22:C25)</f>
        <v>89600</v>
      </c>
      <c r="D26" s="2"/>
    </row>
    <row r="27" spans="1:4" x14ac:dyDescent="0.35">
      <c r="A27" s="2" t="s">
        <v>34</v>
      </c>
      <c r="B27" s="2" t="s">
        <v>35</v>
      </c>
      <c r="C27" s="2">
        <v>13000</v>
      </c>
      <c r="D27" s="2" t="s">
        <v>29</v>
      </c>
    </row>
    <row r="28" spans="1:4" x14ac:dyDescent="0.35">
      <c r="A28" s="2"/>
      <c r="B28" s="2" t="s">
        <v>36</v>
      </c>
      <c r="C28" s="2">
        <v>13000</v>
      </c>
      <c r="D28" s="2" t="s">
        <v>20</v>
      </c>
    </row>
    <row r="29" spans="1:4" x14ac:dyDescent="0.35">
      <c r="A29" s="2"/>
      <c r="B29" s="2" t="s">
        <v>37</v>
      </c>
      <c r="C29" s="2">
        <v>14000</v>
      </c>
      <c r="D29" s="2" t="s">
        <v>20</v>
      </c>
    </row>
    <row r="30" spans="1:4" x14ac:dyDescent="0.35">
      <c r="A30" s="2"/>
      <c r="B30" s="2"/>
      <c r="C30" s="2">
        <f>SUM(C27:C29)</f>
        <v>40000</v>
      </c>
      <c r="D30" s="2"/>
    </row>
    <row r="31" spans="1:4" x14ac:dyDescent="0.35">
      <c r="A31" s="2" t="s">
        <v>39</v>
      </c>
      <c r="B31" s="2" t="s">
        <v>39</v>
      </c>
      <c r="C31" s="2">
        <v>25000</v>
      </c>
      <c r="D31" s="2" t="s">
        <v>33</v>
      </c>
    </row>
    <row r="35" spans="1:4" x14ac:dyDescent="0.35">
      <c r="A35" s="1" t="s">
        <v>38</v>
      </c>
    </row>
    <row r="36" spans="1:4" x14ac:dyDescent="0.35">
      <c r="A36" s="2" t="s">
        <v>15</v>
      </c>
      <c r="B36" s="2" t="s">
        <v>42</v>
      </c>
      <c r="C36" s="2" t="s">
        <v>40</v>
      </c>
      <c r="D36" s="2" t="s">
        <v>41</v>
      </c>
    </row>
    <row r="37" spans="1:4" x14ac:dyDescent="0.35">
      <c r="A37" s="2" t="s">
        <v>18</v>
      </c>
      <c r="B37" s="2">
        <f>C14+C19+C20</f>
        <v>55400</v>
      </c>
      <c r="C37" s="2">
        <f>B5</f>
        <v>277</v>
      </c>
      <c r="D37" s="2">
        <f>B37/C37</f>
        <v>200</v>
      </c>
    </row>
    <row r="38" spans="1:4" x14ac:dyDescent="0.35">
      <c r="A38" s="2" t="s">
        <v>20</v>
      </c>
      <c r="B38" s="2">
        <f>C15+C16+C28+C29</f>
        <v>127000</v>
      </c>
      <c r="C38" s="2">
        <f>B7</f>
        <v>200</v>
      </c>
      <c r="D38" s="2">
        <f t="shared" ref="D38:D41" si="1">B38/C38</f>
        <v>635</v>
      </c>
    </row>
    <row r="39" spans="1:4" x14ac:dyDescent="0.35">
      <c r="A39" s="2" t="s">
        <v>24</v>
      </c>
      <c r="B39" s="2">
        <f>C18</f>
        <v>280000</v>
      </c>
      <c r="C39" s="2">
        <f>B8</f>
        <v>10000</v>
      </c>
      <c r="D39" s="2">
        <f t="shared" si="1"/>
        <v>28</v>
      </c>
    </row>
    <row r="40" spans="1:4" x14ac:dyDescent="0.35">
      <c r="A40" s="2" t="s">
        <v>29</v>
      </c>
      <c r="B40" s="2">
        <f>C22+C23+C24+C27</f>
        <v>97500</v>
      </c>
      <c r="C40" s="2">
        <f>B4</f>
        <v>50</v>
      </c>
      <c r="D40" s="2">
        <f t="shared" si="1"/>
        <v>1950</v>
      </c>
    </row>
    <row r="41" spans="1:4" x14ac:dyDescent="0.35">
      <c r="A41" s="2" t="s">
        <v>33</v>
      </c>
      <c r="B41" s="2">
        <f>C25+C31</f>
        <v>30100</v>
      </c>
      <c r="C41" s="2">
        <f>B6</f>
        <v>5</v>
      </c>
      <c r="D41" s="2">
        <f t="shared" si="1"/>
        <v>6020</v>
      </c>
    </row>
    <row r="46" spans="1:4" x14ac:dyDescent="0.35">
      <c r="A46" t="s">
        <v>50</v>
      </c>
    </row>
    <row r="48" spans="1:4" x14ac:dyDescent="0.35">
      <c r="A48" s="5" t="s">
        <v>44</v>
      </c>
      <c r="B48" s="2"/>
      <c r="C48" s="2"/>
      <c r="D48" s="2"/>
    </row>
    <row r="49" spans="1:4" x14ac:dyDescent="0.35">
      <c r="A49" s="2" t="s">
        <v>22</v>
      </c>
      <c r="B49" s="2">
        <f>C3</f>
        <v>2500</v>
      </c>
      <c r="C49" s="2">
        <f>C9</f>
        <v>120</v>
      </c>
      <c r="D49" s="2">
        <f>B49*C49</f>
        <v>300000</v>
      </c>
    </row>
    <row r="50" spans="1:4" x14ac:dyDescent="0.35">
      <c r="A50" s="2" t="s">
        <v>46</v>
      </c>
      <c r="B50" s="2">
        <f>C8</f>
        <v>2500</v>
      </c>
      <c r="C50" s="2">
        <f>C10</f>
        <v>16</v>
      </c>
      <c r="D50" s="2">
        <f>B50*C50</f>
        <v>40000</v>
      </c>
    </row>
    <row r="51" spans="1:4" x14ac:dyDescent="0.35">
      <c r="A51" s="2" t="s">
        <v>48</v>
      </c>
      <c r="B51" s="2"/>
      <c r="C51" s="2"/>
      <c r="D51" s="5">
        <f>SUM(D49:D50)</f>
        <v>340000</v>
      </c>
    </row>
    <row r="52" spans="1:4" x14ac:dyDescent="0.35">
      <c r="A52" s="5" t="s">
        <v>45</v>
      </c>
      <c r="B52" s="2"/>
      <c r="C52" s="2"/>
      <c r="D52" s="2"/>
    </row>
    <row r="53" spans="1:4" x14ac:dyDescent="0.35">
      <c r="A53" s="2" t="s">
        <v>18</v>
      </c>
      <c r="B53" s="2">
        <f>C5</f>
        <v>20</v>
      </c>
      <c r="C53" s="2">
        <f>D37</f>
        <v>200</v>
      </c>
      <c r="D53" s="2">
        <f>B53*C53</f>
        <v>4000</v>
      </c>
    </row>
    <row r="54" spans="1:4" x14ac:dyDescent="0.35">
      <c r="A54" s="2" t="s">
        <v>20</v>
      </c>
      <c r="B54" s="2">
        <f>C7</f>
        <v>40</v>
      </c>
      <c r="C54" s="2">
        <f>D38</f>
        <v>635</v>
      </c>
      <c r="D54" s="2">
        <f t="shared" ref="D54:D57" si="2">B54*C54</f>
        <v>25400</v>
      </c>
    </row>
    <row r="55" spans="1:4" x14ac:dyDescent="0.35">
      <c r="A55" s="2" t="s">
        <v>24</v>
      </c>
      <c r="B55" s="2">
        <f>C8</f>
        <v>2500</v>
      </c>
      <c r="C55" s="2">
        <f>D39</f>
        <v>28</v>
      </c>
      <c r="D55" s="2">
        <f t="shared" si="2"/>
        <v>70000</v>
      </c>
    </row>
    <row r="56" spans="1:4" x14ac:dyDescent="0.35">
      <c r="A56" s="2" t="s">
        <v>29</v>
      </c>
      <c r="B56" s="2">
        <f>C4</f>
        <v>10</v>
      </c>
      <c r="C56" s="2">
        <f>D40</f>
        <v>1950</v>
      </c>
      <c r="D56" s="2">
        <f t="shared" si="2"/>
        <v>19500</v>
      </c>
    </row>
    <row r="57" spans="1:4" x14ac:dyDescent="0.35">
      <c r="A57" s="2" t="s">
        <v>33</v>
      </c>
      <c r="B57" s="2">
        <f>C6</f>
        <v>1</v>
      </c>
      <c r="C57" s="2">
        <f>D41</f>
        <v>6020</v>
      </c>
      <c r="D57" s="2">
        <f t="shared" si="2"/>
        <v>6020</v>
      </c>
    </row>
    <row r="58" spans="1:4" x14ac:dyDescent="0.35">
      <c r="A58" s="5" t="s">
        <v>48</v>
      </c>
      <c r="B58" s="2"/>
      <c r="C58" s="2"/>
      <c r="D58" s="5">
        <f>SUM(D53:D57)</f>
        <v>124920</v>
      </c>
    </row>
    <row r="59" spans="1:4" x14ac:dyDescent="0.35">
      <c r="A59" s="5" t="s">
        <v>47</v>
      </c>
      <c r="B59" s="2">
        <f>C8</f>
        <v>2500</v>
      </c>
      <c r="C59" s="5">
        <f>D59/B59</f>
        <v>185.96799999999999</v>
      </c>
      <c r="D59" s="5">
        <f>D51+D58</f>
        <v>464920</v>
      </c>
    </row>
    <row r="60" spans="1:4" x14ac:dyDescent="0.35">
      <c r="A60" s="2" t="s">
        <v>43</v>
      </c>
      <c r="B60" s="2">
        <f>C8</f>
        <v>2500</v>
      </c>
      <c r="C60" s="2">
        <f>C11</f>
        <v>280</v>
      </c>
      <c r="D60" s="2">
        <f>B60*C60</f>
        <v>700000</v>
      </c>
    </row>
    <row r="61" spans="1:4" x14ac:dyDescent="0.35">
      <c r="A61" s="6" t="s">
        <v>49</v>
      </c>
      <c r="B61" s="2">
        <f>C8</f>
        <v>2500</v>
      </c>
      <c r="C61" s="5">
        <f>D61/B61</f>
        <v>94.031999999999996</v>
      </c>
      <c r="D61" s="5">
        <f>D60-D59</f>
        <v>235080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2024-12-12T10:16:12Z</dcterms:created>
  <dcterms:modified xsi:type="dcterms:W3CDTF">2024-12-12T11:01:59Z</dcterms:modified>
</cp:coreProperties>
</file>