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tti\Documents\Université\Controle de gestion\"/>
    </mc:Choice>
  </mc:AlternateContent>
  <xr:revisionPtr revIDLastSave="0" documentId="13_ncr:1_{EF543697-55FC-44C5-A2B6-B4C6285BE6EA}" xr6:coauthVersionLast="47" xr6:coauthVersionMax="47" xr10:uidLastSave="{00000000-0000-0000-0000-000000000000}"/>
  <bookViews>
    <workbookView xWindow="-110" yWindow="-110" windowWidth="19420" windowHeight="11020" xr2:uid="{E0A88E5D-89DD-4FF7-B597-B76C56A34BE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D59" i="1"/>
  <c r="D58" i="1"/>
  <c r="D57" i="1"/>
  <c r="C58" i="1"/>
  <c r="C59" i="1"/>
  <c r="C57" i="1"/>
  <c r="C56" i="1"/>
  <c r="B59" i="1"/>
  <c r="B58" i="1"/>
  <c r="B57" i="1"/>
  <c r="C51" i="1"/>
  <c r="D51" i="1"/>
  <c r="B51" i="1"/>
  <c r="C50" i="1"/>
  <c r="D50" i="1"/>
  <c r="B50" i="1"/>
  <c r="C49" i="1"/>
  <c r="D49" i="1"/>
  <c r="C48" i="1"/>
  <c r="D48" i="1"/>
  <c r="B49" i="1"/>
  <c r="B48" i="1"/>
  <c r="C47" i="1"/>
  <c r="D47" i="1"/>
  <c r="B47" i="1"/>
  <c r="C40" i="1"/>
  <c r="B40" i="1"/>
  <c r="C35" i="1"/>
  <c r="C41" i="1" s="1"/>
  <c r="B35" i="1"/>
  <c r="B41" i="1" s="1"/>
  <c r="C33" i="1"/>
  <c r="B33" i="1"/>
  <c r="C39" i="1"/>
  <c r="C38" i="1"/>
  <c r="C37" i="1"/>
  <c r="B39" i="1"/>
  <c r="B38" i="1"/>
  <c r="B37" i="1"/>
  <c r="G20" i="1"/>
  <c r="D20" i="1"/>
  <c r="G16" i="1"/>
  <c r="G17" i="1"/>
  <c r="G18" i="1"/>
  <c r="G19" i="1"/>
  <c r="G15" i="1"/>
  <c r="D18" i="1"/>
  <c r="D19" i="1"/>
  <c r="D16" i="1"/>
</calcChain>
</file>

<file path=xl/sharedStrings.xml><?xml version="1.0" encoding="utf-8"?>
<sst xmlns="http://schemas.openxmlformats.org/spreadsheetml/2006/main" count="69" uniqueCount="46">
  <si>
    <t>Charges indirectes (H. Mach)</t>
  </si>
  <si>
    <t>Prix de vente</t>
  </si>
  <si>
    <t>Produit A</t>
  </si>
  <si>
    <t>Qtés</t>
  </si>
  <si>
    <t>Cu</t>
  </si>
  <si>
    <t>Produit B</t>
  </si>
  <si>
    <t>CU</t>
  </si>
  <si>
    <t>Capacités de l'atelier Heures disponibles</t>
  </si>
  <si>
    <t>Matières premières 1 (kg)</t>
  </si>
  <si>
    <t>Matières premières 2 (kg)</t>
  </si>
  <si>
    <t>Main d'œuvre directe (h)</t>
  </si>
  <si>
    <t>Application 1</t>
  </si>
  <si>
    <t>Chapitre 6 - Applications</t>
  </si>
  <si>
    <t>Montant</t>
  </si>
  <si>
    <t>Marge sur coûts variables</t>
  </si>
  <si>
    <t>Application 2</t>
  </si>
  <si>
    <t>Ateleir découpe (h)</t>
  </si>
  <si>
    <t>Atelier polissage (h)</t>
  </si>
  <si>
    <t>Coût variable unitaire</t>
  </si>
  <si>
    <t>Quantités budgétées</t>
  </si>
  <si>
    <t>Capacités disponibles</t>
  </si>
  <si>
    <t>Temps de marche par machine</t>
  </si>
  <si>
    <t>Nombre de machine par atelier</t>
  </si>
  <si>
    <t>Total des capacités disponibles</t>
  </si>
  <si>
    <t>Capacités nécessaires</t>
  </si>
  <si>
    <t>Produit C</t>
  </si>
  <si>
    <t>Total des capacités nécessaires</t>
  </si>
  <si>
    <t>Solde</t>
  </si>
  <si>
    <t>Coût variables unitaire</t>
  </si>
  <si>
    <t>MSCV</t>
  </si>
  <si>
    <t>CURR (MSCV par facteur rare)</t>
  </si>
  <si>
    <t>6000 A</t>
  </si>
  <si>
    <t>4000 B</t>
  </si>
  <si>
    <t>1450 C</t>
  </si>
  <si>
    <t>Marge sur coût variable globale</t>
  </si>
  <si>
    <t>Programme de production</t>
  </si>
  <si>
    <t>Calcul des marges par unité de facteur rare (CURR) dans l'atelier polissage.</t>
  </si>
  <si>
    <t>Atelier 
découpe</t>
  </si>
  <si>
    <t>Atelier 
polissage</t>
  </si>
  <si>
    <t>Temps 
nécessaire</t>
  </si>
  <si>
    <t>Temps 
disponible</t>
  </si>
  <si>
    <t>Ici, le polissage est considéré comme une ressource/un facteur rare</t>
  </si>
  <si>
    <t>On va donc l'optimiser en privilégiant la marge qui est la plus élevée dans cet atelier là.</t>
  </si>
  <si>
    <t>Heures machines</t>
  </si>
  <si>
    <t>Donc, ordre de priorité A&gt;B&gt;C</t>
  </si>
  <si>
    <t>Marge s/coûts 
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</si>
</sst>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DD59-6C7A-4BD7-8804-80B53A2D7E0E}">
  <dimension ref="A1:G60"/>
  <sheetViews>
    <sheetView tabSelected="1" topLeftCell="A39" workbookViewId="0">
      <selection activeCell="F58" sqref="F58"/>
    </sheetView>
  </sheetViews>
  <sheetFormatPr baseColWidth="10" defaultRowHeight="14.5" x14ac:dyDescent="0.35"/>
  <cols>
    <col min="1" max="1" width="26.6328125" customWidth="1"/>
    <col min="4" max="4" width="13.54296875" customWidth="1"/>
  </cols>
  <sheetData>
    <row r="1" spans="1:7" x14ac:dyDescent="0.35">
      <c r="A1" t="s">
        <v>12</v>
      </c>
    </row>
    <row r="3" spans="1:7" x14ac:dyDescent="0.35">
      <c r="A3" t="s">
        <v>11</v>
      </c>
    </row>
    <row r="4" spans="1:7" x14ac:dyDescent="0.35">
      <c r="A4" s="1"/>
      <c r="B4" s="2" t="s">
        <v>2</v>
      </c>
      <c r="C4" s="2"/>
      <c r="D4" s="2" t="s">
        <v>5</v>
      </c>
      <c r="E4" s="2"/>
      <c r="F4" s="1" t="s">
        <v>7</v>
      </c>
    </row>
    <row r="5" spans="1:7" x14ac:dyDescent="0.35">
      <c r="A5" s="1"/>
      <c r="B5" s="1" t="s">
        <v>3</v>
      </c>
      <c r="C5" s="1" t="s">
        <v>4</v>
      </c>
      <c r="D5" s="1" t="s">
        <v>3</v>
      </c>
      <c r="E5" s="1" t="s">
        <v>6</v>
      </c>
      <c r="F5" s="1"/>
    </row>
    <row r="6" spans="1:7" x14ac:dyDescent="0.35">
      <c r="A6" s="1" t="s">
        <v>8</v>
      </c>
      <c r="B6" s="1">
        <v>6</v>
      </c>
      <c r="C6" s="1">
        <v>60</v>
      </c>
      <c r="D6" s="1"/>
      <c r="E6" s="1"/>
      <c r="F6" s="1"/>
    </row>
    <row r="7" spans="1:7" x14ac:dyDescent="0.35">
      <c r="A7" s="1" t="s">
        <v>9</v>
      </c>
      <c r="B7" s="1"/>
      <c r="C7" s="1"/>
      <c r="D7" s="1">
        <v>4.5</v>
      </c>
      <c r="E7" s="1">
        <v>90</v>
      </c>
      <c r="F7" s="1"/>
    </row>
    <row r="8" spans="1:7" x14ac:dyDescent="0.35">
      <c r="A8" s="1" t="s">
        <v>10</v>
      </c>
      <c r="B8" s="1">
        <v>1</v>
      </c>
      <c r="C8" s="1">
        <v>240</v>
      </c>
      <c r="D8" s="1">
        <v>1</v>
      </c>
      <c r="E8" s="1">
        <v>240</v>
      </c>
      <c r="F8" s="1">
        <v>200</v>
      </c>
    </row>
    <row r="9" spans="1:7" x14ac:dyDescent="0.35">
      <c r="A9" s="1" t="s">
        <v>0</v>
      </c>
      <c r="B9" s="1">
        <v>1</v>
      </c>
      <c r="C9" s="1">
        <v>70</v>
      </c>
      <c r="D9" s="1">
        <v>1.5</v>
      </c>
      <c r="E9" s="1">
        <v>70</v>
      </c>
      <c r="F9" s="1">
        <v>240</v>
      </c>
    </row>
    <row r="10" spans="1:7" x14ac:dyDescent="0.35">
      <c r="A10" s="1" t="s">
        <v>1</v>
      </c>
      <c r="B10" s="1"/>
      <c r="C10" s="1">
        <v>750</v>
      </c>
      <c r="D10" s="1"/>
      <c r="E10" s="1">
        <v>850</v>
      </c>
      <c r="F10" s="1"/>
    </row>
    <row r="13" spans="1:7" x14ac:dyDescent="0.35">
      <c r="A13" s="1"/>
      <c r="B13" s="2" t="s">
        <v>2</v>
      </c>
      <c r="C13" s="2"/>
      <c r="D13" s="2"/>
      <c r="E13" s="2" t="s">
        <v>5</v>
      </c>
      <c r="F13" s="2"/>
      <c r="G13" s="2"/>
    </row>
    <row r="14" spans="1:7" x14ac:dyDescent="0.35">
      <c r="A14" s="1"/>
      <c r="B14" s="1" t="s">
        <v>3</v>
      </c>
      <c r="C14" s="1" t="s">
        <v>4</v>
      </c>
      <c r="D14" s="1" t="s">
        <v>13</v>
      </c>
      <c r="E14" s="1" t="s">
        <v>3</v>
      </c>
      <c r="F14" s="1" t="s">
        <v>6</v>
      </c>
      <c r="G14" s="1" t="s">
        <v>13</v>
      </c>
    </row>
    <row r="15" spans="1:7" x14ac:dyDescent="0.35">
      <c r="A15" s="1" t="s">
        <v>1</v>
      </c>
      <c r="B15" s="1">
        <v>1</v>
      </c>
      <c r="C15" s="1">
        <v>750</v>
      </c>
      <c r="D15" s="1">
        <v>750</v>
      </c>
      <c r="E15" s="1">
        <v>1</v>
      </c>
      <c r="F15" s="1">
        <v>850</v>
      </c>
      <c r="G15" s="1">
        <f>E15*F15</f>
        <v>850</v>
      </c>
    </row>
    <row r="16" spans="1:7" x14ac:dyDescent="0.35">
      <c r="A16" s="1" t="s">
        <v>8</v>
      </c>
      <c r="B16" s="1">
        <v>6</v>
      </c>
      <c r="C16" s="1">
        <v>60</v>
      </c>
      <c r="D16" s="1">
        <f>B16*C16</f>
        <v>360</v>
      </c>
      <c r="E16" s="1"/>
      <c r="F16" s="1"/>
      <c r="G16" s="1">
        <f t="shared" ref="G16:G19" si="0">E16*F16</f>
        <v>0</v>
      </c>
    </row>
    <row r="17" spans="1:7" x14ac:dyDescent="0.35">
      <c r="A17" s="1" t="s">
        <v>9</v>
      </c>
      <c r="B17" s="1"/>
      <c r="C17" s="1"/>
      <c r="D17" s="1"/>
      <c r="E17" s="1">
        <v>4.5</v>
      </c>
      <c r="F17" s="1">
        <v>90</v>
      </c>
      <c r="G17" s="1">
        <f t="shared" si="0"/>
        <v>405</v>
      </c>
    </row>
    <row r="18" spans="1:7" x14ac:dyDescent="0.35">
      <c r="A18" s="1" t="s">
        <v>10</v>
      </c>
      <c r="B18" s="1">
        <v>1</v>
      </c>
      <c r="C18" s="1">
        <v>240</v>
      </c>
      <c r="D18" s="1">
        <f t="shared" ref="D17:D19" si="1">B18*C18</f>
        <v>240</v>
      </c>
      <c r="E18" s="1">
        <v>1</v>
      </c>
      <c r="F18" s="1">
        <v>240</v>
      </c>
      <c r="G18" s="1">
        <f t="shared" si="0"/>
        <v>240</v>
      </c>
    </row>
    <row r="19" spans="1:7" x14ac:dyDescent="0.35">
      <c r="A19" s="1" t="s">
        <v>0</v>
      </c>
      <c r="B19" s="1">
        <v>1</v>
      </c>
      <c r="C19" s="1">
        <v>70</v>
      </c>
      <c r="D19" s="1">
        <f t="shared" si="1"/>
        <v>70</v>
      </c>
      <c r="E19" s="1">
        <v>1.5</v>
      </c>
      <c r="F19" s="1">
        <v>70</v>
      </c>
      <c r="G19" s="1">
        <f t="shared" si="0"/>
        <v>105</v>
      </c>
    </row>
    <row r="20" spans="1:7" x14ac:dyDescent="0.35">
      <c r="A20" s="1" t="s">
        <v>14</v>
      </c>
      <c r="B20" s="1"/>
      <c r="C20" s="1"/>
      <c r="D20" s="1">
        <f>D15-SUM(D16:D19)</f>
        <v>80</v>
      </c>
      <c r="E20" s="1"/>
      <c r="F20" s="1"/>
      <c r="G20" s="1">
        <f>G15-SUM(G16:G19)</f>
        <v>100</v>
      </c>
    </row>
    <row r="23" spans="1:7" x14ac:dyDescent="0.35">
      <c r="A23" t="s">
        <v>15</v>
      </c>
    </row>
    <row r="24" spans="1:7" x14ac:dyDescent="0.35">
      <c r="A24" s="1"/>
      <c r="B24" s="1" t="s">
        <v>2</v>
      </c>
      <c r="C24" s="1" t="s">
        <v>5</v>
      </c>
      <c r="D24" s="1" t="s">
        <v>25</v>
      </c>
    </row>
    <row r="25" spans="1:7" x14ac:dyDescent="0.35">
      <c r="A25" s="1" t="s">
        <v>16</v>
      </c>
      <c r="B25" s="1">
        <v>1</v>
      </c>
      <c r="C25" s="1">
        <v>1.5</v>
      </c>
      <c r="D25" s="1">
        <v>1.5</v>
      </c>
    </row>
    <row r="26" spans="1:7" x14ac:dyDescent="0.35">
      <c r="A26" s="1" t="s">
        <v>17</v>
      </c>
      <c r="B26" s="1">
        <v>1</v>
      </c>
      <c r="C26" s="1">
        <v>2</v>
      </c>
      <c r="D26" s="1">
        <v>4</v>
      </c>
    </row>
    <row r="27" spans="1:7" x14ac:dyDescent="0.35">
      <c r="A27" s="1" t="s">
        <v>1</v>
      </c>
      <c r="B27" s="1">
        <v>200</v>
      </c>
      <c r="C27" s="1">
        <v>200</v>
      </c>
      <c r="D27" s="1">
        <v>210</v>
      </c>
    </row>
    <row r="28" spans="1:7" x14ac:dyDescent="0.35">
      <c r="A28" s="1" t="s">
        <v>18</v>
      </c>
      <c r="B28" s="1">
        <v>90</v>
      </c>
      <c r="C28" s="1">
        <v>65</v>
      </c>
      <c r="D28" s="1">
        <v>110</v>
      </c>
    </row>
    <row r="29" spans="1:7" x14ac:dyDescent="0.35">
      <c r="A29" s="1" t="s">
        <v>19</v>
      </c>
      <c r="B29" s="1">
        <v>6000</v>
      </c>
      <c r="C29" s="1">
        <v>4000</v>
      </c>
      <c r="D29" s="1">
        <v>3000</v>
      </c>
    </row>
    <row r="31" spans="1:7" ht="29" x14ac:dyDescent="0.35">
      <c r="A31" s="1"/>
      <c r="B31" s="5" t="s">
        <v>37</v>
      </c>
      <c r="C31" s="5" t="s">
        <v>38</v>
      </c>
    </row>
    <row r="32" spans="1:7" x14ac:dyDescent="0.35">
      <c r="A32" s="6" t="s">
        <v>20</v>
      </c>
      <c r="B32" s="1"/>
      <c r="C32" s="1"/>
    </row>
    <row r="33" spans="1:5" x14ac:dyDescent="0.35">
      <c r="A33" s="1" t="s">
        <v>21</v>
      </c>
      <c r="B33" s="1">
        <f>2000*0.9</f>
        <v>1800</v>
      </c>
      <c r="C33" s="1">
        <f>2200*0.9</f>
        <v>1980</v>
      </c>
    </row>
    <row r="34" spans="1:5" x14ac:dyDescent="0.35">
      <c r="A34" s="1" t="s">
        <v>22</v>
      </c>
      <c r="B34" s="1">
        <v>10</v>
      </c>
      <c r="C34" s="1">
        <v>10</v>
      </c>
    </row>
    <row r="35" spans="1:5" x14ac:dyDescent="0.35">
      <c r="A35" s="1" t="s">
        <v>23</v>
      </c>
      <c r="B35" s="1">
        <f>B33*B34</f>
        <v>18000</v>
      </c>
      <c r="C35" s="1">
        <f>C33*C34</f>
        <v>19800</v>
      </c>
    </row>
    <row r="36" spans="1:5" x14ac:dyDescent="0.35">
      <c r="A36" s="6" t="s">
        <v>24</v>
      </c>
      <c r="B36" s="1"/>
      <c r="C36" s="1"/>
    </row>
    <row r="37" spans="1:5" x14ac:dyDescent="0.35">
      <c r="A37" s="1" t="s">
        <v>2</v>
      </c>
      <c r="B37" s="1">
        <f>B25*B29</f>
        <v>6000</v>
      </c>
      <c r="C37" s="1">
        <f>B26*B29</f>
        <v>6000</v>
      </c>
    </row>
    <row r="38" spans="1:5" x14ac:dyDescent="0.35">
      <c r="A38" s="1" t="s">
        <v>5</v>
      </c>
      <c r="B38" s="1">
        <f>C25*C29</f>
        <v>6000</v>
      </c>
      <c r="C38" s="1">
        <f>C26*C29</f>
        <v>8000</v>
      </c>
    </row>
    <row r="39" spans="1:5" x14ac:dyDescent="0.35">
      <c r="A39" s="1" t="s">
        <v>25</v>
      </c>
      <c r="B39" s="1">
        <f>D25*D29</f>
        <v>4500</v>
      </c>
      <c r="C39" s="1">
        <f>D26*D29</f>
        <v>12000</v>
      </c>
    </row>
    <row r="40" spans="1:5" x14ac:dyDescent="0.35">
      <c r="A40" s="7" t="s">
        <v>26</v>
      </c>
      <c r="B40" s="7">
        <f>SUM(B37:B39)</f>
        <v>16500</v>
      </c>
      <c r="C40" s="1">
        <f>SUM(C37:C39)</f>
        <v>26000</v>
      </c>
    </row>
    <row r="41" spans="1:5" x14ac:dyDescent="0.35">
      <c r="A41" s="1" t="s">
        <v>27</v>
      </c>
      <c r="B41" s="1">
        <f>B35-SUM(B37:B39)</f>
        <v>1500</v>
      </c>
      <c r="C41" s="1">
        <f>C35-SUM(C37:C39)</f>
        <v>-6200</v>
      </c>
      <c r="E41" t="s">
        <v>41</v>
      </c>
    </row>
    <row r="42" spans="1:5" x14ac:dyDescent="0.35">
      <c r="E42" t="s">
        <v>42</v>
      </c>
    </row>
    <row r="45" spans="1:5" x14ac:dyDescent="0.35">
      <c r="A45" s="3" t="s">
        <v>36</v>
      </c>
    </row>
    <row r="46" spans="1:5" x14ac:dyDescent="0.35">
      <c r="A46" s="1"/>
      <c r="B46" s="1" t="s">
        <v>2</v>
      </c>
      <c r="C46" s="1" t="s">
        <v>5</v>
      </c>
      <c r="D46" s="1" t="s">
        <v>25</v>
      </c>
    </row>
    <row r="47" spans="1:5" x14ac:dyDescent="0.35">
      <c r="A47" s="1" t="s">
        <v>1</v>
      </c>
      <c r="B47" s="1">
        <f>B27</f>
        <v>200</v>
      </c>
      <c r="C47" s="1">
        <f t="shared" ref="C47:D47" si="2">C27</f>
        <v>200</v>
      </c>
      <c r="D47" s="1">
        <f t="shared" si="2"/>
        <v>210</v>
      </c>
    </row>
    <row r="48" spans="1:5" x14ac:dyDescent="0.35">
      <c r="A48" s="1" t="s">
        <v>28</v>
      </c>
      <c r="B48" s="1">
        <f>B28</f>
        <v>90</v>
      </c>
      <c r="C48" s="1">
        <f t="shared" ref="C48:D48" si="3">C28</f>
        <v>65</v>
      </c>
      <c r="D48" s="1">
        <f t="shared" si="3"/>
        <v>110</v>
      </c>
    </row>
    <row r="49" spans="1:6" x14ac:dyDescent="0.35">
      <c r="A49" s="1" t="s">
        <v>29</v>
      </c>
      <c r="B49" s="1">
        <f>B47-B48</f>
        <v>110</v>
      </c>
      <c r="C49" s="1">
        <f t="shared" ref="C49:D49" si="4">C47-C48</f>
        <v>135</v>
      </c>
      <c r="D49" s="1">
        <f t="shared" si="4"/>
        <v>100</v>
      </c>
    </row>
    <row r="50" spans="1:6" x14ac:dyDescent="0.35">
      <c r="A50" s="1" t="s">
        <v>43</v>
      </c>
      <c r="B50" s="1">
        <f>B26</f>
        <v>1</v>
      </c>
      <c r="C50" s="1">
        <f t="shared" ref="C50:D50" si="5">C26</f>
        <v>2</v>
      </c>
      <c r="D50" s="1">
        <f t="shared" si="5"/>
        <v>4</v>
      </c>
    </row>
    <row r="51" spans="1:6" x14ac:dyDescent="0.35">
      <c r="A51" s="1" t="s">
        <v>30</v>
      </c>
      <c r="B51" s="1">
        <f>B49/B50</f>
        <v>110</v>
      </c>
      <c r="C51" s="1">
        <f t="shared" ref="C51:D51" si="6">C49/C50</f>
        <v>67.5</v>
      </c>
      <c r="D51" s="1">
        <f t="shared" si="6"/>
        <v>25</v>
      </c>
      <c r="F51" t="s">
        <v>44</v>
      </c>
    </row>
    <row r="52" spans="1:6" x14ac:dyDescent="0.35">
      <c r="A52" s="4"/>
    </row>
    <row r="54" spans="1:6" x14ac:dyDescent="0.35">
      <c r="A54" s="3" t="s">
        <v>35</v>
      </c>
    </row>
    <row r="55" spans="1:6" ht="29" x14ac:dyDescent="0.35">
      <c r="A55" s="1"/>
      <c r="B55" s="5" t="s">
        <v>39</v>
      </c>
      <c r="C55" s="5" t="s">
        <v>40</v>
      </c>
      <c r="D55" s="5" t="s">
        <v>45</v>
      </c>
    </row>
    <row r="56" spans="1:6" x14ac:dyDescent="0.35">
      <c r="A56" s="1"/>
      <c r="B56" s="1"/>
      <c r="C56" s="1">
        <f>C35</f>
        <v>19800</v>
      </c>
      <c r="D56" s="1"/>
    </row>
    <row r="57" spans="1:6" x14ac:dyDescent="0.35">
      <c r="A57" s="1" t="s">
        <v>31</v>
      </c>
      <c r="B57" s="1">
        <f>(B26)*B29</f>
        <v>6000</v>
      </c>
      <c r="C57" s="1">
        <f>C56-B57</f>
        <v>13800</v>
      </c>
      <c r="D57" s="1">
        <f>6000*B49</f>
        <v>660000</v>
      </c>
    </row>
    <row r="58" spans="1:6" x14ac:dyDescent="0.35">
      <c r="A58" s="1" t="s">
        <v>32</v>
      </c>
      <c r="B58" s="1">
        <f>(C26)*C29</f>
        <v>8000</v>
      </c>
      <c r="C58" s="1">
        <f t="shared" ref="C58:C59" si="7">C57-B58</f>
        <v>5800</v>
      </c>
      <c r="D58" s="1">
        <f>4000*C49</f>
        <v>540000</v>
      </c>
    </row>
    <row r="59" spans="1:6" x14ac:dyDescent="0.35">
      <c r="A59" s="1" t="s">
        <v>33</v>
      </c>
      <c r="B59" s="1">
        <f>(D26)*1450</f>
        <v>5800</v>
      </c>
      <c r="C59" s="1">
        <f t="shared" si="7"/>
        <v>0</v>
      </c>
      <c r="D59" s="1">
        <f>1450*D49</f>
        <v>145000</v>
      </c>
    </row>
    <row r="60" spans="1:6" x14ac:dyDescent="0.35">
      <c r="A60" s="1" t="s">
        <v>34</v>
      </c>
      <c r="B60" s="1"/>
      <c r="C60" s="1"/>
      <c r="D60" s="1">
        <f>SUM(D57:D59)</f>
        <v>1345000</v>
      </c>
    </row>
  </sheetData>
  <mergeCells count="4">
    <mergeCell ref="B13:D13"/>
    <mergeCell ref="E13:G13"/>
    <mergeCell ref="B4:C4"/>
    <mergeCell ref="D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Ramond</dc:creator>
  <cp:lastModifiedBy>Matthieu Ramond</cp:lastModifiedBy>
  <dcterms:created xsi:type="dcterms:W3CDTF">2025-01-30T08:20:19Z</dcterms:created>
  <dcterms:modified xsi:type="dcterms:W3CDTF">2025-01-30T09:07:42Z</dcterms:modified>
</cp:coreProperties>
</file>