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tti\Documents\Université\Controle de gestion\"/>
    </mc:Choice>
  </mc:AlternateContent>
  <xr:revisionPtr revIDLastSave="0" documentId="13_ncr:1_{E6215806-52FB-4FA5-B834-8F5987E51D1E}" xr6:coauthVersionLast="47" xr6:coauthVersionMax="47" xr10:uidLastSave="{00000000-0000-0000-0000-000000000000}"/>
  <bookViews>
    <workbookView xWindow="-110" yWindow="-110" windowWidth="19420" windowHeight="11020" activeTab="1" xr2:uid="{9374883D-4175-4351-AF01-6986199E9726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2" l="1"/>
  <c r="F23" i="2"/>
  <c r="C8" i="2"/>
  <c r="C7" i="2"/>
  <c r="B12" i="2"/>
  <c r="B13" i="2"/>
  <c r="E77" i="1" l="1"/>
  <c r="C77" i="1"/>
  <c r="D77" i="1"/>
  <c r="B77" i="1"/>
  <c r="C73" i="1"/>
  <c r="D73" i="1"/>
  <c r="C76" i="1"/>
  <c r="D76" i="1"/>
  <c r="B76" i="1"/>
  <c r="C75" i="1"/>
  <c r="D75" i="1"/>
  <c r="B75" i="1"/>
  <c r="C74" i="1"/>
  <c r="D74" i="1"/>
  <c r="B74" i="1"/>
  <c r="B73" i="1"/>
  <c r="D66" i="1"/>
  <c r="B67" i="1"/>
  <c r="B66" i="1"/>
  <c r="D67" i="1"/>
  <c r="C66" i="1"/>
  <c r="A67" i="1"/>
  <c r="A66" i="1"/>
  <c r="C65" i="1"/>
  <c r="E60" i="1"/>
  <c r="C60" i="1"/>
  <c r="D60" i="1"/>
  <c r="B60" i="1"/>
  <c r="C53" i="1"/>
  <c r="C55" i="1" s="1"/>
  <c r="C57" i="1" s="1"/>
  <c r="D53" i="1"/>
  <c r="D55" i="1"/>
  <c r="D57" i="1" s="1"/>
  <c r="B55" i="1"/>
  <c r="B57" i="1" s="1"/>
  <c r="C54" i="1"/>
  <c r="D54" i="1"/>
  <c r="B54" i="1"/>
  <c r="B53" i="1"/>
  <c r="C56" i="1"/>
  <c r="D56" i="1"/>
  <c r="B56" i="1"/>
  <c r="D32" i="1"/>
  <c r="D31" i="1"/>
  <c r="B32" i="1"/>
  <c r="C32" i="1"/>
  <c r="B31" i="1"/>
  <c r="C31" i="1"/>
  <c r="C30" i="1"/>
  <c r="C23" i="1"/>
  <c r="B23" i="1"/>
  <c r="B24" i="1" s="1"/>
  <c r="C15" i="1"/>
  <c r="B15" i="1"/>
  <c r="C14" i="1"/>
  <c r="C16" i="1"/>
  <c r="C17" i="1" s="1"/>
  <c r="B16" i="1"/>
  <c r="B17" i="1" s="1"/>
  <c r="C22" i="1"/>
  <c r="C24" i="1" s="1"/>
  <c r="B22" i="1"/>
  <c r="B14" i="1"/>
  <c r="C12" i="1"/>
  <c r="B12" i="1"/>
  <c r="C67" i="1" l="1"/>
  <c r="D33" i="1"/>
  <c r="B68" i="1" l="1"/>
  <c r="A68" i="1" s="1"/>
  <c r="D68" i="1" s="1"/>
  <c r="D69" i="1" s="1"/>
  <c r="C68" i="1" l="1"/>
</calcChain>
</file>

<file path=xl/sharedStrings.xml><?xml version="1.0" encoding="utf-8"?>
<sst xmlns="http://schemas.openxmlformats.org/spreadsheetml/2006/main" count="97" uniqueCount="79">
  <si>
    <t>Exercice 1 : Facteur rare</t>
  </si>
  <si>
    <t>Atelier A1</t>
  </si>
  <si>
    <t>Atelier A2</t>
  </si>
  <si>
    <t>Produit X</t>
  </si>
  <si>
    <t>Produit Y</t>
  </si>
  <si>
    <t>Capacité 
maximale par 
atelier</t>
  </si>
  <si>
    <t>Capacité maximale 
d'écoulement</t>
  </si>
  <si>
    <t>Marges</t>
  </si>
  <si>
    <t xml:space="preserve">1. </t>
  </si>
  <si>
    <t>Capacités disponibles</t>
  </si>
  <si>
    <t>Total des capacités disponibles</t>
  </si>
  <si>
    <t>Capacités nécessaires</t>
  </si>
  <si>
    <t>Total des capacités nécessaires</t>
  </si>
  <si>
    <t>Solde</t>
  </si>
  <si>
    <t>Atelier 
A1</t>
  </si>
  <si>
    <t>Atelier 
A2</t>
  </si>
  <si>
    <t>Goulot d'étranglement dans l'atelier A1</t>
  </si>
  <si>
    <t>Calcul des marges par unité de facteur rare (CURR) dans l'atelier A1</t>
  </si>
  <si>
    <t>Prix de vente</t>
  </si>
  <si>
    <t>MSCV</t>
  </si>
  <si>
    <t>Heures machines</t>
  </si>
  <si>
    <t>CURR (MSCV par facteur rare)</t>
  </si>
  <si>
    <t>Donc X&gt;Y</t>
  </si>
  <si>
    <t>Programme de production</t>
  </si>
  <si>
    <t>Temps 
nécessaire</t>
  </si>
  <si>
    <t>Temps 
disponible</t>
  </si>
  <si>
    <t>Marge s/coûts 
variables</t>
  </si>
  <si>
    <t>Marge sur coût variable globale</t>
  </si>
  <si>
    <t>120 X</t>
  </si>
  <si>
    <t>70 Y</t>
  </si>
  <si>
    <t>Temps de main d'œuvre productive (h)</t>
  </si>
  <si>
    <t>Coûts variables (€)</t>
  </si>
  <si>
    <t>Matières premières</t>
  </si>
  <si>
    <t>Main d'œuvre directe</t>
  </si>
  <si>
    <t>Autres charges directes de production</t>
  </si>
  <si>
    <t>Données marketing</t>
  </si>
  <si>
    <t>Prix de vente unitaire (€)</t>
  </si>
  <si>
    <t>marchés potentiels (en quantité)</t>
  </si>
  <si>
    <t>Quantités actuelles produites et vendues</t>
  </si>
  <si>
    <t>Deuxième problème</t>
  </si>
  <si>
    <t>Produit X1</t>
  </si>
  <si>
    <t>Produit X2</t>
  </si>
  <si>
    <t>Produit X3</t>
  </si>
  <si>
    <t>CURR</t>
  </si>
  <si>
    <t>Coûts variables unitaires</t>
  </si>
  <si>
    <t>X1&gt;X3&gt;X2</t>
  </si>
  <si>
    <t>Heures de main d'œuvre</t>
  </si>
  <si>
    <t>x1</t>
  </si>
  <si>
    <t>x3</t>
  </si>
  <si>
    <t>x2</t>
  </si>
  <si>
    <t>Marge sur coût variable</t>
  </si>
  <si>
    <t>Quantités optimales</t>
  </si>
  <si>
    <t>Quantités actuelles</t>
  </si>
  <si>
    <t>Variation</t>
  </si>
  <si>
    <t>Marge additionnelle</t>
  </si>
  <si>
    <t>TOTAL</t>
  </si>
  <si>
    <t>Exercice 2</t>
  </si>
  <si>
    <t>X</t>
  </si>
  <si>
    <t>Atelier 1</t>
  </si>
  <si>
    <t>Atelier 2</t>
  </si>
  <si>
    <t>Y</t>
  </si>
  <si>
    <t>Capacité mensuelle des 2 ateliers</t>
  </si>
  <si>
    <t>Taux de travail productif</t>
  </si>
  <si>
    <t>Autres contraintes</t>
  </si>
  <si>
    <t>Commerciales</t>
  </si>
  <si>
    <t>de production</t>
  </si>
  <si>
    <t>M/CV/tonne</t>
  </si>
  <si>
    <t>Max F = 1200X + 1000Y</t>
  </si>
  <si>
    <t xml:space="preserve">Avec contraintes de production : </t>
  </si>
  <si>
    <t>Avec X &lt;= 100 et Y &lt;= 180 Y &gt;= 40</t>
  </si>
  <si>
    <t>(d2) 6x + 2y &lt;= 600</t>
  </si>
  <si>
    <t>x = 0</t>
  </si>
  <si>
    <t>(d1) 5X + 3,5Y &lt;= 700</t>
  </si>
  <si>
    <t xml:space="preserve">3,5y = 700 </t>
  </si>
  <si>
    <t>5 x = 700</t>
  </si>
  <si>
    <t>x=0</t>
  </si>
  <si>
    <t>2y=600</t>
  </si>
  <si>
    <t>6x = 600</t>
  </si>
  <si>
    <t>y=0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</si>
</sst>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0" borderId="0" xfId="0" applyFont="1"/>
    <xf numFmtId="0" fontId="2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6BDCF-719B-4C3D-9EE7-1869FBC6C5DC}">
  <dimension ref="A1:F77"/>
  <sheetViews>
    <sheetView topLeftCell="A58" workbookViewId="0">
      <selection activeCell="E71" sqref="E71"/>
    </sheetView>
  </sheetViews>
  <sheetFormatPr baseColWidth="10" defaultRowHeight="14.5" x14ac:dyDescent="0.35"/>
  <cols>
    <col min="1" max="1" width="33.54296875" customWidth="1"/>
    <col min="4" max="4" width="12.453125" customWidth="1"/>
  </cols>
  <sheetData>
    <row r="1" spans="1:4" x14ac:dyDescent="0.35">
      <c r="A1" t="s">
        <v>0</v>
      </c>
    </row>
    <row r="3" spans="1:4" ht="43.5" x14ac:dyDescent="0.35">
      <c r="A3" s="1"/>
      <c r="B3" s="1" t="s">
        <v>3</v>
      </c>
      <c r="C3" s="1" t="s">
        <v>4</v>
      </c>
      <c r="D3" s="2" t="s">
        <v>5</v>
      </c>
    </row>
    <row r="4" spans="1:4" x14ac:dyDescent="0.35">
      <c r="A4" s="1" t="s">
        <v>1</v>
      </c>
      <c r="B4" s="1">
        <v>2</v>
      </c>
      <c r="C4" s="1">
        <v>3</v>
      </c>
      <c r="D4" s="1">
        <v>450</v>
      </c>
    </row>
    <row r="5" spans="1:4" x14ac:dyDescent="0.35">
      <c r="A5" s="1" t="s">
        <v>2</v>
      </c>
      <c r="B5" s="1">
        <v>4</v>
      </c>
      <c r="C5" s="1">
        <v>5</v>
      </c>
      <c r="D5" s="1">
        <v>900</v>
      </c>
    </row>
    <row r="6" spans="1:4" x14ac:dyDescent="0.35">
      <c r="A6" s="1" t="s">
        <v>7</v>
      </c>
      <c r="B6" s="1">
        <v>120</v>
      </c>
      <c r="C6" s="1">
        <v>150</v>
      </c>
      <c r="D6" s="1"/>
    </row>
    <row r="7" spans="1:4" ht="29" x14ac:dyDescent="0.35">
      <c r="A7" s="2" t="s">
        <v>6</v>
      </c>
      <c r="B7" s="1">
        <v>120</v>
      </c>
      <c r="C7" s="1">
        <v>80</v>
      </c>
      <c r="D7" s="1"/>
    </row>
    <row r="9" spans="1:4" x14ac:dyDescent="0.35">
      <c r="A9" t="s">
        <v>8</v>
      </c>
    </row>
    <row r="10" spans="1:4" ht="29" x14ac:dyDescent="0.35">
      <c r="A10" s="1"/>
      <c r="B10" s="2" t="s">
        <v>14</v>
      </c>
      <c r="C10" s="2" t="s">
        <v>15</v>
      </c>
    </row>
    <row r="11" spans="1:4" x14ac:dyDescent="0.35">
      <c r="A11" s="3" t="s">
        <v>9</v>
      </c>
      <c r="B11" s="1"/>
      <c r="C11" s="1"/>
    </row>
    <row r="12" spans="1:4" x14ac:dyDescent="0.35">
      <c r="A12" s="1" t="s">
        <v>10</v>
      </c>
      <c r="B12" s="1">
        <f>D4</f>
        <v>450</v>
      </c>
      <c r="C12" s="1">
        <f>D5</f>
        <v>900</v>
      </c>
    </row>
    <row r="13" spans="1:4" x14ac:dyDescent="0.35">
      <c r="A13" s="3" t="s">
        <v>11</v>
      </c>
      <c r="B13" s="1"/>
      <c r="C13" s="1"/>
    </row>
    <row r="14" spans="1:4" x14ac:dyDescent="0.35">
      <c r="A14" s="1" t="s">
        <v>3</v>
      </c>
      <c r="B14" s="1">
        <f>B4*B7</f>
        <v>240</v>
      </c>
      <c r="C14" s="1">
        <f>B5*B7</f>
        <v>480</v>
      </c>
    </row>
    <row r="15" spans="1:4" x14ac:dyDescent="0.35">
      <c r="A15" s="1" t="s">
        <v>4</v>
      </c>
      <c r="B15" s="1">
        <f>C4*C7</f>
        <v>240</v>
      </c>
      <c r="C15" s="1">
        <f>C5*C7</f>
        <v>400</v>
      </c>
    </row>
    <row r="16" spans="1:4" x14ac:dyDescent="0.35">
      <c r="A16" s="1" t="s">
        <v>12</v>
      </c>
      <c r="B16" s="1">
        <f>SUM(B14:B15)</f>
        <v>480</v>
      </c>
      <c r="C16" s="1">
        <f>SUM(C14:C15)</f>
        <v>880</v>
      </c>
    </row>
    <row r="17" spans="1:5" x14ac:dyDescent="0.35">
      <c r="A17" s="1" t="s">
        <v>13</v>
      </c>
      <c r="B17" s="1">
        <f>B12-B16</f>
        <v>-30</v>
      </c>
      <c r="C17" s="1">
        <f>C12-C16</f>
        <v>20</v>
      </c>
      <c r="E17" t="s">
        <v>16</v>
      </c>
    </row>
    <row r="20" spans="1:5" x14ac:dyDescent="0.35">
      <c r="A20" t="s">
        <v>17</v>
      </c>
    </row>
    <row r="21" spans="1:5" x14ac:dyDescent="0.35">
      <c r="A21" s="1"/>
      <c r="B21" s="1" t="s">
        <v>3</v>
      </c>
      <c r="C21" s="1" t="s">
        <v>4</v>
      </c>
    </row>
    <row r="22" spans="1:5" x14ac:dyDescent="0.35">
      <c r="A22" s="1" t="s">
        <v>19</v>
      </c>
      <c r="B22" s="1">
        <f>B6</f>
        <v>120</v>
      </c>
      <c r="C22" s="1">
        <f>C6</f>
        <v>150</v>
      </c>
    </row>
    <row r="23" spans="1:5" x14ac:dyDescent="0.35">
      <c r="A23" s="1" t="s">
        <v>20</v>
      </c>
      <c r="B23" s="1">
        <f>B4</f>
        <v>2</v>
      </c>
      <c r="C23" s="1">
        <f>C4</f>
        <v>3</v>
      </c>
    </row>
    <row r="24" spans="1:5" x14ac:dyDescent="0.35">
      <c r="A24" s="1" t="s">
        <v>21</v>
      </c>
      <c r="B24" s="1">
        <f>B22/B23</f>
        <v>60</v>
      </c>
      <c r="C24" s="1">
        <f>C22/C23</f>
        <v>50</v>
      </c>
      <c r="E24" t="s">
        <v>22</v>
      </c>
    </row>
    <row r="27" spans="1:5" x14ac:dyDescent="0.35">
      <c r="A27" t="s">
        <v>23</v>
      </c>
    </row>
    <row r="29" spans="1:5" ht="29" x14ac:dyDescent="0.35">
      <c r="A29" s="1"/>
      <c r="B29" s="2" t="s">
        <v>24</v>
      </c>
      <c r="C29" s="2" t="s">
        <v>25</v>
      </c>
      <c r="D29" s="2" t="s">
        <v>26</v>
      </c>
    </row>
    <row r="30" spans="1:5" x14ac:dyDescent="0.35">
      <c r="A30" s="1"/>
      <c r="B30" s="1"/>
      <c r="C30" s="1">
        <f>B12</f>
        <v>450</v>
      </c>
      <c r="D30" s="1"/>
    </row>
    <row r="31" spans="1:5" x14ac:dyDescent="0.35">
      <c r="A31" s="1" t="s">
        <v>28</v>
      </c>
      <c r="B31" s="1">
        <f>B7*B23</f>
        <v>240</v>
      </c>
      <c r="C31" s="1">
        <f>C30-B31</f>
        <v>210</v>
      </c>
      <c r="D31" s="1">
        <f>B7*B22</f>
        <v>14400</v>
      </c>
    </row>
    <row r="32" spans="1:5" x14ac:dyDescent="0.35">
      <c r="A32" s="1" t="s">
        <v>29</v>
      </c>
      <c r="B32" s="1">
        <f>70*C23</f>
        <v>210</v>
      </c>
      <c r="C32" s="1">
        <f>C31-B32</f>
        <v>0</v>
      </c>
      <c r="D32" s="1">
        <f>70*C22</f>
        <v>10500</v>
      </c>
    </row>
    <row r="33" spans="1:4" x14ac:dyDescent="0.35">
      <c r="A33" s="1" t="s">
        <v>27</v>
      </c>
      <c r="B33" s="1"/>
      <c r="C33" s="1"/>
      <c r="D33" s="1">
        <f>SUM(D31:D32)</f>
        <v>24900</v>
      </c>
    </row>
    <row r="37" spans="1:4" x14ac:dyDescent="0.35">
      <c r="A37" s="5" t="s">
        <v>39</v>
      </c>
    </row>
    <row r="40" spans="1:4" x14ac:dyDescent="0.35">
      <c r="A40" s="1"/>
      <c r="B40" s="1" t="s">
        <v>40</v>
      </c>
      <c r="C40" s="1" t="s">
        <v>41</v>
      </c>
      <c r="D40" s="1" t="s">
        <v>42</v>
      </c>
    </row>
    <row r="41" spans="1:4" x14ac:dyDescent="0.35">
      <c r="A41" s="3" t="s">
        <v>30</v>
      </c>
      <c r="B41" s="1">
        <v>1.5</v>
      </c>
      <c r="C41" s="1">
        <v>10</v>
      </c>
      <c r="D41" s="1">
        <v>8</v>
      </c>
    </row>
    <row r="42" spans="1:4" x14ac:dyDescent="0.35">
      <c r="A42" s="3" t="s">
        <v>31</v>
      </c>
      <c r="B42" s="1"/>
      <c r="C42" s="1"/>
      <c r="D42" s="1"/>
    </row>
    <row r="43" spans="1:4" x14ac:dyDescent="0.35">
      <c r="A43" s="1" t="s">
        <v>32</v>
      </c>
      <c r="B43" s="1">
        <v>95</v>
      </c>
      <c r="C43" s="1">
        <v>813</v>
      </c>
      <c r="D43" s="1">
        <v>376</v>
      </c>
    </row>
    <row r="44" spans="1:4" x14ac:dyDescent="0.35">
      <c r="A44" s="1" t="s">
        <v>33</v>
      </c>
      <c r="B44" s="1">
        <v>163</v>
      </c>
      <c r="C44" s="1">
        <v>1050</v>
      </c>
      <c r="D44" s="1">
        <v>840</v>
      </c>
    </row>
    <row r="45" spans="1:4" x14ac:dyDescent="0.35">
      <c r="A45" s="1" t="s">
        <v>34</v>
      </c>
      <c r="B45" s="1">
        <v>29</v>
      </c>
      <c r="C45" s="1">
        <v>264</v>
      </c>
      <c r="D45" s="1">
        <v>187</v>
      </c>
    </row>
    <row r="46" spans="1:4" x14ac:dyDescent="0.35">
      <c r="A46" s="3" t="s">
        <v>35</v>
      </c>
      <c r="B46" s="1"/>
      <c r="C46" s="1"/>
      <c r="D46" s="1"/>
    </row>
    <row r="47" spans="1:4" x14ac:dyDescent="0.35">
      <c r="A47" s="1" t="s">
        <v>36</v>
      </c>
      <c r="B47" s="1">
        <v>512</v>
      </c>
      <c r="C47" s="1">
        <v>3477</v>
      </c>
      <c r="D47" s="1">
        <v>2500</v>
      </c>
    </row>
    <row r="48" spans="1:4" x14ac:dyDescent="0.35">
      <c r="A48" s="1" t="s">
        <v>37</v>
      </c>
      <c r="B48" s="1">
        <v>15000</v>
      </c>
      <c r="C48" s="1">
        <v>2200</v>
      </c>
      <c r="D48" s="1">
        <v>4000</v>
      </c>
    </row>
    <row r="49" spans="1:6" x14ac:dyDescent="0.35">
      <c r="A49" s="3" t="s">
        <v>38</v>
      </c>
      <c r="B49" s="1">
        <v>14500</v>
      </c>
      <c r="C49" s="1">
        <v>1872</v>
      </c>
      <c r="D49" s="1">
        <v>3500</v>
      </c>
    </row>
    <row r="53" spans="1:6" x14ac:dyDescent="0.35">
      <c r="A53" s="1" t="s">
        <v>18</v>
      </c>
      <c r="B53" s="1">
        <f>B47</f>
        <v>512</v>
      </c>
      <c r="C53" s="1">
        <f t="shared" ref="C53:D53" si="0">C47</f>
        <v>3477</v>
      </c>
      <c r="D53" s="1">
        <f t="shared" si="0"/>
        <v>2500</v>
      </c>
    </row>
    <row r="54" spans="1:6" x14ac:dyDescent="0.35">
      <c r="A54" s="1" t="s">
        <v>44</v>
      </c>
      <c r="B54" s="1">
        <f>SUM(B43:B45)</f>
        <v>287</v>
      </c>
      <c r="C54" s="1">
        <f t="shared" ref="C54:D54" si="1">SUM(C43:C45)</f>
        <v>2127</v>
      </c>
      <c r="D54" s="1">
        <f t="shared" si="1"/>
        <v>1403</v>
      </c>
    </row>
    <row r="55" spans="1:6" x14ac:dyDescent="0.35">
      <c r="A55" s="1" t="s">
        <v>19</v>
      </c>
      <c r="B55" s="1">
        <f>B53-B54</f>
        <v>225</v>
      </c>
      <c r="C55" s="1">
        <f t="shared" ref="C55:D55" si="2">C53-C54</f>
        <v>1350</v>
      </c>
      <c r="D55" s="1">
        <f t="shared" si="2"/>
        <v>1097</v>
      </c>
    </row>
    <row r="56" spans="1:6" x14ac:dyDescent="0.35">
      <c r="A56" s="1" t="s">
        <v>20</v>
      </c>
      <c r="B56" s="1">
        <f>B41</f>
        <v>1.5</v>
      </c>
      <c r="C56" s="1">
        <f>C41</f>
        <v>10</v>
      </c>
      <c r="D56" s="1">
        <f>D41</f>
        <v>8</v>
      </c>
    </row>
    <row r="57" spans="1:6" x14ac:dyDescent="0.35">
      <c r="A57" s="1" t="s">
        <v>43</v>
      </c>
      <c r="B57" s="1">
        <f>B55/B56</f>
        <v>150</v>
      </c>
      <c r="C57" s="1">
        <f t="shared" ref="C57:D57" si="3">C55/C56</f>
        <v>135</v>
      </c>
      <c r="D57" s="1">
        <f t="shared" si="3"/>
        <v>137.125</v>
      </c>
      <c r="F57" t="s">
        <v>45</v>
      </c>
    </row>
    <row r="60" spans="1:6" x14ac:dyDescent="0.35">
      <c r="A60" t="s">
        <v>46</v>
      </c>
      <c r="B60">
        <f>B49*B41</f>
        <v>21750</v>
      </c>
      <c r="C60">
        <f t="shared" ref="C60:D60" si="4">C49*C41</f>
        <v>18720</v>
      </c>
      <c r="D60">
        <f t="shared" si="4"/>
        <v>28000</v>
      </c>
      <c r="E60" s="4">
        <f>SUM(B60:D60)</f>
        <v>68470</v>
      </c>
    </row>
    <row r="64" spans="1:6" ht="29" x14ac:dyDescent="0.35">
      <c r="A64" s="1"/>
      <c r="B64" s="2" t="s">
        <v>24</v>
      </c>
      <c r="C64" s="2" t="s">
        <v>25</v>
      </c>
      <c r="D64" s="2" t="s">
        <v>26</v>
      </c>
    </row>
    <row r="65" spans="1:5" x14ac:dyDescent="0.35">
      <c r="A65" s="1"/>
      <c r="B65" s="1"/>
      <c r="C65" s="1">
        <f>E60</f>
        <v>68470</v>
      </c>
      <c r="D65" s="1"/>
    </row>
    <row r="66" spans="1:5" x14ac:dyDescent="0.35">
      <c r="A66" s="1">
        <f>B48</f>
        <v>15000</v>
      </c>
      <c r="B66" s="1">
        <f>A66*B56</f>
        <v>22500</v>
      </c>
      <c r="C66" s="1">
        <f>C65-B66</f>
        <v>45970</v>
      </c>
      <c r="D66" s="1">
        <f>A66*B55</f>
        <v>3375000</v>
      </c>
      <c r="E66" t="s">
        <v>47</v>
      </c>
    </row>
    <row r="67" spans="1:5" x14ac:dyDescent="0.35">
      <c r="A67" s="1">
        <f>D48</f>
        <v>4000</v>
      </c>
      <c r="B67" s="1">
        <f>A67*D56</f>
        <v>32000</v>
      </c>
      <c r="C67" s="1">
        <f t="shared" ref="C67:C68" si="5">C66-B67</f>
        <v>13970</v>
      </c>
      <c r="D67" s="1">
        <f>A67*D55</f>
        <v>4388000</v>
      </c>
      <c r="E67" t="s">
        <v>48</v>
      </c>
    </row>
    <row r="68" spans="1:5" x14ac:dyDescent="0.35">
      <c r="A68" s="1">
        <f>B68/C56</f>
        <v>1397</v>
      </c>
      <c r="B68" s="1">
        <f>C67</f>
        <v>13970</v>
      </c>
      <c r="C68" s="1">
        <f t="shared" si="5"/>
        <v>0</v>
      </c>
      <c r="D68" s="1">
        <f>A68*C55</f>
        <v>1885950</v>
      </c>
      <c r="E68" t="s">
        <v>49</v>
      </c>
    </row>
    <row r="69" spans="1:5" x14ac:dyDescent="0.35">
      <c r="A69" s="1" t="s">
        <v>27</v>
      </c>
      <c r="B69" s="1"/>
      <c r="C69" s="1"/>
      <c r="D69" s="1">
        <f>SUM(D66:D68)</f>
        <v>9648950</v>
      </c>
    </row>
    <row r="71" spans="1:5" x14ac:dyDescent="0.35">
      <c r="E71" s="4"/>
    </row>
    <row r="72" spans="1:5" x14ac:dyDescent="0.35">
      <c r="A72" s="1"/>
      <c r="B72" s="1" t="s">
        <v>40</v>
      </c>
      <c r="C72" s="1" t="s">
        <v>41</v>
      </c>
      <c r="D72" s="1" t="s">
        <v>42</v>
      </c>
      <c r="E72" s="1" t="s">
        <v>55</v>
      </c>
    </row>
    <row r="73" spans="1:5" x14ac:dyDescent="0.35">
      <c r="A73" s="1" t="s">
        <v>50</v>
      </c>
      <c r="B73" s="1">
        <f>B55</f>
        <v>225</v>
      </c>
      <c r="C73" s="1">
        <f t="shared" ref="C73:D73" si="6">C55</f>
        <v>1350</v>
      </c>
      <c r="D73" s="1">
        <f t="shared" si="6"/>
        <v>1097</v>
      </c>
      <c r="E73" s="1"/>
    </row>
    <row r="74" spans="1:5" x14ac:dyDescent="0.35">
      <c r="A74" s="1" t="s">
        <v>51</v>
      </c>
      <c r="B74" s="1">
        <f>A66</f>
        <v>15000</v>
      </c>
      <c r="C74" s="1">
        <f>A68</f>
        <v>1397</v>
      </c>
      <c r="D74" s="1">
        <f>A67</f>
        <v>4000</v>
      </c>
      <c r="E74" s="1"/>
    </row>
    <row r="75" spans="1:5" x14ac:dyDescent="0.35">
      <c r="A75" s="1" t="s">
        <v>52</v>
      </c>
      <c r="B75" s="1">
        <f>B49</f>
        <v>14500</v>
      </c>
      <c r="C75" s="1">
        <f t="shared" ref="C75:D75" si="7">C49</f>
        <v>1872</v>
      </c>
      <c r="D75" s="1">
        <f t="shared" si="7"/>
        <v>3500</v>
      </c>
      <c r="E75" s="1"/>
    </row>
    <row r="76" spans="1:5" x14ac:dyDescent="0.35">
      <c r="A76" s="1" t="s">
        <v>53</v>
      </c>
      <c r="B76" s="1">
        <f>B74-B75</f>
        <v>500</v>
      </c>
      <c r="C76" s="1">
        <f t="shared" ref="C76:D76" si="8">C74-C75</f>
        <v>-475</v>
      </c>
      <c r="D76" s="1">
        <f t="shared" si="8"/>
        <v>500</v>
      </c>
      <c r="E76" s="1"/>
    </row>
    <row r="77" spans="1:5" x14ac:dyDescent="0.35">
      <c r="A77" s="1" t="s">
        <v>54</v>
      </c>
      <c r="B77" s="1">
        <f>B76*B73</f>
        <v>112500</v>
      </c>
      <c r="C77" s="1">
        <f t="shared" ref="C77:D77" si="9">C76*C73</f>
        <v>-641250</v>
      </c>
      <c r="D77" s="1">
        <f t="shared" si="9"/>
        <v>548500</v>
      </c>
      <c r="E77" s="3">
        <f>SUM(B77:D77)</f>
        <v>19750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B85B7-DC26-43E0-AC9C-421E77E6ACA8}">
  <dimension ref="A1:I24"/>
  <sheetViews>
    <sheetView tabSelected="1" topLeftCell="A11" workbookViewId="0">
      <selection activeCell="A28" sqref="A28"/>
    </sheetView>
  </sheetViews>
  <sheetFormatPr baseColWidth="10" defaultRowHeight="14.5" x14ac:dyDescent="0.35"/>
  <sheetData>
    <row r="1" spans="1:3" x14ac:dyDescent="0.35">
      <c r="A1" s="5" t="s">
        <v>56</v>
      </c>
    </row>
    <row r="2" spans="1:3" x14ac:dyDescent="0.35">
      <c r="B2" t="s">
        <v>58</v>
      </c>
      <c r="C2" t="s">
        <v>59</v>
      </c>
    </row>
    <row r="3" spans="1:3" x14ac:dyDescent="0.35">
      <c r="A3" t="s">
        <v>57</v>
      </c>
      <c r="B3">
        <v>5</v>
      </c>
      <c r="C3">
        <v>6</v>
      </c>
    </row>
    <row r="4" spans="1:3" x14ac:dyDescent="0.35">
      <c r="A4" t="s">
        <v>60</v>
      </c>
      <c r="B4">
        <v>3.5</v>
      </c>
      <c r="C4">
        <v>2</v>
      </c>
    </row>
    <row r="6" spans="1:3" x14ac:dyDescent="0.35">
      <c r="A6" t="s">
        <v>61</v>
      </c>
    </row>
    <row r="7" spans="1:3" x14ac:dyDescent="0.35">
      <c r="A7" t="s">
        <v>58</v>
      </c>
      <c r="B7">
        <v>875</v>
      </c>
      <c r="C7">
        <f>B7*B12</f>
        <v>700</v>
      </c>
    </row>
    <row r="8" spans="1:3" x14ac:dyDescent="0.35">
      <c r="A8" t="s">
        <v>59</v>
      </c>
      <c r="B8">
        <v>800</v>
      </c>
      <c r="C8">
        <f>B8*B13</f>
        <v>600</v>
      </c>
    </row>
    <row r="11" spans="1:3" x14ac:dyDescent="0.35">
      <c r="A11" t="s">
        <v>62</v>
      </c>
    </row>
    <row r="12" spans="1:3" x14ac:dyDescent="0.35">
      <c r="A12" t="s">
        <v>58</v>
      </c>
      <c r="B12" s="6">
        <f>0.8</f>
        <v>0.8</v>
      </c>
    </row>
    <row r="13" spans="1:3" x14ac:dyDescent="0.35">
      <c r="A13" t="s">
        <v>59</v>
      </c>
      <c r="B13" s="6">
        <f>0.75</f>
        <v>0.75</v>
      </c>
    </row>
    <row r="15" spans="1:3" x14ac:dyDescent="0.35">
      <c r="A15" t="s">
        <v>63</v>
      </c>
    </row>
    <row r="16" spans="1:3" x14ac:dyDescent="0.35">
      <c r="A16" t="s">
        <v>64</v>
      </c>
    </row>
    <row r="17" spans="1:9" x14ac:dyDescent="0.35">
      <c r="A17" t="s">
        <v>65</v>
      </c>
    </row>
    <row r="18" spans="1:9" x14ac:dyDescent="0.35">
      <c r="A18" t="s">
        <v>66</v>
      </c>
    </row>
    <row r="20" spans="1:9" x14ac:dyDescent="0.35">
      <c r="A20" t="s">
        <v>67</v>
      </c>
    </row>
    <row r="21" spans="1:9" x14ac:dyDescent="0.35">
      <c r="A21" t="s">
        <v>69</v>
      </c>
    </row>
    <row r="22" spans="1:9" x14ac:dyDescent="0.35">
      <c r="A22" t="s">
        <v>68</v>
      </c>
    </row>
    <row r="23" spans="1:9" x14ac:dyDescent="0.35">
      <c r="A23" t="s">
        <v>72</v>
      </c>
      <c r="D23" t="s">
        <v>71</v>
      </c>
      <c r="E23" t="s">
        <v>73</v>
      </c>
      <c r="F23">
        <f>700/3.5</f>
        <v>200</v>
      </c>
      <c r="G23" t="s">
        <v>78</v>
      </c>
      <c r="H23" t="s">
        <v>74</v>
      </c>
      <c r="I23">
        <f>700/5</f>
        <v>140</v>
      </c>
    </row>
    <row r="24" spans="1:9" x14ac:dyDescent="0.35">
      <c r="A24" t="s">
        <v>70</v>
      </c>
      <c r="D24" t="s">
        <v>75</v>
      </c>
      <c r="E24" t="s">
        <v>76</v>
      </c>
      <c r="F24">
        <v>300</v>
      </c>
      <c r="G24" t="s">
        <v>78</v>
      </c>
      <c r="H24" t="s">
        <v>77</v>
      </c>
      <c r="I24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Ramond</dc:creator>
  <cp:lastModifiedBy>Matthieu Ramond</cp:lastModifiedBy>
  <dcterms:created xsi:type="dcterms:W3CDTF">2025-01-30T09:10:12Z</dcterms:created>
  <dcterms:modified xsi:type="dcterms:W3CDTF">2025-01-31T09:12:49Z</dcterms:modified>
</cp:coreProperties>
</file>