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"/>
    </mc:Choice>
  </mc:AlternateContent>
  <xr:revisionPtr revIDLastSave="0" documentId="13_ncr:1_{A63F83E3-6803-4D13-8EA2-987A74A85B45}" xr6:coauthVersionLast="47" xr6:coauthVersionMax="47" xr10:uidLastSave="{00000000-0000-0000-0000-000000000000}"/>
  <bookViews>
    <workbookView xWindow="-110" yWindow="-110" windowWidth="19420" windowHeight="11020" xr2:uid="{A3081DC2-4F64-417D-84BE-C6AEC1FC703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B32" i="1"/>
  <c r="B33" i="1" s="1"/>
  <c r="C30" i="1"/>
  <c r="D30" i="1"/>
  <c r="B30" i="1"/>
  <c r="C33" i="1"/>
  <c r="D33" i="1"/>
  <c r="C31" i="1"/>
  <c r="D31" i="1"/>
  <c r="B31" i="1"/>
  <c r="C25" i="1"/>
  <c r="D25" i="1"/>
  <c r="B25" i="1"/>
  <c r="C24" i="1"/>
  <c r="D24" i="1"/>
  <c r="B24" i="1"/>
  <c r="C23" i="1"/>
  <c r="B23" i="1"/>
  <c r="D23" i="1"/>
  <c r="C18" i="1"/>
  <c r="D18" i="1"/>
  <c r="E18" i="1"/>
  <c r="B18" i="1"/>
  <c r="E17" i="1"/>
  <c r="E16" i="1"/>
  <c r="D16" i="1"/>
  <c r="D15" i="1"/>
  <c r="C15" i="1"/>
  <c r="C6" i="1"/>
  <c r="D6" i="1"/>
  <c r="D7" i="1" s="1"/>
  <c r="E6" i="1"/>
  <c r="F6" i="1"/>
  <c r="G6" i="1"/>
  <c r="G7" i="1" s="1"/>
  <c r="H6" i="1"/>
  <c r="I6" i="1"/>
  <c r="B6" i="1"/>
  <c r="B7" i="1" s="1"/>
  <c r="C7" i="1"/>
  <c r="J6" i="1"/>
  <c r="D3" i="1"/>
  <c r="F8" i="1"/>
  <c r="F9" i="1" s="1"/>
  <c r="F7" i="1"/>
  <c r="H7" i="1"/>
  <c r="H8" i="1" s="1"/>
  <c r="I7" i="1"/>
  <c r="D8" i="1" l="1"/>
  <c r="D9" i="1" s="1"/>
  <c r="C8" i="1"/>
  <c r="C9" i="1" s="1"/>
  <c r="I8" i="1"/>
  <c r="I9" i="1" s="1"/>
  <c r="G8" i="1"/>
  <c r="G9" i="1"/>
  <c r="H9" i="1"/>
  <c r="E7" i="1"/>
  <c r="B8" i="1"/>
  <c r="B9" i="1" s="1"/>
  <c r="E8" i="1" l="1"/>
  <c r="E9" i="1" s="1"/>
  <c r="J9" i="1" s="1"/>
  <c r="J7" i="1"/>
</calcChain>
</file>

<file path=xl/sharedStrings.xml><?xml version="1.0" encoding="utf-8"?>
<sst xmlns="http://schemas.openxmlformats.org/spreadsheetml/2006/main" count="44" uniqueCount="35">
  <si>
    <t>Cas Martine</t>
  </si>
  <si>
    <t>Ventes annuelles en quantités</t>
  </si>
  <si>
    <t>1) Budget des ventes</t>
  </si>
  <si>
    <t>janvier</t>
  </si>
  <si>
    <t>février</t>
  </si>
  <si>
    <t>mars</t>
  </si>
  <si>
    <t>avril</t>
  </si>
  <si>
    <t>mai</t>
  </si>
  <si>
    <t>juin</t>
  </si>
  <si>
    <t>Coefficients saisonniers</t>
  </si>
  <si>
    <t>Ventes en quantités</t>
  </si>
  <si>
    <t>Ventes HT</t>
  </si>
  <si>
    <t>TVA collectées</t>
  </si>
  <si>
    <t>Ventes TTC</t>
  </si>
  <si>
    <t xml:space="preserve">juillet </t>
  </si>
  <si>
    <t>aout</t>
  </si>
  <si>
    <t>Prix de vente unitaire prévisionnel</t>
  </si>
  <si>
    <t>/12 :</t>
  </si>
  <si>
    <t>(Toujours hors taxes)</t>
  </si>
  <si>
    <t>2) Budget des encaissements</t>
  </si>
  <si>
    <t>Créances</t>
  </si>
  <si>
    <t>Créances au 31/12/n (bilan)</t>
  </si>
  <si>
    <t>Ventes de janvier</t>
  </si>
  <si>
    <t>Ventes de février</t>
  </si>
  <si>
    <t>Ventes de mars</t>
  </si>
  <si>
    <t>Total</t>
  </si>
  <si>
    <t>3) Budget des approv</t>
  </si>
  <si>
    <t>Prix d'achat = 75% du prix de vente</t>
  </si>
  <si>
    <t>Achat</t>
  </si>
  <si>
    <t>TVA</t>
  </si>
  <si>
    <t>Total TTC</t>
  </si>
  <si>
    <t>Budget TVA</t>
  </si>
  <si>
    <t>TVA collectée</t>
  </si>
  <si>
    <t>TVA déductible</t>
  </si>
  <si>
    <t>4) Budget de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</si>
</sst>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7154-D14C-425D-B313-02DE219BCC53}">
  <dimension ref="A1:N33"/>
  <sheetViews>
    <sheetView tabSelected="1" topLeftCell="A15" workbookViewId="0">
      <selection activeCell="G23" sqref="G23"/>
    </sheetView>
  </sheetViews>
  <sheetFormatPr baseColWidth="10" defaultRowHeight="14.5" x14ac:dyDescent="0.35"/>
  <cols>
    <col min="1" max="1" width="25.54296875" customWidth="1"/>
    <col min="12" max="12" width="27.90625" customWidth="1"/>
  </cols>
  <sheetData>
    <row r="1" spans="1:14" x14ac:dyDescent="0.35">
      <c r="A1" t="s">
        <v>0</v>
      </c>
    </row>
    <row r="3" spans="1:14" x14ac:dyDescent="0.35">
      <c r="A3" t="s">
        <v>1</v>
      </c>
      <c r="B3">
        <v>18000</v>
      </c>
      <c r="C3" t="s">
        <v>17</v>
      </c>
      <c r="D3">
        <f>B3/12</f>
        <v>1500</v>
      </c>
    </row>
    <row r="4" spans="1:14" x14ac:dyDescent="0.3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14</v>
      </c>
      <c r="I4" s="2" t="s">
        <v>15</v>
      </c>
      <c r="L4" t="s">
        <v>16</v>
      </c>
      <c r="M4">
        <v>180</v>
      </c>
      <c r="N4" t="s">
        <v>18</v>
      </c>
    </row>
    <row r="5" spans="1:14" x14ac:dyDescent="0.35">
      <c r="A5" s="2" t="s">
        <v>9</v>
      </c>
      <c r="B5" s="2">
        <v>0.7</v>
      </c>
      <c r="C5" s="2">
        <v>0.9</v>
      </c>
      <c r="D5" s="2">
        <v>0.8</v>
      </c>
      <c r="E5" s="2">
        <v>0.9</v>
      </c>
      <c r="F5" s="2">
        <v>1.05</v>
      </c>
      <c r="G5" s="2">
        <v>1.1000000000000001</v>
      </c>
      <c r="H5" s="2">
        <v>1.2</v>
      </c>
      <c r="I5" s="2">
        <v>0.9</v>
      </c>
    </row>
    <row r="6" spans="1:14" x14ac:dyDescent="0.35">
      <c r="A6" s="2" t="s">
        <v>10</v>
      </c>
      <c r="B6" s="2">
        <f>$D$3*B5</f>
        <v>1050</v>
      </c>
      <c r="C6" s="2">
        <f t="shared" ref="C6:I6" si="0">$D$3*C5</f>
        <v>1350</v>
      </c>
      <c r="D6" s="2">
        <f t="shared" si="0"/>
        <v>1200</v>
      </c>
      <c r="E6" s="2">
        <f t="shared" si="0"/>
        <v>1350</v>
      </c>
      <c r="F6" s="2">
        <f t="shared" si="0"/>
        <v>1575</v>
      </c>
      <c r="G6" s="2">
        <f t="shared" si="0"/>
        <v>1650.0000000000002</v>
      </c>
      <c r="H6" s="2">
        <f t="shared" si="0"/>
        <v>1800</v>
      </c>
      <c r="I6" s="2">
        <f t="shared" si="0"/>
        <v>1350</v>
      </c>
      <c r="J6" s="1">
        <f>SUM(B6:I6)</f>
        <v>11325</v>
      </c>
    </row>
    <row r="7" spans="1:14" x14ac:dyDescent="0.35">
      <c r="A7" s="2" t="s">
        <v>11</v>
      </c>
      <c r="B7" s="2">
        <f>$M$4*B6</f>
        <v>189000</v>
      </c>
      <c r="C7" s="2">
        <f t="shared" ref="C7:I7" si="1">$M$4*C6</f>
        <v>243000</v>
      </c>
      <c r="D7" s="2">
        <f t="shared" si="1"/>
        <v>216000</v>
      </c>
      <c r="E7" s="2">
        <f t="shared" si="1"/>
        <v>243000</v>
      </c>
      <c r="F7" s="2">
        <f t="shared" si="1"/>
        <v>283500</v>
      </c>
      <c r="G7" s="2">
        <f t="shared" si="1"/>
        <v>297000.00000000006</v>
      </c>
      <c r="H7" s="2">
        <f t="shared" si="1"/>
        <v>324000</v>
      </c>
      <c r="I7" s="2">
        <f t="shared" si="1"/>
        <v>243000</v>
      </c>
      <c r="J7" s="1">
        <f>SUM(B7:I7)</f>
        <v>2038500</v>
      </c>
    </row>
    <row r="8" spans="1:14" x14ac:dyDescent="0.35">
      <c r="A8" s="2" t="s">
        <v>12</v>
      </c>
      <c r="B8" s="2">
        <f>B7*0.2</f>
        <v>37800</v>
      </c>
      <c r="C8" s="2">
        <f t="shared" ref="C8:I8" si="2">C7*0.2</f>
        <v>48600</v>
      </c>
      <c r="D8" s="2">
        <f t="shared" si="2"/>
        <v>43200</v>
      </c>
      <c r="E8" s="2">
        <f t="shared" si="2"/>
        <v>48600</v>
      </c>
      <c r="F8" s="2">
        <f t="shared" si="2"/>
        <v>56700</v>
      </c>
      <c r="G8" s="2">
        <f t="shared" si="2"/>
        <v>59400.000000000015</v>
      </c>
      <c r="H8" s="2">
        <f t="shared" si="2"/>
        <v>64800</v>
      </c>
      <c r="I8" s="2">
        <f t="shared" si="2"/>
        <v>48600</v>
      </c>
    </row>
    <row r="9" spans="1:14" x14ac:dyDescent="0.35">
      <c r="A9" s="2" t="s">
        <v>13</v>
      </c>
      <c r="B9" s="2">
        <f>B7+B8</f>
        <v>226800</v>
      </c>
      <c r="C9" s="2">
        <f t="shared" ref="C9:I9" si="3">C7+C8</f>
        <v>291600</v>
      </c>
      <c r="D9" s="2">
        <f t="shared" si="3"/>
        <v>259200</v>
      </c>
      <c r="E9" s="2">
        <f t="shared" si="3"/>
        <v>291600</v>
      </c>
      <c r="F9" s="2">
        <f t="shared" si="3"/>
        <v>340200</v>
      </c>
      <c r="G9" s="2">
        <f t="shared" si="3"/>
        <v>356400.00000000006</v>
      </c>
      <c r="H9" s="2">
        <f t="shared" si="3"/>
        <v>388800</v>
      </c>
      <c r="I9" s="2">
        <f t="shared" si="3"/>
        <v>291600</v>
      </c>
      <c r="J9" s="1">
        <f>SUM(B9:I9)</f>
        <v>2446200</v>
      </c>
    </row>
    <row r="12" spans="1:14" x14ac:dyDescent="0.35">
      <c r="A12" t="s">
        <v>19</v>
      </c>
    </row>
    <row r="13" spans="1:14" x14ac:dyDescent="0.35">
      <c r="A13" s="2"/>
      <c r="B13" s="2" t="s">
        <v>3</v>
      </c>
      <c r="C13" s="2" t="s">
        <v>4</v>
      </c>
      <c r="D13" s="2" t="s">
        <v>5</v>
      </c>
      <c r="E13" s="2" t="s">
        <v>20</v>
      </c>
    </row>
    <row r="14" spans="1:14" x14ac:dyDescent="0.35">
      <c r="A14" s="2" t="s">
        <v>21</v>
      </c>
      <c r="B14" s="2">
        <v>107215</v>
      </c>
      <c r="C14" s="2">
        <v>107215</v>
      </c>
      <c r="D14" s="2"/>
      <c r="E14" s="2"/>
    </row>
    <row r="15" spans="1:14" x14ac:dyDescent="0.35">
      <c r="A15" s="2" t="s">
        <v>22</v>
      </c>
      <c r="B15" s="2"/>
      <c r="C15" s="2">
        <f>B9/2</f>
        <v>113400</v>
      </c>
      <c r="D15" s="2">
        <f>C15</f>
        <v>113400</v>
      </c>
      <c r="E15" s="2"/>
    </row>
    <row r="16" spans="1:14" x14ac:dyDescent="0.35">
      <c r="A16" s="2" t="s">
        <v>23</v>
      </c>
      <c r="B16" s="2"/>
      <c r="C16" s="2"/>
      <c r="D16" s="2">
        <f>C9/2</f>
        <v>145800</v>
      </c>
      <c r="E16" s="2">
        <f>D16</f>
        <v>145800</v>
      </c>
    </row>
    <row r="17" spans="1:6" x14ac:dyDescent="0.35">
      <c r="A17" s="2" t="s">
        <v>24</v>
      </c>
      <c r="B17" s="2"/>
      <c r="C17" s="2"/>
      <c r="D17" s="2"/>
      <c r="E17" s="2">
        <f>D9</f>
        <v>259200</v>
      </c>
    </row>
    <row r="18" spans="1:6" x14ac:dyDescent="0.35">
      <c r="A18" s="2" t="s">
        <v>25</v>
      </c>
      <c r="B18" s="2">
        <f>SUM(B14:B17)</f>
        <v>107215</v>
      </c>
      <c r="C18" s="2">
        <f t="shared" ref="C18:E18" si="4">SUM(C14:C17)</f>
        <v>220615</v>
      </c>
      <c r="D18" s="2">
        <f t="shared" si="4"/>
        <v>259200</v>
      </c>
      <c r="E18" s="2">
        <f t="shared" si="4"/>
        <v>405000</v>
      </c>
    </row>
    <row r="21" spans="1:6" x14ac:dyDescent="0.35">
      <c r="A21" t="s">
        <v>26</v>
      </c>
    </row>
    <row r="22" spans="1:6" x14ac:dyDescent="0.35">
      <c r="A22" s="2"/>
      <c r="B22" s="2" t="s">
        <v>3</v>
      </c>
      <c r="C22" s="2" t="s">
        <v>4</v>
      </c>
      <c r="D22" s="2" t="s">
        <v>5</v>
      </c>
    </row>
    <row r="23" spans="1:6" x14ac:dyDescent="0.35">
      <c r="A23" s="2" t="s">
        <v>28</v>
      </c>
      <c r="B23" s="2">
        <f>$M$4*0.75*D6</f>
        <v>162000</v>
      </c>
      <c r="C23" s="2">
        <f>$M$4*0.75*E6</f>
        <v>182250</v>
      </c>
      <c r="D23" s="2">
        <f t="shared" ref="C23:D23" si="5">$M$4*0.75*F6</f>
        <v>212625</v>
      </c>
      <c r="F23" t="s">
        <v>27</v>
      </c>
    </row>
    <row r="24" spans="1:6" x14ac:dyDescent="0.35">
      <c r="A24" s="2" t="s">
        <v>29</v>
      </c>
      <c r="B24" s="2">
        <f>B23*0.2</f>
        <v>32400</v>
      </c>
      <c r="C24" s="2">
        <f t="shared" ref="C24:D24" si="6">C23*0.2</f>
        <v>36450</v>
      </c>
      <c r="D24" s="2">
        <f t="shared" si="6"/>
        <v>42525</v>
      </c>
    </row>
    <row r="25" spans="1:6" x14ac:dyDescent="0.35">
      <c r="A25" s="2" t="s">
        <v>30</v>
      </c>
      <c r="B25" s="2">
        <f>SUM(B23:B24)</f>
        <v>194400</v>
      </c>
      <c r="C25" s="2">
        <f t="shared" ref="C25:D25" si="7">SUM(C23:C24)</f>
        <v>218700</v>
      </c>
      <c r="D25" s="2">
        <f t="shared" si="7"/>
        <v>255150</v>
      </c>
    </row>
    <row r="28" spans="1:6" x14ac:dyDescent="0.35">
      <c r="A28" t="s">
        <v>34</v>
      </c>
    </row>
    <row r="29" spans="1:6" x14ac:dyDescent="0.35">
      <c r="A29" s="2"/>
      <c r="B29" s="2" t="s">
        <v>3</v>
      </c>
      <c r="C29" s="2" t="s">
        <v>4</v>
      </c>
      <c r="D29" s="2" t="s">
        <v>5</v>
      </c>
    </row>
    <row r="30" spans="1:6" x14ac:dyDescent="0.35">
      <c r="A30" s="2"/>
      <c r="B30" s="2">
        <f>1500</f>
        <v>1500</v>
      </c>
      <c r="C30" s="2">
        <f>1500</f>
        <v>1500</v>
      </c>
      <c r="D30" s="2">
        <f>1500</f>
        <v>1500</v>
      </c>
    </row>
    <row r="31" spans="1:6" x14ac:dyDescent="0.35">
      <c r="A31" s="2" t="s">
        <v>32</v>
      </c>
      <c r="B31" s="2">
        <f>B8</f>
        <v>37800</v>
      </c>
      <c r="C31" s="2">
        <f>C8</f>
        <v>48600</v>
      </c>
      <c r="D31" s="2">
        <f>D8</f>
        <v>43200</v>
      </c>
    </row>
    <row r="32" spans="1:6" x14ac:dyDescent="0.35">
      <c r="A32" s="2" t="s">
        <v>33</v>
      </c>
      <c r="B32" s="2">
        <f>B24+B30*0.12</f>
        <v>32580</v>
      </c>
      <c r="C32" s="2">
        <f t="shared" ref="C32:D32" si="8">C24+C30*0.12</f>
        <v>36630</v>
      </c>
      <c r="D32" s="2">
        <f t="shared" si="8"/>
        <v>42705</v>
      </c>
    </row>
    <row r="33" spans="1:4" x14ac:dyDescent="0.35">
      <c r="A33" s="2" t="s">
        <v>31</v>
      </c>
      <c r="B33" s="2">
        <f>B31-B32</f>
        <v>5220</v>
      </c>
      <c r="C33" s="2">
        <f>C31-C32</f>
        <v>11970</v>
      </c>
      <c r="D33" s="2">
        <f>D31-D32</f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2025-02-06T09:59:44Z</dcterms:created>
  <dcterms:modified xsi:type="dcterms:W3CDTF">2025-02-06T11:02:48Z</dcterms:modified>
</cp:coreProperties>
</file>