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A7DAAE78-8D21-4382-BCD9-8019399C60C2}" xr6:coauthVersionLast="47" xr6:coauthVersionMax="47" xr10:uidLastSave="{00000000-0000-0000-0000-000000000000}"/>
  <bookViews>
    <workbookView xWindow="-110" yWindow="-110" windowWidth="19420" windowHeight="11020" xr2:uid="{6225EAD1-5E1E-4A20-A959-3D645534AE9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4" i="1"/>
  <c r="B29" i="1"/>
  <c r="B27" i="1"/>
  <c r="B31" i="1"/>
  <c r="B32" i="1" s="1"/>
  <c r="B33" i="1"/>
  <c r="B26" i="1"/>
  <c r="B25" i="1"/>
  <c r="C58" i="1"/>
  <c r="B58" i="1"/>
  <c r="C55" i="1"/>
  <c r="B55" i="1"/>
  <c r="C53" i="1"/>
  <c r="B53" i="1"/>
  <c r="C51" i="1"/>
  <c r="B51" i="1"/>
  <c r="C48" i="1"/>
  <c r="B48" i="1"/>
  <c r="B28" i="1"/>
  <c r="B40" i="1"/>
  <c r="B39" i="1"/>
  <c r="H3" i="1"/>
  <c r="H4" i="1"/>
  <c r="H2" i="1"/>
  <c r="G4" i="1"/>
  <c r="F4" i="1"/>
  <c r="G2" i="1"/>
  <c r="G3" i="1"/>
  <c r="F3" i="1"/>
  <c r="F2" i="1"/>
  <c r="C3" i="1"/>
  <c r="C8" i="1" s="1"/>
  <c r="C7" i="1"/>
  <c r="C14" i="1"/>
  <c r="C19" i="1" s="1"/>
  <c r="C18" i="1"/>
  <c r="B19" i="1"/>
  <c r="B8" i="1"/>
  <c r="B3" i="1"/>
  <c r="B7" i="1"/>
  <c r="B14" i="1"/>
  <c r="B18" i="1"/>
  <c r="B38" i="1" l="1"/>
</calcChain>
</file>

<file path=xl/sharedStrings.xml><?xml version="1.0" encoding="utf-8"?>
<sst xmlns="http://schemas.openxmlformats.org/spreadsheetml/2006/main" count="67" uniqueCount="59">
  <si>
    <t>ACTIF</t>
  </si>
  <si>
    <t>Immobilisations corporelles-nettes</t>
  </si>
  <si>
    <t>ACTIF IMMOBILISE</t>
  </si>
  <si>
    <t>Stock de marchandises</t>
  </si>
  <si>
    <t>Créances clients</t>
  </si>
  <si>
    <t>Disponibilités</t>
  </si>
  <si>
    <t>ACTIF-CIRCULANT</t>
  </si>
  <si>
    <t>TOTAL ACTIF</t>
  </si>
  <si>
    <t>PASSIF</t>
  </si>
  <si>
    <t>Capital social</t>
  </si>
  <si>
    <t>Réserves</t>
  </si>
  <si>
    <t>Résultat de l'exercice</t>
  </si>
  <si>
    <t>Emprunt et dettes auprès des ets de crédits (1)</t>
  </si>
  <si>
    <t>Dettes fournisseurs</t>
  </si>
  <si>
    <t>Dettes fiscales et sociales</t>
  </si>
  <si>
    <t>DETTES TOTALES</t>
  </si>
  <si>
    <t>CAPITAUX PROPRES</t>
  </si>
  <si>
    <t>TOTAL PASSIF</t>
  </si>
  <si>
    <t>N</t>
  </si>
  <si>
    <t>N-1</t>
  </si>
  <si>
    <t>FR</t>
  </si>
  <si>
    <t>BFR</t>
  </si>
  <si>
    <t>Trésorerie</t>
  </si>
  <si>
    <t>(1) dont concours bancaires courants</t>
  </si>
  <si>
    <t>Delta</t>
  </si>
  <si>
    <t>CASHFLOW</t>
  </si>
  <si>
    <t>Résultat net</t>
  </si>
  <si>
    <t>Dotation aux amortissements</t>
  </si>
  <si>
    <t>Capacité d'autofinancement</t>
  </si>
  <si>
    <t>Variation du BFR</t>
  </si>
  <si>
    <t>Flux de trésorerie sur activité d'exploitation (A)</t>
  </si>
  <si>
    <t>Cession d'immobilisations</t>
  </si>
  <si>
    <t>Investissements</t>
  </si>
  <si>
    <t>Flux de trésorerie sur activité d'investissement (B)</t>
  </si>
  <si>
    <t>Augmentation de capital</t>
  </si>
  <si>
    <t>Dividendes versées</t>
  </si>
  <si>
    <t>Emprunt souscrits  à LMT</t>
  </si>
  <si>
    <t>Remboursements d'emprunts à LMT</t>
  </si>
  <si>
    <t>Flux de trésorerie de l'exercice (A+B+C)</t>
  </si>
  <si>
    <t>Trésorerie de l'exercice précédent</t>
  </si>
  <si>
    <t>Trésorerie de l'exercice</t>
  </si>
  <si>
    <t>Delta N</t>
  </si>
  <si>
    <t>Flux de trésorerie sur activité de financement (C)</t>
  </si>
  <si>
    <t>Vente de marchandises</t>
  </si>
  <si>
    <t>Compte de résultat</t>
  </si>
  <si>
    <t>Achat de marchanddises</t>
  </si>
  <si>
    <t>Variation du stock de marchandises</t>
  </si>
  <si>
    <t>Autres charges externes</t>
  </si>
  <si>
    <t>Valeur ajoutée</t>
  </si>
  <si>
    <t>Impôts et taxes</t>
  </si>
  <si>
    <t>Salaires et charges sociales</t>
  </si>
  <si>
    <t>EBE (Excédent brut d'exploitation)</t>
  </si>
  <si>
    <t>Résultat d'exploitation</t>
  </si>
  <si>
    <t>Charges financières</t>
  </si>
  <si>
    <t>Résultat courant</t>
  </si>
  <si>
    <t>Résultat exceptionnel</t>
  </si>
  <si>
    <t>Impôt sur les bénéfices</t>
  </si>
  <si>
    <t>Bien car c'est 3,4 millions qui partent en investissement et contribuent à la production</t>
  </si>
  <si>
    <t>Production vendue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</si>
</sst>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BDB-2243-44E9-B2C9-7DCA64534CF5}">
  <dimension ref="A1:H58"/>
  <sheetViews>
    <sheetView tabSelected="1" workbookViewId="0">
      <selection activeCell="G10" sqref="G10"/>
    </sheetView>
  </sheetViews>
  <sheetFormatPr baseColWidth="10" defaultRowHeight="14.5" x14ac:dyDescent="0.35"/>
  <cols>
    <col min="1" max="1" width="38.90625" customWidth="1"/>
  </cols>
  <sheetData>
    <row r="1" spans="1:8" x14ac:dyDescent="0.35">
      <c r="A1" s="2" t="s">
        <v>0</v>
      </c>
      <c r="B1" s="2" t="s">
        <v>18</v>
      </c>
      <c r="C1" s="2" t="s">
        <v>19</v>
      </c>
      <c r="E1" s="2"/>
      <c r="F1" s="2" t="s">
        <v>18</v>
      </c>
      <c r="G1" s="2" t="s">
        <v>19</v>
      </c>
      <c r="H1" s="2" t="s">
        <v>24</v>
      </c>
    </row>
    <row r="2" spans="1:8" x14ac:dyDescent="0.35">
      <c r="A2" s="2" t="s">
        <v>1</v>
      </c>
      <c r="B2" s="2">
        <v>13200</v>
      </c>
      <c r="C2" s="2">
        <v>12200</v>
      </c>
      <c r="E2" s="2" t="s">
        <v>20</v>
      </c>
      <c r="F2" s="2">
        <f>(B14+B15)-B2-B20</f>
        <v>10610</v>
      </c>
      <c r="G2" s="2">
        <f>(C14+C15)-C2-C20</f>
        <v>7000</v>
      </c>
      <c r="H2" s="2">
        <f>F2-G2</f>
        <v>3610</v>
      </c>
    </row>
    <row r="3" spans="1:8" x14ac:dyDescent="0.35">
      <c r="A3" s="2" t="s">
        <v>2</v>
      </c>
      <c r="B3" s="2">
        <f>SUM(B2)</f>
        <v>13200</v>
      </c>
      <c r="C3" s="2">
        <f>SUM(C2)</f>
        <v>12200</v>
      </c>
      <c r="E3" s="2" t="s">
        <v>21</v>
      </c>
      <c r="F3" s="2">
        <f>B7-B16-B17-B6</f>
        <v>8410</v>
      </c>
      <c r="G3" s="2">
        <f>C7-C16-C17-C6</f>
        <v>6900</v>
      </c>
      <c r="H3" s="2">
        <f t="shared" ref="H3:H4" si="0">F3-G3</f>
        <v>1510</v>
      </c>
    </row>
    <row r="4" spans="1:8" x14ac:dyDescent="0.35">
      <c r="A4" s="2" t="s">
        <v>3</v>
      </c>
      <c r="B4" s="2">
        <v>6000</v>
      </c>
      <c r="C4" s="2">
        <v>4800</v>
      </c>
      <c r="E4" s="2" t="s">
        <v>22</v>
      </c>
      <c r="F4" s="2">
        <f>F2-F3</f>
        <v>2200</v>
      </c>
      <c r="G4" s="2">
        <f>G2-G3</f>
        <v>100</v>
      </c>
      <c r="H4" s="2">
        <f t="shared" si="0"/>
        <v>2100</v>
      </c>
    </row>
    <row r="5" spans="1:8" x14ac:dyDescent="0.35">
      <c r="A5" s="2" t="s">
        <v>4</v>
      </c>
      <c r="B5" s="2">
        <v>9510</v>
      </c>
      <c r="C5" s="2">
        <v>8900</v>
      </c>
    </row>
    <row r="6" spans="1:8" x14ac:dyDescent="0.35">
      <c r="A6" s="2" t="s">
        <v>5</v>
      </c>
      <c r="B6" s="2">
        <v>2200</v>
      </c>
      <c r="C6" s="2">
        <v>900</v>
      </c>
    </row>
    <row r="7" spans="1:8" x14ac:dyDescent="0.35">
      <c r="A7" s="1" t="s">
        <v>6</v>
      </c>
      <c r="B7" s="1">
        <f>SUM(B4:B6)</f>
        <v>17710</v>
      </c>
      <c r="C7" s="1">
        <f>SUM(C4:C6)</f>
        <v>14600</v>
      </c>
    </row>
    <row r="8" spans="1:8" x14ac:dyDescent="0.35">
      <c r="A8" s="1" t="s">
        <v>7</v>
      </c>
      <c r="B8" s="1">
        <f>B3+B7</f>
        <v>30910</v>
      </c>
      <c r="C8" s="1">
        <f>C3+C7</f>
        <v>26800</v>
      </c>
    </row>
    <row r="10" spans="1:8" x14ac:dyDescent="0.35">
      <c r="A10" s="2" t="s">
        <v>8</v>
      </c>
      <c r="B10" s="2" t="s">
        <v>18</v>
      </c>
      <c r="C10" s="2" t="s">
        <v>19</v>
      </c>
    </row>
    <row r="11" spans="1:8" x14ac:dyDescent="0.35">
      <c r="A11" s="2" t="s">
        <v>9</v>
      </c>
      <c r="B11" s="2">
        <v>10000</v>
      </c>
      <c r="C11" s="2">
        <v>10000</v>
      </c>
    </row>
    <row r="12" spans="1:8" x14ac:dyDescent="0.35">
      <c r="A12" s="2" t="s">
        <v>10</v>
      </c>
      <c r="B12" s="2">
        <v>3000</v>
      </c>
      <c r="C12" s="2">
        <v>2200</v>
      </c>
    </row>
    <row r="13" spans="1:8" x14ac:dyDescent="0.35">
      <c r="A13" s="2" t="s">
        <v>11</v>
      </c>
      <c r="B13" s="2">
        <v>3810</v>
      </c>
      <c r="C13" s="2">
        <v>1200</v>
      </c>
    </row>
    <row r="14" spans="1:8" x14ac:dyDescent="0.35">
      <c r="A14" s="1" t="s">
        <v>16</v>
      </c>
      <c r="B14" s="1">
        <f>SUM(B11:B13)</f>
        <v>16810</v>
      </c>
      <c r="C14" s="1">
        <f>SUM(C11:C13)</f>
        <v>13400</v>
      </c>
    </row>
    <row r="15" spans="1:8" x14ac:dyDescent="0.35">
      <c r="A15" s="2" t="s">
        <v>12</v>
      </c>
      <c r="B15" s="2">
        <v>7000</v>
      </c>
      <c r="C15" s="2">
        <v>6600</v>
      </c>
    </row>
    <row r="16" spans="1:8" x14ac:dyDescent="0.35">
      <c r="A16" s="2" t="s">
        <v>13</v>
      </c>
      <c r="B16" s="2">
        <v>5000</v>
      </c>
      <c r="C16" s="2">
        <v>5100</v>
      </c>
    </row>
    <row r="17" spans="1:4" x14ac:dyDescent="0.35">
      <c r="A17" s="2" t="s">
        <v>14</v>
      </c>
      <c r="B17" s="2">
        <v>2100</v>
      </c>
      <c r="C17" s="2">
        <v>1700</v>
      </c>
    </row>
    <row r="18" spans="1:4" x14ac:dyDescent="0.35">
      <c r="A18" s="1" t="s">
        <v>15</v>
      </c>
      <c r="B18" s="1">
        <f>SUM(B15:B17)</f>
        <v>14100</v>
      </c>
      <c r="C18" s="1">
        <f>SUM(C15:C17)</f>
        <v>13400</v>
      </c>
    </row>
    <row r="19" spans="1:4" x14ac:dyDescent="0.35">
      <c r="A19" s="1" t="s">
        <v>17</v>
      </c>
      <c r="B19" s="1">
        <f>B14+B18</f>
        <v>30910</v>
      </c>
      <c r="C19" s="1">
        <f>C14+C18</f>
        <v>26800</v>
      </c>
    </row>
    <row r="20" spans="1:4" x14ac:dyDescent="0.35">
      <c r="A20" s="2" t="s">
        <v>23</v>
      </c>
      <c r="B20" s="2">
        <v>0</v>
      </c>
      <c r="C20" s="2">
        <v>800</v>
      </c>
    </row>
    <row r="24" spans="1:4" x14ac:dyDescent="0.35">
      <c r="A24" s="1" t="s">
        <v>25</v>
      </c>
      <c r="B24" s="1" t="s">
        <v>41</v>
      </c>
    </row>
    <row r="25" spans="1:4" x14ac:dyDescent="0.35">
      <c r="A25" s="2" t="s">
        <v>26</v>
      </c>
      <c r="B25" s="2">
        <f>B58</f>
        <v>3810</v>
      </c>
    </row>
    <row r="26" spans="1:4" x14ac:dyDescent="0.35">
      <c r="A26" s="2" t="s">
        <v>27</v>
      </c>
      <c r="B26" s="2">
        <f>B52</f>
        <v>2400</v>
      </c>
    </row>
    <row r="27" spans="1:4" x14ac:dyDescent="0.35">
      <c r="A27" s="1" t="s">
        <v>28</v>
      </c>
      <c r="B27" s="1">
        <f>SUM(B25:B26)</f>
        <v>6210</v>
      </c>
    </row>
    <row r="28" spans="1:4" x14ac:dyDescent="0.35">
      <c r="A28" s="2" t="s">
        <v>29</v>
      </c>
      <c r="B28" s="2">
        <f>(G3-F3)</f>
        <v>-1510</v>
      </c>
    </row>
    <row r="29" spans="1:4" x14ac:dyDescent="0.35">
      <c r="A29" s="1" t="s">
        <v>30</v>
      </c>
      <c r="B29" s="1">
        <f>SUM(B27:B28)</f>
        <v>4700</v>
      </c>
    </row>
    <row r="30" spans="1:4" x14ac:dyDescent="0.35">
      <c r="A30" s="2" t="s">
        <v>31</v>
      </c>
      <c r="B30" s="2">
        <v>0</v>
      </c>
    </row>
    <row r="31" spans="1:4" x14ac:dyDescent="0.35">
      <c r="A31" s="2" t="s">
        <v>32</v>
      </c>
      <c r="B31" s="2">
        <f>-(B2-(C2-B52))</f>
        <v>-3400</v>
      </c>
    </row>
    <row r="32" spans="1:4" x14ac:dyDescent="0.35">
      <c r="A32" s="1" t="s">
        <v>33</v>
      </c>
      <c r="B32" s="1">
        <f>SUM(B30:B31)</f>
        <v>-3400</v>
      </c>
      <c r="D32" t="s">
        <v>57</v>
      </c>
    </row>
    <row r="33" spans="1:6" x14ac:dyDescent="0.35">
      <c r="A33" s="2" t="s">
        <v>34</v>
      </c>
      <c r="B33" s="2">
        <f>B11-C11</f>
        <v>0</v>
      </c>
    </row>
    <row r="34" spans="1:6" x14ac:dyDescent="0.35">
      <c r="A34" s="2" t="s">
        <v>35</v>
      </c>
      <c r="B34" s="2">
        <f>-((C12+C13)-B12)</f>
        <v>-400</v>
      </c>
    </row>
    <row r="35" spans="1:6" x14ac:dyDescent="0.35">
      <c r="A35" s="2" t="s">
        <v>36</v>
      </c>
      <c r="B35" s="2">
        <v>1800</v>
      </c>
    </row>
    <row r="36" spans="1:6" x14ac:dyDescent="0.35">
      <c r="A36" s="2" t="s">
        <v>37</v>
      </c>
      <c r="B36" s="2">
        <f>-((C15-C20)+B35-B15)</f>
        <v>-600</v>
      </c>
    </row>
    <row r="37" spans="1:6" x14ac:dyDescent="0.35">
      <c r="A37" s="1" t="s">
        <v>42</v>
      </c>
      <c r="B37" s="1">
        <f>SUM(B33:B36)</f>
        <v>800</v>
      </c>
    </row>
    <row r="38" spans="1:6" x14ac:dyDescent="0.35">
      <c r="A38" s="1" t="s">
        <v>38</v>
      </c>
      <c r="B38" s="1">
        <f>B29+B32+B37</f>
        <v>2100</v>
      </c>
    </row>
    <row r="39" spans="1:6" x14ac:dyDescent="0.35">
      <c r="A39" s="2" t="s">
        <v>39</v>
      </c>
      <c r="B39" s="2">
        <f>G4</f>
        <v>100</v>
      </c>
    </row>
    <row r="40" spans="1:6" x14ac:dyDescent="0.35">
      <c r="A40" s="2" t="s">
        <v>40</v>
      </c>
      <c r="B40" s="2">
        <f>F4</f>
        <v>2200</v>
      </c>
    </row>
    <row r="42" spans="1:6" x14ac:dyDescent="0.35">
      <c r="F42" t="s">
        <v>58</v>
      </c>
    </row>
    <row r="43" spans="1:6" x14ac:dyDescent="0.35">
      <c r="A43" s="1" t="s">
        <v>44</v>
      </c>
      <c r="B43" s="1" t="s">
        <v>18</v>
      </c>
      <c r="C43" s="1" t="s">
        <v>19</v>
      </c>
    </row>
    <row r="44" spans="1:6" x14ac:dyDescent="0.35">
      <c r="A44" s="2" t="s">
        <v>43</v>
      </c>
      <c r="B44" s="2">
        <v>52800</v>
      </c>
      <c r="C44" s="2">
        <v>54500</v>
      </c>
    </row>
    <row r="45" spans="1:6" x14ac:dyDescent="0.35">
      <c r="A45" s="2" t="s">
        <v>45</v>
      </c>
      <c r="B45" s="2">
        <v>12000</v>
      </c>
      <c r="C45" s="2">
        <v>15000</v>
      </c>
    </row>
    <row r="46" spans="1:6" x14ac:dyDescent="0.35">
      <c r="A46" s="2" t="s">
        <v>46</v>
      </c>
      <c r="B46" s="2">
        <v>2400</v>
      </c>
      <c r="C46" s="2">
        <v>1200</v>
      </c>
    </row>
    <row r="47" spans="1:6" x14ac:dyDescent="0.35">
      <c r="A47" s="2" t="s">
        <v>47</v>
      </c>
      <c r="B47" s="2">
        <v>9000</v>
      </c>
      <c r="C47" s="2">
        <v>9300</v>
      </c>
    </row>
    <row r="48" spans="1:6" x14ac:dyDescent="0.35">
      <c r="A48" s="1" t="s">
        <v>48</v>
      </c>
      <c r="B48" s="1">
        <f>B44-B45-B46-B47</f>
        <v>29400</v>
      </c>
      <c r="C48" s="1">
        <f>C44-C45-C46-C47</f>
        <v>29000</v>
      </c>
    </row>
    <row r="49" spans="1:3" x14ac:dyDescent="0.35">
      <c r="A49" s="2" t="s">
        <v>49</v>
      </c>
      <c r="B49" s="2">
        <v>2400</v>
      </c>
      <c r="C49" s="2">
        <v>2700</v>
      </c>
    </row>
    <row r="50" spans="1:3" x14ac:dyDescent="0.35">
      <c r="A50" s="2" t="s">
        <v>50</v>
      </c>
      <c r="B50" s="2">
        <v>18000</v>
      </c>
      <c r="C50" s="2">
        <v>21000</v>
      </c>
    </row>
    <row r="51" spans="1:3" x14ac:dyDescent="0.35">
      <c r="A51" s="1" t="s">
        <v>51</v>
      </c>
      <c r="B51" s="1">
        <f>(B48-SUM(B49:B50))</f>
        <v>9000</v>
      </c>
      <c r="C51" s="1">
        <f>(C48-SUM(C49:C50))</f>
        <v>5300</v>
      </c>
    </row>
    <row r="52" spans="1:3" x14ac:dyDescent="0.35">
      <c r="A52" s="2" t="s">
        <v>27</v>
      </c>
      <c r="B52" s="2">
        <v>2400</v>
      </c>
      <c r="C52" s="2">
        <v>2300</v>
      </c>
    </row>
    <row r="53" spans="1:3" x14ac:dyDescent="0.35">
      <c r="A53" s="1" t="s">
        <v>52</v>
      </c>
      <c r="B53" s="1">
        <f>B51-B52</f>
        <v>6600</v>
      </c>
      <c r="C53" s="1">
        <f>C51-C52</f>
        <v>3000</v>
      </c>
    </row>
    <row r="54" spans="1:3" x14ac:dyDescent="0.35">
      <c r="A54" s="2" t="s">
        <v>53</v>
      </c>
      <c r="B54" s="2">
        <v>900</v>
      </c>
      <c r="C54" s="2">
        <v>1200</v>
      </c>
    </row>
    <row r="55" spans="1:3" x14ac:dyDescent="0.35">
      <c r="A55" s="1" t="s">
        <v>54</v>
      </c>
      <c r="B55" s="1">
        <f>B53-B54</f>
        <v>5700</v>
      </c>
      <c r="C55" s="1">
        <f>C53-C54</f>
        <v>1800</v>
      </c>
    </row>
    <row r="56" spans="1:3" x14ac:dyDescent="0.35">
      <c r="A56" s="2" t="s">
        <v>55</v>
      </c>
      <c r="B56" s="2">
        <v>0</v>
      </c>
      <c r="C56" s="2">
        <v>0</v>
      </c>
    </row>
    <row r="57" spans="1:3" x14ac:dyDescent="0.35">
      <c r="A57" s="2" t="s">
        <v>56</v>
      </c>
      <c r="B57" s="2">
        <v>1890</v>
      </c>
      <c r="C57" s="2">
        <v>600</v>
      </c>
    </row>
    <row r="58" spans="1:3" x14ac:dyDescent="0.35">
      <c r="A58" s="1" t="s">
        <v>11</v>
      </c>
      <c r="B58" s="1">
        <f>B55-B57</f>
        <v>3810</v>
      </c>
      <c r="C58" s="1">
        <f>C55-C57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2025-01-28T08:45:46Z</dcterms:created>
  <dcterms:modified xsi:type="dcterms:W3CDTF">2025-01-30T12:38:05Z</dcterms:modified>
</cp:coreProperties>
</file>