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8_{327231D8-23FB-4791-8F87-35B81A1F2B0C}"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Sheet1!$A$1:$J$51</definedName>
    <definedName name="Slicer_Region">#N/A</definedName>
    <definedName name="Slicer_Salesperson">#N/A</definedName>
  </definedNames>
  <calcPr calcId="191029"/>
  <pivotCaches>
    <pivotCache cacheId="1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K6" i="1"/>
  <c r="K10" i="1"/>
  <c r="K14" i="1"/>
  <c r="K25" i="1"/>
  <c r="K29" i="1"/>
  <c r="K30" i="1"/>
  <c r="K33" i="1"/>
  <c r="K34" i="1"/>
  <c r="K38" i="1"/>
  <c r="K42" i="1"/>
  <c r="K45" i="1"/>
  <c r="K46" i="1"/>
  <c r="K49" i="1"/>
  <c r="K50" i="1"/>
  <c r="M70" i="1"/>
  <c r="J24" i="1"/>
  <c r="K24" i="1" s="1"/>
  <c r="J40" i="1"/>
  <c r="K40" i="1" s="1"/>
  <c r="J8" i="1"/>
  <c r="K8" i="1" s="1"/>
  <c r="J13" i="1"/>
  <c r="K13" i="1" s="1"/>
  <c r="J18" i="1"/>
  <c r="K18" i="1" s="1"/>
  <c r="J39" i="1"/>
  <c r="K39" i="1" s="1"/>
  <c r="J15" i="1"/>
  <c r="K15" i="1" s="1"/>
  <c r="J44" i="1"/>
  <c r="K44" i="1" s="1"/>
  <c r="J37" i="1"/>
  <c r="K37" i="1" s="1"/>
  <c r="J7" i="1"/>
  <c r="K7" i="1" s="1"/>
  <c r="J29" i="1"/>
  <c r="J27" i="1"/>
  <c r="K27" i="1" s="1"/>
  <c r="J26" i="1"/>
  <c r="K26" i="1" s="1"/>
  <c r="J48" i="1"/>
  <c r="K48" i="1" s="1"/>
  <c r="J19" i="1"/>
  <c r="K19" i="1" s="1"/>
  <c r="J32" i="1"/>
  <c r="K32" i="1" s="1"/>
  <c r="J20" i="1"/>
  <c r="K20" i="1" s="1"/>
  <c r="J25" i="1"/>
  <c r="J6" i="1"/>
  <c r="J50" i="1"/>
  <c r="J22" i="1"/>
  <c r="K22" i="1" s="1"/>
  <c r="J45" i="1"/>
  <c r="J43" i="1"/>
  <c r="K43" i="1" s="1"/>
  <c r="J4" i="1"/>
  <c r="K4" i="1" s="1"/>
  <c r="J51" i="1"/>
  <c r="K51" i="1" s="1"/>
  <c r="J30" i="1"/>
  <c r="J46" i="1"/>
  <c r="J11" i="1"/>
  <c r="K11" i="1" s="1"/>
  <c r="J28" i="1"/>
  <c r="K28" i="1" s="1"/>
  <c r="J33" i="1"/>
  <c r="J5" i="1"/>
  <c r="J14" i="1"/>
  <c r="J23" i="1"/>
  <c r="K23" i="1" s="1"/>
  <c r="J2" i="1"/>
  <c r="K2" i="1" s="1"/>
  <c r="J38" i="1"/>
  <c r="J12" i="1"/>
  <c r="K12" i="1" s="1"/>
  <c r="J17" i="1"/>
  <c r="K17" i="1" s="1"/>
  <c r="J49" i="1"/>
  <c r="J42" i="1"/>
  <c r="J47" i="1"/>
  <c r="K47" i="1" s="1"/>
  <c r="J41" i="1"/>
  <c r="K41" i="1" s="1"/>
  <c r="J36" i="1"/>
  <c r="K36" i="1" s="1"/>
  <c r="J31" i="1"/>
  <c r="K31" i="1" s="1"/>
  <c r="J9" i="1"/>
  <c r="K9" i="1" s="1"/>
  <c r="J16" i="1"/>
  <c r="K16" i="1" s="1"/>
  <c r="J10" i="1"/>
  <c r="J35" i="1"/>
  <c r="K35" i="1" s="1"/>
  <c r="J21" i="1"/>
  <c r="K21" i="1" s="1"/>
  <c r="J3" i="1"/>
  <c r="K3" i="1" s="1"/>
  <c r="J34" i="1"/>
  <c r="M27" i="1"/>
  <c r="M24" i="1"/>
  <c r="M19" i="1"/>
  <c r="M16" i="1"/>
  <c r="M10" i="1"/>
  <c r="M7" i="1"/>
  <c r="M4" i="1" l="1"/>
  <c r="M13" i="1"/>
</calcChain>
</file>

<file path=xl/sharedStrings.xml><?xml version="1.0" encoding="utf-8"?>
<sst xmlns="http://schemas.openxmlformats.org/spreadsheetml/2006/main" count="302" uniqueCount="76">
  <si>
    <t>Month</t>
  </si>
  <si>
    <t>Product Category</t>
  </si>
  <si>
    <t>Product Name</t>
  </si>
  <si>
    <t>Units Sold</t>
  </si>
  <si>
    <t>Unit Price</t>
  </si>
  <si>
    <t>Region</t>
  </si>
  <si>
    <t>Salesperson</t>
  </si>
  <si>
    <t>Customer Rating</t>
  </si>
  <si>
    <t>Discount (%)</t>
  </si>
  <si>
    <t>Total Sales</t>
  </si>
  <si>
    <t>Jul</t>
  </si>
  <si>
    <t>Electronics</t>
  </si>
  <si>
    <t>Curtains</t>
  </si>
  <si>
    <t>North</t>
  </si>
  <si>
    <t>Priya</t>
  </si>
  <si>
    <t>Apr</t>
  </si>
  <si>
    <t>Home Decor</t>
  </si>
  <si>
    <t>Sweater</t>
  </si>
  <si>
    <t>Aug</t>
  </si>
  <si>
    <t>Cushion</t>
  </si>
  <si>
    <t>Jan</t>
  </si>
  <si>
    <t>Skirt</t>
  </si>
  <si>
    <t>Rajesh</t>
  </si>
  <si>
    <t>Jun</t>
  </si>
  <si>
    <t>T-Shirt</t>
  </si>
  <si>
    <t>South</t>
  </si>
  <si>
    <t>Sonal</t>
  </si>
  <si>
    <t>Jeans</t>
  </si>
  <si>
    <t>West</t>
  </si>
  <si>
    <t>Feb</t>
  </si>
  <si>
    <t>Clothing</t>
  </si>
  <si>
    <t>Bluetooth Speaker</t>
  </si>
  <si>
    <t>Tablet</t>
  </si>
  <si>
    <t>East</t>
  </si>
  <si>
    <t>Laptop</t>
  </si>
  <si>
    <t>Vikram</t>
  </si>
  <si>
    <t>Anita</t>
  </si>
  <si>
    <t>May</t>
  </si>
  <si>
    <t>Jacket</t>
  </si>
  <si>
    <t>Wall Art</t>
  </si>
  <si>
    <t>Clock</t>
  </si>
  <si>
    <t>Oct</t>
  </si>
  <si>
    <t>Camera</t>
  </si>
  <si>
    <t>Trousers</t>
  </si>
  <si>
    <t>Sep</t>
  </si>
  <si>
    <t>Smartwatch</t>
  </si>
  <si>
    <t>Headphones</t>
  </si>
  <si>
    <t>Mar</t>
  </si>
  <si>
    <t>Vase</t>
  </si>
  <si>
    <t>Charger</t>
  </si>
  <si>
    <t>Shoes</t>
  </si>
  <si>
    <t>Questions:</t>
  </si>
  <si>
    <t>1) What is the total revenue generated in the year?</t>
  </si>
  <si>
    <t>2) What is the average unit price across all products?</t>
  </si>
  <si>
    <t>3) How many total units were sold?</t>
  </si>
  <si>
    <t>4) What is the highest Total Sales value?</t>
  </si>
  <si>
    <t>5)  What is the lowest Customer Rating?</t>
  </si>
  <si>
    <t>6)  How many unique products were sold?</t>
  </si>
  <si>
    <t>7)  Filter only sales made by 'Priya'.</t>
  </si>
  <si>
    <t>8)  Count how many sales were made in the "North" region.</t>
  </si>
  <si>
    <t>9) Find average discount offered on Electronics</t>
  </si>
  <si>
    <t>10) Calculate Total Sales = Units Sold * Unit Price</t>
  </si>
  <si>
    <t>11) Apply Conditional Formatting to highlight ratings below 3.5</t>
  </si>
  <si>
    <t>12) Create a Pivot Table to show total sales by Product Category</t>
  </si>
  <si>
    <t>Row Labels</t>
  </si>
  <si>
    <t>Grand Total</t>
  </si>
  <si>
    <t>Sum of Total Sales</t>
  </si>
  <si>
    <t>13)  Create a Bar Chart showing Salesperson vs Total Sales</t>
  </si>
  <si>
    <t>14)  Sort data based on Total Sales in descending order</t>
  </si>
  <si>
    <t>15) Show only products with rating above 4.5 using Filter</t>
  </si>
  <si>
    <t>16) Find the number of records with discounts greater than 10%</t>
  </si>
  <si>
    <t>17) Use Data Validation to restrict entry of rating between 1 to 5</t>
  </si>
  <si>
    <t>18) Calculate Sales After Discount</t>
  </si>
  <si>
    <t>Net Sales</t>
  </si>
  <si>
    <t>19) Identify top 5 products by Total Sales</t>
  </si>
  <si>
    <t>20) Add slicers to your Pivot Table to filter by Region and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</si>
</sst>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[Excel_Project_Sales_Analysis.xlsx]Sheet1!PivotTable3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Salesperson vs Total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Sheet1!$N$41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Sheet1!$M$42:$M$47</c:f>
              <c:strCache>
                <c:ptCount val="5"/>
                <c:pt idx="0">
                  <c:v>Anita</c:v>
                </c:pt>
                <c:pt idx="1">
                  <c:v>Priya</c:v>
                </c:pt>
                <c:pt idx="2">
                  <c:v>Rajesh</c:v>
                </c:pt>
                <c:pt idx="3">
                  <c:v>Sonal</c:v>
                </c:pt>
                <c:pt idx="4">
                  <c:v>Vikram</c:v>
                </c:pt>
              </c:strCache>
            </c:strRef>
          </c:cat>
          <c:val>
            <c:numRef>
              <c:f>Sheet1!$N$42:$N$47</c:f>
              <c:numCache>
                <c:formatCode>General</c:formatCode>
                <c:ptCount val="5"/>
                <c:pt idx="0">
                  <c:v>204373</c:v>
                </c:pt>
                <c:pt idx="1">
                  <c:v>393991</c:v>
                </c:pt>
                <c:pt idx="2">
                  <c:v>122680</c:v>
                </c:pt>
                <c:pt idx="3">
                  <c:v>183604</c:v>
                </c:pt>
                <c:pt idx="4">
                  <c:v>173679</c:v>
                </c:pt>
              </c:numCache>
            </c:numRef>
          </c:val>
          <c:extLst>
            <c:ext xmlns:c16="http://schemas.microsoft.com/office/drawing/2014/chart" uri="{C3380CC4-5D6E-409C-BE32-E72D297353CC}">
              <c16:uniqueId val="{00000000-33BD-4A60-AAE6-5482FA7421AD}"/>
            </c:ext>
          </c:extLst>
        </c:ser>
        <c:dLbls>
          <c:dLblPos val="outEnd"/>
          <c:showLegendKey val="0"/>
          <c:showVal val="1"/>
          <c:showCatName val="0"/>
          <c:showSerName val="0"/>
          <c:showPercent val="0"/>
          <c:showBubbleSize val="0"/>
        </c:dLbls>
        <c:gapWidth val="100"/>
        <c:overlap val="-24"/>
        <c:axId val="1211881632"/>
        <c:axId val="1211889792"/>
      </c:barChart>
      <c:catAx>
        <c:axId val="12118816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1889792"/>
        <c:crosses val="autoZero"/>
        <c:auto val="1"/>
        <c:lblAlgn val="ctr"/>
        <c:lblOffset val="100"/>
        <c:noMultiLvlLbl val="0"/>
      </c:catAx>
      <c:valAx>
        <c:axId val="1211889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188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48</xdr:row>
      <xdr:rowOff>4762</xdr:rowOff>
    </xdr:from>
    <xdr:to>
      <xdr:col>18</xdr:col>
      <xdr:colOff>476250</xdr:colOff>
      <xdr:row>62</xdr:row>
      <xdr:rowOff>80962</xdr:rowOff>
    </xdr:to>
    <xdr:graphicFrame macro="">
      <xdr:nvGraphicFramePr>
        <xdr:cNvPr id="2" name="Chart 1">
          <a:extLst>
            <a:ext uri="{FF2B5EF4-FFF2-40B4-BE49-F238E27FC236}">
              <a16:creationId xmlns:a16="http://schemas.microsoft.com/office/drawing/2014/main" id="{14F9AFBF-C5A0-9817-0634-949CEC275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40</xdr:row>
      <xdr:rowOff>9526</xdr:rowOff>
    </xdr:from>
    <xdr:to>
      <xdr:col>17</xdr:col>
      <xdr:colOff>76200</xdr:colOff>
      <xdr:row>47</xdr:row>
      <xdr:rowOff>114300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CDA18A3-068E-35DD-C207-EBAB8ED171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106650" y="7629526"/>
              <a:ext cx="1828800"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40</xdr:row>
      <xdr:rowOff>0</xdr:rowOff>
    </xdr:from>
    <xdr:to>
      <xdr:col>20</xdr:col>
      <xdr:colOff>152400</xdr:colOff>
      <xdr:row>48</xdr:row>
      <xdr:rowOff>123825</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5145A4A2-501C-868D-362A-8ABCF0ED077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7011650" y="7620000"/>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5.895884837963" createdVersion="8" refreshedVersion="8" minRefreshableVersion="3" recordCount="50" xr:uid="{5BC8494D-2D2F-47CC-88CC-71BA7C715E6E}">
  <cacheSource type="worksheet">
    <worksheetSource ref="A1:J51" sheet="Sheet1"/>
  </cacheSource>
  <cacheFields count="10">
    <cacheField name="Month" numFmtId="0">
      <sharedItems/>
    </cacheField>
    <cacheField name="Product Category" numFmtId="0">
      <sharedItems count="3">
        <s v="Electronics"/>
        <s v="Home Decor"/>
        <s v="Clothing"/>
      </sharedItems>
    </cacheField>
    <cacheField name="Product Name" numFmtId="0">
      <sharedItems/>
    </cacheField>
    <cacheField name="Units Sold" numFmtId="0">
      <sharedItems containsSemiMixedTypes="0" containsString="0" containsNumber="1" containsInteger="1" minValue="25" maxValue="146"/>
    </cacheField>
    <cacheField name="Unit Price" numFmtId="0">
      <sharedItems containsSemiMixedTypes="0" containsString="0" containsNumber="1" containsInteger="1" minValue="41" maxValue="488"/>
    </cacheField>
    <cacheField name="Region" numFmtId="0">
      <sharedItems count="4">
        <s v="North"/>
        <s v="South"/>
        <s v="West"/>
        <s v="East"/>
      </sharedItems>
    </cacheField>
    <cacheField name="Salesperson" numFmtId="0">
      <sharedItems count="5">
        <s v="Priya"/>
        <s v="Rajesh"/>
        <s v="Sonal"/>
        <s v="Vikram"/>
        <s v="Anita"/>
      </sharedItems>
    </cacheField>
    <cacheField name="Customer Rating" numFmtId="0">
      <sharedItems containsSemiMixedTypes="0" containsString="0" containsNumber="1" minValue="3" maxValue="5"/>
    </cacheField>
    <cacheField name="Discount (%)" numFmtId="0">
      <sharedItems containsSemiMixedTypes="0" containsString="0" containsNumber="1" containsInteger="1" minValue="0" maxValue="20"/>
    </cacheField>
    <cacheField name="Total Sales" numFmtId="0">
      <sharedItems containsSemiMixedTypes="0" containsString="0" containsNumber="1" containsInteger="1" minValue="2193" maxValue="60554"/>
    </cacheField>
  </cacheFields>
  <extLst>
    <ext xmlns:x14="http://schemas.microsoft.com/office/spreadsheetml/2009/9/main" uri="{725AE2AE-9491-48be-B2B4-4EB974FC3084}">
      <x14:pivotCacheDefinition pivotCacheId="1786557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Jul"/>
    <x v="0"/>
    <s v="Curtains"/>
    <n v="59"/>
    <n v="260"/>
    <x v="0"/>
    <x v="0"/>
    <n v="3.4"/>
    <n v="5"/>
    <n v="15340"/>
  </r>
  <r>
    <s v="Apr"/>
    <x v="1"/>
    <s v="Sweater"/>
    <n v="34"/>
    <n v="318"/>
    <x v="0"/>
    <x v="0"/>
    <n v="4.4000000000000004"/>
    <n v="10"/>
    <n v="10812"/>
  </r>
  <r>
    <s v="Aug"/>
    <x v="0"/>
    <s v="Cushion"/>
    <n v="108"/>
    <n v="341"/>
    <x v="0"/>
    <x v="0"/>
    <n v="3.5"/>
    <n v="0"/>
    <n v="36828"/>
  </r>
  <r>
    <s v="Jan"/>
    <x v="0"/>
    <s v="Skirt"/>
    <n v="76"/>
    <n v="368"/>
    <x v="0"/>
    <x v="1"/>
    <n v="4.7"/>
    <n v="0"/>
    <n v="27968"/>
  </r>
  <r>
    <s v="Jun"/>
    <x v="1"/>
    <s v="T-Shirt"/>
    <n v="87"/>
    <n v="290"/>
    <x v="1"/>
    <x v="2"/>
    <n v="4.4000000000000004"/>
    <n v="5"/>
    <n v="25230"/>
  </r>
  <r>
    <s v="Jun"/>
    <x v="0"/>
    <s v="Jeans"/>
    <n v="66"/>
    <n v="168"/>
    <x v="2"/>
    <x v="0"/>
    <n v="4.7"/>
    <n v="5"/>
    <n v="11088"/>
  </r>
  <r>
    <s v="Feb"/>
    <x v="2"/>
    <s v="Bluetooth Speaker"/>
    <n v="139"/>
    <n v="195"/>
    <x v="0"/>
    <x v="0"/>
    <n v="4.8"/>
    <n v="15"/>
    <n v="27105"/>
  </r>
  <r>
    <s v="Jul"/>
    <x v="1"/>
    <s v="Tablet"/>
    <n v="45"/>
    <n v="155"/>
    <x v="3"/>
    <x v="1"/>
    <n v="3.2"/>
    <n v="20"/>
    <n v="6975"/>
  </r>
  <r>
    <s v="Aug"/>
    <x v="1"/>
    <s v="T-Shirt"/>
    <n v="31"/>
    <n v="425"/>
    <x v="0"/>
    <x v="0"/>
    <n v="3.3"/>
    <n v="15"/>
    <n v="13175"/>
  </r>
  <r>
    <s v="Feb"/>
    <x v="0"/>
    <s v="Skirt"/>
    <n v="83"/>
    <n v="444"/>
    <x v="1"/>
    <x v="0"/>
    <n v="4.8"/>
    <n v="20"/>
    <n v="36852"/>
  </r>
  <r>
    <s v="Feb"/>
    <x v="2"/>
    <s v="Laptop"/>
    <n v="119"/>
    <n v="148"/>
    <x v="3"/>
    <x v="3"/>
    <n v="3.2"/>
    <n v="0"/>
    <n v="17612"/>
  </r>
  <r>
    <s v="Aug"/>
    <x v="2"/>
    <s v="Skirt"/>
    <n v="40"/>
    <n v="486"/>
    <x v="0"/>
    <x v="4"/>
    <n v="3.1"/>
    <n v="10"/>
    <n v="19440"/>
  </r>
  <r>
    <s v="Feb"/>
    <x v="0"/>
    <s v="Bluetooth Speaker"/>
    <n v="82"/>
    <n v="239"/>
    <x v="1"/>
    <x v="2"/>
    <n v="3.8"/>
    <n v="15"/>
    <n v="19598"/>
  </r>
  <r>
    <s v="May"/>
    <x v="2"/>
    <s v="Jacket"/>
    <n v="128"/>
    <n v="41"/>
    <x v="2"/>
    <x v="0"/>
    <n v="4"/>
    <n v="5"/>
    <n v="5248"/>
  </r>
  <r>
    <s v="Jan"/>
    <x v="2"/>
    <s v="Wall Art"/>
    <n v="126"/>
    <n v="200"/>
    <x v="0"/>
    <x v="0"/>
    <n v="4"/>
    <n v="15"/>
    <n v="25200"/>
  </r>
  <r>
    <s v="Feb"/>
    <x v="1"/>
    <s v="Clock"/>
    <n v="81"/>
    <n v="210"/>
    <x v="2"/>
    <x v="0"/>
    <n v="3.2"/>
    <n v="15"/>
    <n v="17010"/>
  </r>
  <r>
    <s v="Oct"/>
    <x v="0"/>
    <s v="Camera"/>
    <n v="82"/>
    <n v="306"/>
    <x v="0"/>
    <x v="2"/>
    <n v="3.1"/>
    <n v="10"/>
    <n v="25092"/>
  </r>
  <r>
    <s v="Jul"/>
    <x v="2"/>
    <s v="Trousers"/>
    <n v="115"/>
    <n v="186"/>
    <x v="0"/>
    <x v="1"/>
    <n v="3.9"/>
    <n v="5"/>
    <n v="21390"/>
  </r>
  <r>
    <s v="Sep"/>
    <x v="0"/>
    <s v="Trousers"/>
    <n v="134"/>
    <n v="301"/>
    <x v="1"/>
    <x v="2"/>
    <n v="3.1"/>
    <n v="15"/>
    <n v="40334"/>
  </r>
  <r>
    <s v="Jun"/>
    <x v="1"/>
    <s v="T-Shirt"/>
    <n v="56"/>
    <n v="59"/>
    <x v="2"/>
    <x v="2"/>
    <n v="3"/>
    <n v="10"/>
    <n v="3304"/>
  </r>
  <r>
    <s v="Apr"/>
    <x v="1"/>
    <s v="Jeans"/>
    <n v="119"/>
    <n v="206"/>
    <x v="1"/>
    <x v="0"/>
    <n v="3.9"/>
    <n v="15"/>
    <n v="24514"/>
  </r>
  <r>
    <s v="Apr"/>
    <x v="2"/>
    <s v="Smartwatch"/>
    <n v="79"/>
    <n v="88"/>
    <x v="0"/>
    <x v="0"/>
    <n v="3.5"/>
    <n v="5"/>
    <n v="6952"/>
  </r>
  <r>
    <s v="Aug"/>
    <x v="1"/>
    <s v="Wall Art"/>
    <n v="67"/>
    <n v="147"/>
    <x v="1"/>
    <x v="4"/>
    <n v="5"/>
    <n v="0"/>
    <n v="9849"/>
  </r>
  <r>
    <s v="Oct"/>
    <x v="2"/>
    <s v="Headphones"/>
    <n v="90"/>
    <n v="488"/>
    <x v="2"/>
    <x v="3"/>
    <n v="3.2"/>
    <n v="5"/>
    <n v="43920"/>
  </r>
  <r>
    <s v="Sep"/>
    <x v="1"/>
    <s v="Skirt"/>
    <n v="43"/>
    <n v="51"/>
    <x v="0"/>
    <x v="1"/>
    <n v="4.2"/>
    <n v="5"/>
    <n v="2193"/>
  </r>
  <r>
    <s v="Feb"/>
    <x v="0"/>
    <s v="T-Shirt"/>
    <n v="130"/>
    <n v="132"/>
    <x v="2"/>
    <x v="0"/>
    <n v="3.5"/>
    <n v="10"/>
    <n v="17160"/>
  </r>
  <r>
    <s v="Feb"/>
    <x v="1"/>
    <s v="Tablet"/>
    <n v="126"/>
    <n v="55"/>
    <x v="3"/>
    <x v="0"/>
    <n v="5"/>
    <n v="5"/>
    <n v="6930"/>
  </r>
  <r>
    <s v="Apr"/>
    <x v="0"/>
    <s v="Jacket"/>
    <n v="126"/>
    <n v="237"/>
    <x v="3"/>
    <x v="3"/>
    <n v="4.9000000000000004"/>
    <n v="20"/>
    <n v="29862"/>
  </r>
  <r>
    <s v="Oct"/>
    <x v="2"/>
    <s v="Camera"/>
    <n v="146"/>
    <n v="125"/>
    <x v="3"/>
    <x v="4"/>
    <n v="3.3"/>
    <n v="20"/>
    <n v="18250"/>
  </r>
  <r>
    <s v="Apr"/>
    <x v="2"/>
    <s v="Bluetooth Speaker"/>
    <n v="51"/>
    <n v="315"/>
    <x v="3"/>
    <x v="2"/>
    <n v="3.3"/>
    <n v="10"/>
    <n v="16065"/>
  </r>
  <r>
    <s v="Jun"/>
    <x v="2"/>
    <s v="Jacket"/>
    <n v="137"/>
    <n v="299"/>
    <x v="1"/>
    <x v="0"/>
    <n v="3.2"/>
    <n v="0"/>
    <n v="40963"/>
  </r>
  <r>
    <s v="Aug"/>
    <x v="1"/>
    <s v="T-Shirt"/>
    <n v="64"/>
    <n v="424"/>
    <x v="2"/>
    <x v="4"/>
    <n v="4.8"/>
    <n v="5"/>
    <n v="27136"/>
  </r>
  <r>
    <s v="Apr"/>
    <x v="2"/>
    <s v="Curtains"/>
    <n v="70"/>
    <n v="350"/>
    <x v="3"/>
    <x v="4"/>
    <n v="5"/>
    <n v="5"/>
    <n v="24500"/>
  </r>
  <r>
    <s v="Oct"/>
    <x v="2"/>
    <s v="Laptop"/>
    <n v="137"/>
    <n v="442"/>
    <x v="0"/>
    <x v="0"/>
    <n v="3.7"/>
    <n v="15"/>
    <n v="60554"/>
  </r>
  <r>
    <s v="Sep"/>
    <x v="0"/>
    <s v="Laptop"/>
    <n v="143"/>
    <n v="92"/>
    <x v="2"/>
    <x v="3"/>
    <n v="3.4"/>
    <n v="10"/>
    <n v="13156"/>
  </r>
  <r>
    <s v="Jun"/>
    <x v="2"/>
    <s v="Jeans"/>
    <n v="93"/>
    <n v="301"/>
    <x v="1"/>
    <x v="2"/>
    <n v="3.6"/>
    <n v="20"/>
    <n v="27993"/>
  </r>
  <r>
    <s v="Mar"/>
    <x v="0"/>
    <s v="Vase"/>
    <n v="89"/>
    <n v="292"/>
    <x v="2"/>
    <x v="2"/>
    <n v="5"/>
    <n v="15"/>
    <n v="25988"/>
  </r>
  <r>
    <s v="Feb"/>
    <x v="0"/>
    <s v="Charger"/>
    <n v="56"/>
    <n v="66"/>
    <x v="2"/>
    <x v="4"/>
    <n v="3.3"/>
    <n v="0"/>
    <n v="3696"/>
  </r>
  <r>
    <s v="Apr"/>
    <x v="1"/>
    <s v="Wall Art"/>
    <n v="93"/>
    <n v="108"/>
    <x v="0"/>
    <x v="4"/>
    <n v="3.5"/>
    <n v="20"/>
    <n v="10044"/>
  </r>
  <r>
    <s v="Jul"/>
    <x v="2"/>
    <s v="Tablet"/>
    <n v="94"/>
    <n v="60"/>
    <x v="1"/>
    <x v="1"/>
    <n v="4.5"/>
    <n v="0"/>
    <n v="5640"/>
  </r>
  <r>
    <s v="Feb"/>
    <x v="2"/>
    <s v="Wall Art"/>
    <n v="25"/>
    <n v="403"/>
    <x v="0"/>
    <x v="3"/>
    <n v="4.5999999999999996"/>
    <n v="10"/>
    <n v="10075"/>
  </r>
  <r>
    <s v="May"/>
    <x v="1"/>
    <s v="Laptop"/>
    <n v="42"/>
    <n v="333"/>
    <x v="0"/>
    <x v="0"/>
    <n v="4.7"/>
    <n v="5"/>
    <n v="13986"/>
  </r>
  <r>
    <s v="Aug"/>
    <x v="1"/>
    <s v="Sweater"/>
    <n v="78"/>
    <n v="219"/>
    <x v="0"/>
    <x v="4"/>
    <n v="4"/>
    <n v="15"/>
    <n v="17082"/>
  </r>
  <r>
    <s v="Jul"/>
    <x v="2"/>
    <s v="Cushion"/>
    <n v="94"/>
    <n v="362"/>
    <x v="2"/>
    <x v="3"/>
    <n v="3.6"/>
    <n v="15"/>
    <n v="34028"/>
  </r>
  <r>
    <s v="May"/>
    <x v="2"/>
    <s v="Vase"/>
    <n v="134"/>
    <n v="200"/>
    <x v="2"/>
    <x v="1"/>
    <n v="4"/>
    <n v="20"/>
    <n v="26800"/>
  </r>
  <r>
    <s v="Jan"/>
    <x v="0"/>
    <s v="Headphones"/>
    <n v="101"/>
    <n v="314"/>
    <x v="1"/>
    <x v="1"/>
    <n v="5"/>
    <n v="0"/>
    <n v="31714"/>
  </r>
  <r>
    <s v="May"/>
    <x v="2"/>
    <s v="Curtains"/>
    <n v="76"/>
    <n v="198"/>
    <x v="3"/>
    <x v="4"/>
    <n v="4.0999999999999996"/>
    <n v="10"/>
    <n v="15048"/>
  </r>
  <r>
    <s v="Apr"/>
    <x v="2"/>
    <s v="T-Shirt"/>
    <n v="97"/>
    <n v="258"/>
    <x v="0"/>
    <x v="3"/>
    <n v="4.5"/>
    <n v="20"/>
    <n v="25026"/>
  </r>
  <r>
    <s v="Feb"/>
    <x v="0"/>
    <s v="Curtains"/>
    <n v="144"/>
    <n v="412"/>
    <x v="1"/>
    <x v="4"/>
    <n v="4.8"/>
    <n v="0"/>
    <n v="59328"/>
  </r>
  <r>
    <s v="Oct"/>
    <x v="1"/>
    <s v="Shoes"/>
    <n v="106"/>
    <n v="229"/>
    <x v="2"/>
    <x v="0"/>
    <n v="4.5"/>
    <n v="15"/>
    <n v="242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B71DE-BD22-41A1-A40E-A5103576C68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1:N47" firstHeaderRow="1" firstDataRow="1" firstDataCol="1"/>
  <pivotFields count="10">
    <pivotField showAll="0"/>
    <pivotField showAll="0"/>
    <pivotField showAll="0"/>
    <pivotField showAll="0"/>
    <pivotField showAll="0"/>
    <pivotField showAll="0">
      <items count="5">
        <item x="3"/>
        <item x="0"/>
        <item x="1"/>
        <item x="2"/>
        <item t="default"/>
      </items>
    </pivotField>
    <pivotField axis="axisRow" showAll="0">
      <items count="6">
        <item x="4"/>
        <item x="0"/>
        <item x="1"/>
        <item x="2"/>
        <item x="3"/>
        <item t="default"/>
      </items>
    </pivotField>
    <pivotField showAll="0"/>
    <pivotField showAll="0"/>
    <pivotField dataField="1" showAll="0"/>
  </pivotFields>
  <rowFields count="1">
    <field x="6"/>
  </rowFields>
  <rowItems count="6">
    <i>
      <x/>
    </i>
    <i>
      <x v="1"/>
    </i>
    <i>
      <x v="2"/>
    </i>
    <i>
      <x v="3"/>
    </i>
    <i>
      <x v="4"/>
    </i>
    <i t="grand">
      <x/>
    </i>
  </rowItems>
  <colItems count="1">
    <i/>
  </colItems>
  <dataFields count="1">
    <dataField name="Sum of Total Sales" fld="9"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96349-312D-4B47-B767-40452EF5147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4:N38" firstHeaderRow="1" firstDataRow="1" firstDataCol="1"/>
  <pivotFields count="10">
    <pivotField showAll="0"/>
    <pivotField axis="axisRow" showAll="0">
      <items count="4">
        <item x="2"/>
        <item x="0"/>
        <item x="1"/>
        <item t="default"/>
      </items>
    </pivotField>
    <pivotField showAll="0"/>
    <pivotField showAll="0"/>
    <pivotField showAll="0"/>
    <pivotField showAll="0"/>
    <pivotField showAll="0"/>
    <pivotField showAll="0"/>
    <pivotField showAll="0"/>
    <pivotField dataField="1" showAll="0"/>
  </pivotFields>
  <rowFields count="1">
    <field x="1"/>
  </rowFields>
  <rowItems count="4">
    <i>
      <x/>
    </i>
    <i>
      <x v="1"/>
    </i>
    <i>
      <x v="2"/>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50C4BA-B75D-4F29-95F9-4D79F3BA5BAE}" sourceName="Region">
  <pivotTables>
    <pivotTable tabId="1" name="PivotTable3"/>
  </pivotTables>
  <data>
    <tabular pivotCacheId="178655799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D302FD1-68DD-4B32-A179-C3343CB9906D}" sourceName="Salesperson">
  <pivotTables>
    <pivotTable tabId="1" name="PivotTable3"/>
  </pivotTables>
  <data>
    <tabular pivotCacheId="1786557990">
      <items count="5">
        <i x="4"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97BACE-7BDD-4A79-A3EB-B6BB5E49AA63}" cache="Slicer_Region" caption="Region" rowHeight="241300"/>
  <slicer name="Salesperson" xr10:uid="{2F541761-1D45-49FD-B9EF-B4CDE5CB160F}" cache="Slicer_Salesperson"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4"/>
  <sheetViews>
    <sheetView tabSelected="1" workbookViewId="0">
      <selection activeCell="M70" sqref="M70"/>
    </sheetView>
  </sheetViews>
  <sheetFormatPr defaultRowHeight="15" x14ac:dyDescent="0.25"/>
  <cols>
    <col min="1" max="1" width="29.140625" bestFit="1" customWidth="1"/>
    <col min="2" max="2" width="20.85546875" bestFit="1" customWidth="1"/>
    <col min="3" max="3" width="17.7109375" bestFit="1" customWidth="1"/>
    <col min="4" max="4" width="14.5703125" bestFit="1" customWidth="1"/>
    <col min="5" max="5" width="14.28515625" bestFit="1" customWidth="1"/>
    <col min="6" max="6" width="11.7109375" bestFit="1" customWidth="1"/>
    <col min="7" max="7" width="16.28515625" bestFit="1" customWidth="1"/>
    <col min="8" max="8" width="20.28515625" bestFit="1" customWidth="1"/>
    <col min="9" max="9" width="16.7109375" bestFit="1" customWidth="1"/>
    <col min="10" max="10" width="15" bestFit="1" customWidth="1"/>
    <col min="11" max="11" width="9.28515625" bestFit="1" customWidth="1"/>
    <col min="13" max="13" width="13.140625" bestFit="1" customWidth="1"/>
    <col min="14" max="14" width="17.28515625" bestFit="1" customWidth="1"/>
  </cols>
  <sheetData>
    <row r="1" spans="1:13" x14ac:dyDescent="0.25">
      <c r="A1" s="1" t="s">
        <v>0</v>
      </c>
      <c r="B1" s="1" t="s">
        <v>1</v>
      </c>
      <c r="C1" s="1" t="s">
        <v>2</v>
      </c>
      <c r="D1" s="1" t="s">
        <v>3</v>
      </c>
      <c r="E1" s="1" t="s">
        <v>4</v>
      </c>
      <c r="F1" s="1" t="s">
        <v>5</v>
      </c>
      <c r="G1" s="1" t="s">
        <v>6</v>
      </c>
      <c r="H1" s="1" t="s">
        <v>7</v>
      </c>
      <c r="I1" s="1" t="s">
        <v>8</v>
      </c>
      <c r="J1" s="1" t="s">
        <v>9</v>
      </c>
      <c r="K1" s="2" t="s">
        <v>73</v>
      </c>
      <c r="M1" s="2" t="s">
        <v>51</v>
      </c>
    </row>
    <row r="2" spans="1:13" x14ac:dyDescent="0.25">
      <c r="A2" t="s">
        <v>41</v>
      </c>
      <c r="B2" t="s">
        <v>30</v>
      </c>
      <c r="C2" t="s">
        <v>34</v>
      </c>
      <c r="D2">
        <v>137</v>
      </c>
      <c r="E2">
        <v>442</v>
      </c>
      <c r="F2" t="s">
        <v>13</v>
      </c>
      <c r="G2" t="s">
        <v>14</v>
      </c>
      <c r="H2">
        <v>3.7</v>
      </c>
      <c r="I2">
        <v>15</v>
      </c>
      <c r="J2">
        <f>D2*E2</f>
        <v>60554</v>
      </c>
      <c r="K2">
        <f>J2*(1 - I2/100)</f>
        <v>51470.9</v>
      </c>
    </row>
    <row r="3" spans="1:13" x14ac:dyDescent="0.25">
      <c r="A3" t="s">
        <v>29</v>
      </c>
      <c r="B3" t="s">
        <v>11</v>
      </c>
      <c r="C3" t="s">
        <v>12</v>
      </c>
      <c r="D3">
        <v>144</v>
      </c>
      <c r="E3">
        <v>412</v>
      </c>
      <c r="F3" t="s">
        <v>25</v>
      </c>
      <c r="G3" t="s">
        <v>36</v>
      </c>
      <c r="H3">
        <v>4.8</v>
      </c>
      <c r="I3">
        <v>0</v>
      </c>
      <c r="J3">
        <f>D3*E3</f>
        <v>59328</v>
      </c>
      <c r="K3">
        <f>J3*(1 - I3/100)</f>
        <v>59328</v>
      </c>
      <c r="M3" s="2" t="s">
        <v>52</v>
      </c>
    </row>
    <row r="4" spans="1:13" x14ac:dyDescent="0.25">
      <c r="A4" t="s">
        <v>41</v>
      </c>
      <c r="B4" t="s">
        <v>30</v>
      </c>
      <c r="C4" t="s">
        <v>46</v>
      </c>
      <c r="D4">
        <v>90</v>
      </c>
      <c r="E4">
        <v>488</v>
      </c>
      <c r="F4" t="s">
        <v>28</v>
      </c>
      <c r="G4" t="s">
        <v>35</v>
      </c>
      <c r="H4">
        <v>3.2</v>
      </c>
      <c r="I4">
        <v>5</v>
      </c>
      <c r="J4">
        <f>D4*E4</f>
        <v>43920</v>
      </c>
      <c r="K4">
        <f>J4*(1 - I4/100)</f>
        <v>41724</v>
      </c>
      <c r="M4">
        <f>SUM(J2:J51)</f>
        <v>1078327</v>
      </c>
    </row>
    <row r="5" spans="1:13" x14ac:dyDescent="0.25">
      <c r="A5" t="s">
        <v>23</v>
      </c>
      <c r="B5" t="s">
        <v>30</v>
      </c>
      <c r="C5" t="s">
        <v>38</v>
      </c>
      <c r="D5">
        <v>137</v>
      </c>
      <c r="E5">
        <v>299</v>
      </c>
      <c r="F5" t="s">
        <v>25</v>
      </c>
      <c r="G5" t="s">
        <v>14</v>
      </c>
      <c r="H5">
        <v>3.2</v>
      </c>
      <c r="I5">
        <v>0</v>
      </c>
      <c r="J5">
        <f>D5*E5</f>
        <v>40963</v>
      </c>
      <c r="K5">
        <f>J5*(1 - I5/100)</f>
        <v>40963</v>
      </c>
    </row>
    <row r="6" spans="1:13" x14ac:dyDescent="0.25">
      <c r="A6" t="s">
        <v>44</v>
      </c>
      <c r="B6" t="s">
        <v>11</v>
      </c>
      <c r="C6" t="s">
        <v>43</v>
      </c>
      <c r="D6">
        <v>134</v>
      </c>
      <c r="E6">
        <v>301</v>
      </c>
      <c r="F6" t="s">
        <v>25</v>
      </c>
      <c r="G6" t="s">
        <v>26</v>
      </c>
      <c r="H6">
        <v>3.1</v>
      </c>
      <c r="I6">
        <v>15</v>
      </c>
      <c r="J6">
        <f>D6*E6</f>
        <v>40334</v>
      </c>
      <c r="K6">
        <f>J6*(1 - I6/100)</f>
        <v>34283.9</v>
      </c>
      <c r="M6" s="2" t="s">
        <v>53</v>
      </c>
    </row>
    <row r="7" spans="1:13" x14ac:dyDescent="0.25">
      <c r="A7" t="s">
        <v>29</v>
      </c>
      <c r="B7" t="s">
        <v>11</v>
      </c>
      <c r="C7" t="s">
        <v>21</v>
      </c>
      <c r="D7">
        <v>83</v>
      </c>
      <c r="E7">
        <v>444</v>
      </c>
      <c r="F7" t="s">
        <v>25</v>
      </c>
      <c r="G7" t="s">
        <v>14</v>
      </c>
      <c r="H7">
        <v>4.8</v>
      </c>
      <c r="I7">
        <v>20</v>
      </c>
      <c r="J7">
        <f>D7*E7</f>
        <v>36852</v>
      </c>
      <c r="K7">
        <f>J7*(1 - I7/100)</f>
        <v>29481.600000000002</v>
      </c>
      <c r="M7">
        <f>AVERAGE(E2:E51)</f>
        <v>246.92</v>
      </c>
    </row>
    <row r="8" spans="1:13" x14ac:dyDescent="0.25">
      <c r="A8" t="s">
        <v>18</v>
      </c>
      <c r="B8" t="s">
        <v>11</v>
      </c>
      <c r="C8" t="s">
        <v>19</v>
      </c>
      <c r="D8">
        <v>108</v>
      </c>
      <c r="E8">
        <v>341</v>
      </c>
      <c r="F8" t="s">
        <v>13</v>
      </c>
      <c r="G8" t="s">
        <v>14</v>
      </c>
      <c r="H8">
        <v>3.5</v>
      </c>
      <c r="I8">
        <v>0</v>
      </c>
      <c r="J8">
        <f>D8*E8</f>
        <v>36828</v>
      </c>
      <c r="K8">
        <f>J8*(1 - I8/100)</f>
        <v>36828</v>
      </c>
    </row>
    <row r="9" spans="1:13" x14ac:dyDescent="0.25">
      <c r="A9" t="s">
        <v>10</v>
      </c>
      <c r="B9" t="s">
        <v>30</v>
      </c>
      <c r="C9" t="s">
        <v>19</v>
      </c>
      <c r="D9">
        <v>94</v>
      </c>
      <c r="E9">
        <v>362</v>
      </c>
      <c r="F9" t="s">
        <v>28</v>
      </c>
      <c r="G9" t="s">
        <v>35</v>
      </c>
      <c r="H9">
        <v>3.6</v>
      </c>
      <c r="I9">
        <v>15</v>
      </c>
      <c r="J9">
        <f>D9*E9</f>
        <v>34028</v>
      </c>
      <c r="K9">
        <f>J9*(1 - I9/100)</f>
        <v>28923.8</v>
      </c>
      <c r="M9" s="2" t="s">
        <v>54</v>
      </c>
    </row>
    <row r="10" spans="1:13" x14ac:dyDescent="0.25">
      <c r="A10" t="s">
        <v>20</v>
      </c>
      <c r="B10" t="s">
        <v>11</v>
      </c>
      <c r="C10" t="s">
        <v>46</v>
      </c>
      <c r="D10">
        <v>101</v>
      </c>
      <c r="E10">
        <v>314</v>
      </c>
      <c r="F10" t="s">
        <v>25</v>
      </c>
      <c r="G10" t="s">
        <v>22</v>
      </c>
      <c r="H10">
        <v>5</v>
      </c>
      <c r="I10">
        <v>0</v>
      </c>
      <c r="J10">
        <f>D10*E10</f>
        <v>31714</v>
      </c>
      <c r="K10">
        <f>J10*(1 - I10/100)</f>
        <v>31714</v>
      </c>
      <c r="M10">
        <f>SUM(D2:D51)</f>
        <v>4541</v>
      </c>
    </row>
    <row r="11" spans="1:13" x14ac:dyDescent="0.25">
      <c r="A11" t="s">
        <v>15</v>
      </c>
      <c r="B11" t="s">
        <v>11</v>
      </c>
      <c r="C11" t="s">
        <v>38</v>
      </c>
      <c r="D11">
        <v>126</v>
      </c>
      <c r="E11">
        <v>237</v>
      </c>
      <c r="F11" t="s">
        <v>33</v>
      </c>
      <c r="G11" t="s">
        <v>35</v>
      </c>
      <c r="H11">
        <v>4.9000000000000004</v>
      </c>
      <c r="I11">
        <v>20</v>
      </c>
      <c r="J11">
        <f>D11*E11</f>
        <v>29862</v>
      </c>
      <c r="K11">
        <f>J11*(1 - I11/100)</f>
        <v>23889.600000000002</v>
      </c>
    </row>
    <row r="12" spans="1:13" x14ac:dyDescent="0.25">
      <c r="A12" t="s">
        <v>23</v>
      </c>
      <c r="B12" t="s">
        <v>30</v>
      </c>
      <c r="C12" t="s">
        <v>27</v>
      </c>
      <c r="D12">
        <v>93</v>
      </c>
      <c r="E12">
        <v>301</v>
      </c>
      <c r="F12" t="s">
        <v>25</v>
      </c>
      <c r="G12" t="s">
        <v>26</v>
      </c>
      <c r="H12">
        <v>3.6</v>
      </c>
      <c r="I12">
        <v>20</v>
      </c>
      <c r="J12">
        <f>D12*E12</f>
        <v>27993</v>
      </c>
      <c r="K12">
        <f>J12*(1 - I12/100)</f>
        <v>22394.400000000001</v>
      </c>
      <c r="M12" s="2" t="s">
        <v>55</v>
      </c>
    </row>
    <row r="13" spans="1:13" x14ac:dyDescent="0.25">
      <c r="A13" t="s">
        <v>20</v>
      </c>
      <c r="B13" t="s">
        <v>11</v>
      </c>
      <c r="C13" t="s">
        <v>21</v>
      </c>
      <c r="D13">
        <v>76</v>
      </c>
      <c r="E13">
        <v>368</v>
      </c>
      <c r="F13" t="s">
        <v>13</v>
      </c>
      <c r="G13" t="s">
        <v>22</v>
      </c>
      <c r="H13">
        <v>4.7</v>
      </c>
      <c r="I13">
        <v>0</v>
      </c>
      <c r="J13">
        <f>D13*E13</f>
        <v>27968</v>
      </c>
      <c r="K13">
        <f>J13*(1 - I13/100)</f>
        <v>27968</v>
      </c>
      <c r="M13">
        <f>MAX(J2:J51)</f>
        <v>60554</v>
      </c>
    </row>
    <row r="14" spans="1:13" x14ac:dyDescent="0.25">
      <c r="A14" t="s">
        <v>18</v>
      </c>
      <c r="B14" t="s">
        <v>16</v>
      </c>
      <c r="C14" t="s">
        <v>24</v>
      </c>
      <c r="D14">
        <v>64</v>
      </c>
      <c r="E14">
        <v>424</v>
      </c>
      <c r="F14" t="s">
        <v>28</v>
      </c>
      <c r="G14" t="s">
        <v>36</v>
      </c>
      <c r="H14">
        <v>4.8</v>
      </c>
      <c r="I14">
        <v>5</v>
      </c>
      <c r="J14">
        <f>D14*E14</f>
        <v>27136</v>
      </c>
      <c r="K14">
        <f>J14*(1 - I14/100)</f>
        <v>25779.199999999997</v>
      </c>
    </row>
    <row r="15" spans="1:13" x14ac:dyDescent="0.25">
      <c r="A15" t="s">
        <v>29</v>
      </c>
      <c r="B15" t="s">
        <v>30</v>
      </c>
      <c r="C15" t="s">
        <v>31</v>
      </c>
      <c r="D15">
        <v>139</v>
      </c>
      <c r="E15">
        <v>195</v>
      </c>
      <c r="F15" t="s">
        <v>13</v>
      </c>
      <c r="G15" t="s">
        <v>14</v>
      </c>
      <c r="H15">
        <v>4.8</v>
      </c>
      <c r="I15">
        <v>15</v>
      </c>
      <c r="J15">
        <f>D15*E15</f>
        <v>27105</v>
      </c>
      <c r="K15">
        <f>J15*(1 - I15/100)</f>
        <v>23039.25</v>
      </c>
      <c r="M15" s="2" t="s">
        <v>56</v>
      </c>
    </row>
    <row r="16" spans="1:13" x14ac:dyDescent="0.25">
      <c r="A16" t="s">
        <v>37</v>
      </c>
      <c r="B16" t="s">
        <v>30</v>
      </c>
      <c r="C16" t="s">
        <v>48</v>
      </c>
      <c r="D16">
        <v>134</v>
      </c>
      <c r="E16">
        <v>200</v>
      </c>
      <c r="F16" t="s">
        <v>28</v>
      </c>
      <c r="G16" t="s">
        <v>22</v>
      </c>
      <c r="H16">
        <v>4</v>
      </c>
      <c r="I16">
        <v>20</v>
      </c>
      <c r="J16">
        <f>D16*E16</f>
        <v>26800</v>
      </c>
      <c r="K16">
        <f>J16*(1 - I16/100)</f>
        <v>21440</v>
      </c>
      <c r="M16">
        <f>MIN(H2:H51)</f>
        <v>3</v>
      </c>
    </row>
    <row r="17" spans="1:13" x14ac:dyDescent="0.25">
      <c r="A17" t="s">
        <v>47</v>
      </c>
      <c r="B17" t="s">
        <v>11</v>
      </c>
      <c r="C17" t="s">
        <v>48</v>
      </c>
      <c r="D17">
        <v>89</v>
      </c>
      <c r="E17">
        <v>292</v>
      </c>
      <c r="F17" t="s">
        <v>28</v>
      </c>
      <c r="G17" t="s">
        <v>26</v>
      </c>
      <c r="H17">
        <v>5</v>
      </c>
      <c r="I17">
        <v>15</v>
      </c>
      <c r="J17">
        <f>D17*E17</f>
        <v>25988</v>
      </c>
      <c r="K17">
        <f>J17*(1 - I17/100)</f>
        <v>22089.8</v>
      </c>
    </row>
    <row r="18" spans="1:13" x14ac:dyDescent="0.25">
      <c r="A18" t="s">
        <v>23</v>
      </c>
      <c r="B18" t="s">
        <v>16</v>
      </c>
      <c r="C18" t="s">
        <v>24</v>
      </c>
      <c r="D18">
        <v>87</v>
      </c>
      <c r="E18">
        <v>290</v>
      </c>
      <c r="F18" t="s">
        <v>25</v>
      </c>
      <c r="G18" t="s">
        <v>26</v>
      </c>
      <c r="H18">
        <v>4.4000000000000004</v>
      </c>
      <c r="I18">
        <v>5</v>
      </c>
      <c r="J18">
        <f>D18*E18</f>
        <v>25230</v>
      </c>
      <c r="K18">
        <f>J18*(1 - I18/100)</f>
        <v>23968.5</v>
      </c>
      <c r="M18" s="2" t="s">
        <v>57</v>
      </c>
    </row>
    <row r="19" spans="1:13" x14ac:dyDescent="0.25">
      <c r="A19" t="s">
        <v>20</v>
      </c>
      <c r="B19" t="s">
        <v>30</v>
      </c>
      <c r="C19" t="s">
        <v>39</v>
      </c>
      <c r="D19">
        <v>126</v>
      </c>
      <c r="E19">
        <v>200</v>
      </c>
      <c r="F19" t="s">
        <v>13</v>
      </c>
      <c r="G19" t="s">
        <v>14</v>
      </c>
      <c r="H19">
        <v>4</v>
      </c>
      <c r="I19">
        <v>15</v>
      </c>
      <c r="J19">
        <f>D19*E19</f>
        <v>25200</v>
      </c>
      <c r="K19">
        <f>J19*(1 - I19/100)</f>
        <v>21420</v>
      </c>
      <c r="M19">
        <f>COUNTA(_xlfn.UNIQUE(C2:C51))</f>
        <v>19</v>
      </c>
    </row>
    <row r="20" spans="1:13" x14ac:dyDescent="0.25">
      <c r="A20" t="s">
        <v>41</v>
      </c>
      <c r="B20" t="s">
        <v>11</v>
      </c>
      <c r="C20" t="s">
        <v>42</v>
      </c>
      <c r="D20">
        <v>82</v>
      </c>
      <c r="E20">
        <v>306</v>
      </c>
      <c r="F20" t="s">
        <v>13</v>
      </c>
      <c r="G20" t="s">
        <v>26</v>
      </c>
      <c r="H20">
        <v>3.1</v>
      </c>
      <c r="I20">
        <v>10</v>
      </c>
      <c r="J20">
        <f>D20*E20</f>
        <v>25092</v>
      </c>
      <c r="K20">
        <f>J20*(1 - I20/100)</f>
        <v>22582.799999999999</v>
      </c>
    </row>
    <row r="21" spans="1:13" x14ac:dyDescent="0.25">
      <c r="A21" t="s">
        <v>15</v>
      </c>
      <c r="B21" t="s">
        <v>30</v>
      </c>
      <c r="C21" t="s">
        <v>24</v>
      </c>
      <c r="D21">
        <v>97</v>
      </c>
      <c r="E21">
        <v>258</v>
      </c>
      <c r="F21" t="s">
        <v>13</v>
      </c>
      <c r="G21" t="s">
        <v>35</v>
      </c>
      <c r="H21">
        <v>4.5</v>
      </c>
      <c r="I21">
        <v>20</v>
      </c>
      <c r="J21">
        <f>D21*E21</f>
        <v>25026</v>
      </c>
      <c r="K21">
        <f>J21*(1 - I21/100)</f>
        <v>20020.800000000003</v>
      </c>
      <c r="M21" s="2" t="s">
        <v>58</v>
      </c>
    </row>
    <row r="22" spans="1:13" x14ac:dyDescent="0.25">
      <c r="A22" t="s">
        <v>15</v>
      </c>
      <c r="B22" t="s">
        <v>16</v>
      </c>
      <c r="C22" t="s">
        <v>27</v>
      </c>
      <c r="D22">
        <v>119</v>
      </c>
      <c r="E22">
        <v>206</v>
      </c>
      <c r="F22" t="s">
        <v>25</v>
      </c>
      <c r="G22" t="s">
        <v>14</v>
      </c>
      <c r="H22">
        <v>3.9</v>
      </c>
      <c r="I22">
        <v>15</v>
      </c>
      <c r="J22">
        <f>D22*E22</f>
        <v>24514</v>
      </c>
      <c r="K22">
        <f>J22*(1 - I22/100)</f>
        <v>20836.899999999998</v>
      </c>
    </row>
    <row r="23" spans="1:13" x14ac:dyDescent="0.25">
      <c r="A23" t="s">
        <v>15</v>
      </c>
      <c r="B23" t="s">
        <v>30</v>
      </c>
      <c r="C23" t="s">
        <v>12</v>
      </c>
      <c r="D23">
        <v>70</v>
      </c>
      <c r="E23">
        <v>350</v>
      </c>
      <c r="F23" t="s">
        <v>33</v>
      </c>
      <c r="G23" t="s">
        <v>36</v>
      </c>
      <c r="H23">
        <v>5</v>
      </c>
      <c r="I23">
        <v>5</v>
      </c>
      <c r="J23">
        <f>D23*E23</f>
        <v>24500</v>
      </c>
      <c r="K23">
        <f>J23*(1 - I23/100)</f>
        <v>23275</v>
      </c>
      <c r="M23" s="2" t="s">
        <v>59</v>
      </c>
    </row>
    <row r="24" spans="1:13" x14ac:dyDescent="0.25">
      <c r="A24" t="s">
        <v>41</v>
      </c>
      <c r="B24" t="s">
        <v>16</v>
      </c>
      <c r="C24" t="s">
        <v>50</v>
      </c>
      <c r="D24">
        <v>106</v>
      </c>
      <c r="E24">
        <v>229</v>
      </c>
      <c r="F24" t="s">
        <v>28</v>
      </c>
      <c r="G24" t="s">
        <v>14</v>
      </c>
      <c r="H24">
        <v>4.5</v>
      </c>
      <c r="I24">
        <v>15</v>
      </c>
      <c r="J24">
        <f>D24*E24</f>
        <v>24274</v>
      </c>
      <c r="K24">
        <f>J24*(1 - I24/100)</f>
        <v>20632.899999999998</v>
      </c>
      <c r="M24">
        <f>COUNTIF(F2:F51,"North")</f>
        <v>18</v>
      </c>
    </row>
    <row r="25" spans="1:13" x14ac:dyDescent="0.25">
      <c r="A25" t="s">
        <v>10</v>
      </c>
      <c r="B25" t="s">
        <v>30</v>
      </c>
      <c r="C25" t="s">
        <v>43</v>
      </c>
      <c r="D25">
        <v>115</v>
      </c>
      <c r="E25">
        <v>186</v>
      </c>
      <c r="F25" t="s">
        <v>13</v>
      </c>
      <c r="G25" t="s">
        <v>22</v>
      </c>
      <c r="H25">
        <v>3.9</v>
      </c>
      <c r="I25">
        <v>5</v>
      </c>
      <c r="J25">
        <f>D25*E25</f>
        <v>21390</v>
      </c>
      <c r="K25">
        <f>J25*(1 - I25/100)</f>
        <v>20320.5</v>
      </c>
    </row>
    <row r="26" spans="1:13" x14ac:dyDescent="0.25">
      <c r="A26" t="s">
        <v>29</v>
      </c>
      <c r="B26" t="s">
        <v>11</v>
      </c>
      <c r="C26" t="s">
        <v>31</v>
      </c>
      <c r="D26">
        <v>82</v>
      </c>
      <c r="E26">
        <v>239</v>
      </c>
      <c r="F26" t="s">
        <v>25</v>
      </c>
      <c r="G26" t="s">
        <v>26</v>
      </c>
      <c r="H26">
        <v>3.8</v>
      </c>
      <c r="I26">
        <v>15</v>
      </c>
      <c r="J26">
        <f>D26*E26</f>
        <v>19598</v>
      </c>
      <c r="K26">
        <f>J26*(1 - I26/100)</f>
        <v>16658.3</v>
      </c>
      <c r="M26" s="2" t="s">
        <v>60</v>
      </c>
    </row>
    <row r="27" spans="1:13" x14ac:dyDescent="0.25">
      <c r="A27" t="s">
        <v>18</v>
      </c>
      <c r="B27" t="s">
        <v>30</v>
      </c>
      <c r="C27" t="s">
        <v>21</v>
      </c>
      <c r="D27">
        <v>40</v>
      </c>
      <c r="E27">
        <v>486</v>
      </c>
      <c r="F27" t="s">
        <v>13</v>
      </c>
      <c r="G27" t="s">
        <v>36</v>
      </c>
      <c r="H27">
        <v>3.1</v>
      </c>
      <c r="I27">
        <v>10</v>
      </c>
      <c r="J27">
        <f>D27*E27</f>
        <v>19440</v>
      </c>
      <c r="K27">
        <f>J27*(1 - I27/100)</f>
        <v>17496</v>
      </c>
      <c r="M27">
        <f>AVERAGEIF(B2:B51,"Electronics",I2:I51)</f>
        <v>8.3333333333333339</v>
      </c>
    </row>
    <row r="28" spans="1:13" x14ac:dyDescent="0.25">
      <c r="A28" t="s">
        <v>41</v>
      </c>
      <c r="B28" t="s">
        <v>30</v>
      </c>
      <c r="C28" t="s">
        <v>42</v>
      </c>
      <c r="D28">
        <v>146</v>
      </c>
      <c r="E28">
        <v>125</v>
      </c>
      <c r="F28" t="s">
        <v>33</v>
      </c>
      <c r="G28" t="s">
        <v>36</v>
      </c>
      <c r="H28">
        <v>3.3</v>
      </c>
      <c r="I28">
        <v>20</v>
      </c>
      <c r="J28">
        <f>D28*E28</f>
        <v>18250</v>
      </c>
      <c r="K28">
        <f>J28*(1 - I28/100)</f>
        <v>14600</v>
      </c>
    </row>
    <row r="29" spans="1:13" x14ac:dyDescent="0.25">
      <c r="A29" t="s">
        <v>29</v>
      </c>
      <c r="B29" t="s">
        <v>30</v>
      </c>
      <c r="C29" t="s">
        <v>34</v>
      </c>
      <c r="D29">
        <v>119</v>
      </c>
      <c r="E29">
        <v>148</v>
      </c>
      <c r="F29" t="s">
        <v>33</v>
      </c>
      <c r="G29" t="s">
        <v>35</v>
      </c>
      <c r="H29">
        <v>3.2</v>
      </c>
      <c r="I29">
        <v>0</v>
      </c>
      <c r="J29">
        <f>D29*E29</f>
        <v>17612</v>
      </c>
      <c r="K29">
        <f>J29*(1 - I29/100)</f>
        <v>17612</v>
      </c>
      <c r="M29" s="2" t="s">
        <v>61</v>
      </c>
    </row>
    <row r="30" spans="1:13" x14ac:dyDescent="0.25">
      <c r="A30" t="s">
        <v>29</v>
      </c>
      <c r="B30" t="s">
        <v>11</v>
      </c>
      <c r="C30" t="s">
        <v>24</v>
      </c>
      <c r="D30">
        <v>130</v>
      </c>
      <c r="E30">
        <v>132</v>
      </c>
      <c r="F30" t="s">
        <v>28</v>
      </c>
      <c r="G30" t="s">
        <v>14</v>
      </c>
      <c r="H30">
        <v>3.5</v>
      </c>
      <c r="I30">
        <v>10</v>
      </c>
      <c r="J30">
        <f>D30*E30</f>
        <v>17160</v>
      </c>
      <c r="K30">
        <f>J30*(1 - I30/100)</f>
        <v>15444</v>
      </c>
    </row>
    <row r="31" spans="1:13" x14ac:dyDescent="0.25">
      <c r="A31" t="s">
        <v>18</v>
      </c>
      <c r="B31" t="s">
        <v>16</v>
      </c>
      <c r="C31" t="s">
        <v>17</v>
      </c>
      <c r="D31">
        <v>78</v>
      </c>
      <c r="E31">
        <v>219</v>
      </c>
      <c r="F31" t="s">
        <v>13</v>
      </c>
      <c r="G31" t="s">
        <v>36</v>
      </c>
      <c r="H31">
        <v>4</v>
      </c>
      <c r="I31">
        <v>15</v>
      </c>
      <c r="J31">
        <f>D31*E31</f>
        <v>17082</v>
      </c>
      <c r="K31">
        <f>J31*(1 - I31/100)</f>
        <v>14519.699999999999</v>
      </c>
      <c r="M31" s="2" t="s">
        <v>62</v>
      </c>
    </row>
    <row r="32" spans="1:13" x14ac:dyDescent="0.25">
      <c r="A32" t="s">
        <v>29</v>
      </c>
      <c r="B32" t="s">
        <v>16</v>
      </c>
      <c r="C32" t="s">
        <v>40</v>
      </c>
      <c r="D32">
        <v>81</v>
      </c>
      <c r="E32">
        <v>210</v>
      </c>
      <c r="F32" t="s">
        <v>28</v>
      </c>
      <c r="G32" t="s">
        <v>14</v>
      </c>
      <c r="H32">
        <v>3.2</v>
      </c>
      <c r="I32">
        <v>15</v>
      </c>
      <c r="J32">
        <f>D32*E32</f>
        <v>17010</v>
      </c>
      <c r="K32">
        <f>J32*(1 - I32/100)</f>
        <v>14458.5</v>
      </c>
    </row>
    <row r="33" spans="1:14" x14ac:dyDescent="0.25">
      <c r="A33" t="s">
        <v>15</v>
      </c>
      <c r="B33" t="s">
        <v>30</v>
      </c>
      <c r="C33" t="s">
        <v>31</v>
      </c>
      <c r="D33">
        <v>51</v>
      </c>
      <c r="E33">
        <v>315</v>
      </c>
      <c r="F33" t="s">
        <v>33</v>
      </c>
      <c r="G33" t="s">
        <v>26</v>
      </c>
      <c r="H33">
        <v>3.3</v>
      </c>
      <c r="I33">
        <v>10</v>
      </c>
      <c r="J33">
        <f>D33*E33</f>
        <v>16065</v>
      </c>
      <c r="K33">
        <f>J33*(1 - I33/100)</f>
        <v>14458.5</v>
      </c>
      <c r="M33" s="2" t="s">
        <v>63</v>
      </c>
    </row>
    <row r="34" spans="1:14" x14ac:dyDescent="0.25">
      <c r="A34" t="s">
        <v>10</v>
      </c>
      <c r="B34" t="s">
        <v>11</v>
      </c>
      <c r="C34" t="s">
        <v>12</v>
      </c>
      <c r="D34">
        <v>59</v>
      </c>
      <c r="E34">
        <v>260</v>
      </c>
      <c r="F34" t="s">
        <v>13</v>
      </c>
      <c r="G34" t="s">
        <v>14</v>
      </c>
      <c r="H34">
        <v>3.4</v>
      </c>
      <c r="I34">
        <v>5</v>
      </c>
      <c r="J34">
        <f>D34*E34</f>
        <v>15340</v>
      </c>
      <c r="K34">
        <f>J34*(1 - I34/100)</f>
        <v>14573</v>
      </c>
      <c r="M34" s="3" t="s">
        <v>64</v>
      </c>
      <c r="N34" t="s">
        <v>66</v>
      </c>
    </row>
    <row r="35" spans="1:14" x14ac:dyDescent="0.25">
      <c r="A35" t="s">
        <v>37</v>
      </c>
      <c r="B35" t="s">
        <v>30</v>
      </c>
      <c r="C35" t="s">
        <v>12</v>
      </c>
      <c r="D35">
        <v>76</v>
      </c>
      <c r="E35">
        <v>198</v>
      </c>
      <c r="F35" t="s">
        <v>33</v>
      </c>
      <c r="G35" t="s">
        <v>36</v>
      </c>
      <c r="H35">
        <v>4.0999999999999996</v>
      </c>
      <c r="I35">
        <v>10</v>
      </c>
      <c r="J35">
        <f>D35*E35</f>
        <v>15048</v>
      </c>
      <c r="K35">
        <f>J35*(1 - I35/100)</f>
        <v>13543.2</v>
      </c>
      <c r="M35" s="4" t="s">
        <v>30</v>
      </c>
      <c r="N35" s="5">
        <v>471809</v>
      </c>
    </row>
    <row r="36" spans="1:14" x14ac:dyDescent="0.25">
      <c r="A36" t="s">
        <v>37</v>
      </c>
      <c r="B36" t="s">
        <v>16</v>
      </c>
      <c r="C36" t="s">
        <v>34</v>
      </c>
      <c r="D36">
        <v>42</v>
      </c>
      <c r="E36">
        <v>333</v>
      </c>
      <c r="F36" t="s">
        <v>13</v>
      </c>
      <c r="G36" t="s">
        <v>14</v>
      </c>
      <c r="H36">
        <v>4.7</v>
      </c>
      <c r="I36">
        <v>5</v>
      </c>
      <c r="J36">
        <f>D36*E36</f>
        <v>13986</v>
      </c>
      <c r="K36">
        <f>J36*(1 - I36/100)</f>
        <v>13286.699999999999</v>
      </c>
      <c r="M36" s="4" t="s">
        <v>11</v>
      </c>
      <c r="N36" s="5">
        <v>394004</v>
      </c>
    </row>
    <row r="37" spans="1:14" x14ac:dyDescent="0.25">
      <c r="A37" t="s">
        <v>18</v>
      </c>
      <c r="B37" t="s">
        <v>16</v>
      </c>
      <c r="C37" t="s">
        <v>24</v>
      </c>
      <c r="D37">
        <v>31</v>
      </c>
      <c r="E37">
        <v>425</v>
      </c>
      <c r="F37" t="s">
        <v>13</v>
      </c>
      <c r="G37" t="s">
        <v>14</v>
      </c>
      <c r="H37">
        <v>3.3</v>
      </c>
      <c r="I37">
        <v>15</v>
      </c>
      <c r="J37">
        <f>D37*E37</f>
        <v>13175</v>
      </c>
      <c r="K37">
        <f>J37*(1 - I37/100)</f>
        <v>11198.75</v>
      </c>
      <c r="M37" s="4" t="s">
        <v>16</v>
      </c>
      <c r="N37" s="5">
        <v>212514</v>
      </c>
    </row>
    <row r="38" spans="1:14" x14ac:dyDescent="0.25">
      <c r="A38" t="s">
        <v>44</v>
      </c>
      <c r="B38" t="s">
        <v>11</v>
      </c>
      <c r="C38" t="s">
        <v>34</v>
      </c>
      <c r="D38">
        <v>143</v>
      </c>
      <c r="E38">
        <v>92</v>
      </c>
      <c r="F38" t="s">
        <v>28</v>
      </c>
      <c r="G38" t="s">
        <v>35</v>
      </c>
      <c r="H38">
        <v>3.4</v>
      </c>
      <c r="I38">
        <v>10</v>
      </c>
      <c r="J38">
        <f>D38*E38</f>
        <v>13156</v>
      </c>
      <c r="K38">
        <f>J38*(1 - I38/100)</f>
        <v>11840.4</v>
      </c>
      <c r="M38" s="4" t="s">
        <v>65</v>
      </c>
      <c r="N38" s="5">
        <v>1078327</v>
      </c>
    </row>
    <row r="39" spans="1:14" x14ac:dyDescent="0.25">
      <c r="A39" t="s">
        <v>23</v>
      </c>
      <c r="B39" t="s">
        <v>11</v>
      </c>
      <c r="C39" t="s">
        <v>27</v>
      </c>
      <c r="D39">
        <v>66</v>
      </c>
      <c r="E39">
        <v>168</v>
      </c>
      <c r="F39" t="s">
        <v>28</v>
      </c>
      <c r="G39" t="s">
        <v>14</v>
      </c>
      <c r="H39">
        <v>4.7</v>
      </c>
      <c r="I39">
        <v>5</v>
      </c>
      <c r="J39">
        <f>D39*E39</f>
        <v>11088</v>
      </c>
      <c r="K39">
        <f>J39*(1 - I39/100)</f>
        <v>10533.6</v>
      </c>
    </row>
    <row r="40" spans="1:14" x14ac:dyDescent="0.25">
      <c r="A40" t="s">
        <v>15</v>
      </c>
      <c r="B40" t="s">
        <v>16</v>
      </c>
      <c r="C40" t="s">
        <v>17</v>
      </c>
      <c r="D40">
        <v>34</v>
      </c>
      <c r="E40">
        <v>318</v>
      </c>
      <c r="F40" t="s">
        <v>13</v>
      </c>
      <c r="G40" t="s">
        <v>14</v>
      </c>
      <c r="H40">
        <v>4.4000000000000004</v>
      </c>
      <c r="I40">
        <v>10</v>
      </c>
      <c r="J40">
        <f>D40*E40</f>
        <v>10812</v>
      </c>
      <c r="K40">
        <f>J40*(1 - I40/100)</f>
        <v>9730.8000000000011</v>
      </c>
      <c r="M40" s="2" t="s">
        <v>67</v>
      </c>
    </row>
    <row r="41" spans="1:14" x14ac:dyDescent="0.25">
      <c r="A41" t="s">
        <v>29</v>
      </c>
      <c r="B41" t="s">
        <v>30</v>
      </c>
      <c r="C41" t="s">
        <v>39</v>
      </c>
      <c r="D41">
        <v>25</v>
      </c>
      <c r="E41">
        <v>403</v>
      </c>
      <c r="F41" t="s">
        <v>13</v>
      </c>
      <c r="G41" t="s">
        <v>35</v>
      </c>
      <c r="H41">
        <v>4.5999999999999996</v>
      </c>
      <c r="I41">
        <v>10</v>
      </c>
      <c r="J41">
        <f>D41*E41</f>
        <v>10075</v>
      </c>
      <c r="K41">
        <f>J41*(1 - I41/100)</f>
        <v>9067.5</v>
      </c>
      <c r="M41" s="3" t="s">
        <v>64</v>
      </c>
      <c r="N41" t="s">
        <v>66</v>
      </c>
    </row>
    <row r="42" spans="1:14" x14ac:dyDescent="0.25">
      <c r="A42" t="s">
        <v>15</v>
      </c>
      <c r="B42" t="s">
        <v>16</v>
      </c>
      <c r="C42" t="s">
        <v>39</v>
      </c>
      <c r="D42">
        <v>93</v>
      </c>
      <c r="E42">
        <v>108</v>
      </c>
      <c r="F42" t="s">
        <v>13</v>
      </c>
      <c r="G42" t="s">
        <v>36</v>
      </c>
      <c r="H42">
        <v>3.5</v>
      </c>
      <c r="I42">
        <v>20</v>
      </c>
      <c r="J42">
        <f>D42*E42</f>
        <v>10044</v>
      </c>
      <c r="K42">
        <f>J42*(1 - I42/100)</f>
        <v>8035.2000000000007</v>
      </c>
      <c r="M42" s="4" t="s">
        <v>36</v>
      </c>
      <c r="N42" s="5">
        <v>204373</v>
      </c>
    </row>
    <row r="43" spans="1:14" x14ac:dyDescent="0.25">
      <c r="A43" t="s">
        <v>18</v>
      </c>
      <c r="B43" t="s">
        <v>16</v>
      </c>
      <c r="C43" t="s">
        <v>39</v>
      </c>
      <c r="D43">
        <v>67</v>
      </c>
      <c r="E43">
        <v>147</v>
      </c>
      <c r="F43" t="s">
        <v>25</v>
      </c>
      <c r="G43" t="s">
        <v>36</v>
      </c>
      <c r="H43">
        <v>5</v>
      </c>
      <c r="I43">
        <v>0</v>
      </c>
      <c r="J43">
        <f>D43*E43</f>
        <v>9849</v>
      </c>
      <c r="K43">
        <f>J43*(1 - I43/100)</f>
        <v>9849</v>
      </c>
      <c r="M43" s="4" t="s">
        <v>14</v>
      </c>
      <c r="N43" s="5">
        <v>393991</v>
      </c>
    </row>
    <row r="44" spans="1:14" x14ac:dyDescent="0.25">
      <c r="A44" t="s">
        <v>10</v>
      </c>
      <c r="B44" t="s">
        <v>16</v>
      </c>
      <c r="C44" t="s">
        <v>32</v>
      </c>
      <c r="D44">
        <v>45</v>
      </c>
      <c r="E44">
        <v>155</v>
      </c>
      <c r="F44" t="s">
        <v>33</v>
      </c>
      <c r="G44" t="s">
        <v>22</v>
      </c>
      <c r="H44">
        <v>3.2</v>
      </c>
      <c r="I44">
        <v>20</v>
      </c>
      <c r="J44">
        <f>D44*E44</f>
        <v>6975</v>
      </c>
      <c r="K44">
        <f>J44*(1 - I44/100)</f>
        <v>5580</v>
      </c>
      <c r="M44" s="4" t="s">
        <v>22</v>
      </c>
      <c r="N44" s="5">
        <v>122680</v>
      </c>
    </row>
    <row r="45" spans="1:14" x14ac:dyDescent="0.25">
      <c r="A45" t="s">
        <v>15</v>
      </c>
      <c r="B45" t="s">
        <v>30</v>
      </c>
      <c r="C45" t="s">
        <v>45</v>
      </c>
      <c r="D45">
        <v>79</v>
      </c>
      <c r="E45">
        <v>88</v>
      </c>
      <c r="F45" t="s">
        <v>13</v>
      </c>
      <c r="G45" t="s">
        <v>14</v>
      </c>
      <c r="H45">
        <v>3.5</v>
      </c>
      <c r="I45">
        <v>5</v>
      </c>
      <c r="J45">
        <f>D45*E45</f>
        <v>6952</v>
      </c>
      <c r="K45">
        <f>J45*(1 - I45/100)</f>
        <v>6604.4</v>
      </c>
      <c r="M45" s="4" t="s">
        <v>26</v>
      </c>
      <c r="N45" s="5">
        <v>183604</v>
      </c>
    </row>
    <row r="46" spans="1:14" x14ac:dyDescent="0.25">
      <c r="A46" t="s">
        <v>29</v>
      </c>
      <c r="B46" t="s">
        <v>16</v>
      </c>
      <c r="C46" t="s">
        <v>32</v>
      </c>
      <c r="D46">
        <v>126</v>
      </c>
      <c r="E46">
        <v>55</v>
      </c>
      <c r="F46" t="s">
        <v>33</v>
      </c>
      <c r="G46" t="s">
        <v>14</v>
      </c>
      <c r="H46">
        <v>5</v>
      </c>
      <c r="I46">
        <v>5</v>
      </c>
      <c r="J46">
        <f>D46*E46</f>
        <v>6930</v>
      </c>
      <c r="K46">
        <f>J46*(1 - I46/100)</f>
        <v>6583.5</v>
      </c>
      <c r="M46" s="4" t="s">
        <v>35</v>
      </c>
      <c r="N46" s="5">
        <v>173679</v>
      </c>
    </row>
    <row r="47" spans="1:14" x14ac:dyDescent="0.25">
      <c r="A47" t="s">
        <v>10</v>
      </c>
      <c r="B47" t="s">
        <v>30</v>
      </c>
      <c r="C47" t="s">
        <v>32</v>
      </c>
      <c r="D47">
        <v>94</v>
      </c>
      <c r="E47">
        <v>60</v>
      </c>
      <c r="F47" t="s">
        <v>25</v>
      </c>
      <c r="G47" t="s">
        <v>22</v>
      </c>
      <c r="H47">
        <v>4.5</v>
      </c>
      <c r="I47">
        <v>0</v>
      </c>
      <c r="J47">
        <f>D47*E47</f>
        <v>5640</v>
      </c>
      <c r="K47">
        <f>J47*(1 - I47/100)</f>
        <v>5640</v>
      </c>
      <c r="M47" s="4" t="s">
        <v>65</v>
      </c>
      <c r="N47" s="5">
        <v>1078327</v>
      </c>
    </row>
    <row r="48" spans="1:14" x14ac:dyDescent="0.25">
      <c r="A48" t="s">
        <v>37</v>
      </c>
      <c r="B48" t="s">
        <v>30</v>
      </c>
      <c r="C48" t="s">
        <v>38</v>
      </c>
      <c r="D48">
        <v>128</v>
      </c>
      <c r="E48">
        <v>41</v>
      </c>
      <c r="F48" t="s">
        <v>28</v>
      </c>
      <c r="G48" t="s">
        <v>14</v>
      </c>
      <c r="H48">
        <v>4</v>
      </c>
      <c r="I48">
        <v>5</v>
      </c>
      <c r="J48">
        <f>D48*E48</f>
        <v>5248</v>
      </c>
      <c r="K48">
        <f>J48*(1 - I48/100)</f>
        <v>4985.5999999999995</v>
      </c>
    </row>
    <row r="49" spans="1:11" x14ac:dyDescent="0.25">
      <c r="A49" t="s">
        <v>29</v>
      </c>
      <c r="B49" t="s">
        <v>11</v>
      </c>
      <c r="C49" t="s">
        <v>49</v>
      </c>
      <c r="D49">
        <v>56</v>
      </c>
      <c r="E49">
        <v>66</v>
      </c>
      <c r="F49" t="s">
        <v>28</v>
      </c>
      <c r="G49" t="s">
        <v>36</v>
      </c>
      <c r="H49">
        <v>3.3</v>
      </c>
      <c r="I49">
        <v>0</v>
      </c>
      <c r="J49">
        <f>D49*E49</f>
        <v>3696</v>
      </c>
      <c r="K49">
        <f>J49*(1 - I49/100)</f>
        <v>3696</v>
      </c>
    </row>
    <row r="50" spans="1:11" x14ac:dyDescent="0.25">
      <c r="A50" t="s">
        <v>23</v>
      </c>
      <c r="B50" t="s">
        <v>16</v>
      </c>
      <c r="C50" t="s">
        <v>24</v>
      </c>
      <c r="D50">
        <v>56</v>
      </c>
      <c r="E50">
        <v>59</v>
      </c>
      <c r="F50" t="s">
        <v>28</v>
      </c>
      <c r="G50" t="s">
        <v>26</v>
      </c>
      <c r="H50">
        <v>3</v>
      </c>
      <c r="I50">
        <v>10</v>
      </c>
      <c r="J50">
        <f>D50*E50</f>
        <v>3304</v>
      </c>
      <c r="K50">
        <f>J50*(1 - I50/100)</f>
        <v>2973.6</v>
      </c>
    </row>
    <row r="51" spans="1:11" x14ac:dyDescent="0.25">
      <c r="A51" t="s">
        <v>44</v>
      </c>
      <c r="B51" t="s">
        <v>16</v>
      </c>
      <c r="C51" t="s">
        <v>21</v>
      </c>
      <c r="D51">
        <v>43</v>
      </c>
      <c r="E51">
        <v>51</v>
      </c>
      <c r="F51" t="s">
        <v>13</v>
      </c>
      <c r="G51" t="s">
        <v>22</v>
      </c>
      <c r="H51">
        <v>4.2</v>
      </c>
      <c r="I51">
        <v>5</v>
      </c>
      <c r="J51">
        <f>D51*E51</f>
        <v>2193</v>
      </c>
      <c r="K51">
        <f>J51*(1 - I51/100)</f>
        <v>2083.35</v>
      </c>
    </row>
    <row r="65" spans="13:13" x14ac:dyDescent="0.25">
      <c r="M65" s="2" t="s">
        <v>68</v>
      </c>
    </row>
    <row r="67" spans="13:13" x14ac:dyDescent="0.25">
      <c r="M67" s="2" t="s">
        <v>69</v>
      </c>
    </row>
    <row r="69" spans="13:13" x14ac:dyDescent="0.25">
      <c r="M69" s="2" t="s">
        <v>70</v>
      </c>
    </row>
    <row r="70" spans="13:13" x14ac:dyDescent="0.25">
      <c r="M70">
        <f>COUNTIF(I2:I51,"&gt;10")</f>
        <v>20</v>
      </c>
    </row>
    <row r="72" spans="13:13" x14ac:dyDescent="0.25">
      <c r="M72" s="2" t="s">
        <v>71</v>
      </c>
    </row>
    <row r="74" spans="13:13" x14ac:dyDescent="0.25">
      <c r="M74" s="2" t="s">
        <v>72</v>
      </c>
    </row>
    <row r="76" spans="13:13" x14ac:dyDescent="0.25">
      <c r="M76" s="2" t="s">
        <v>74</v>
      </c>
    </row>
    <row r="77" spans="13:13" x14ac:dyDescent="0.25">
      <c r="M77" s="1" t="s">
        <v>2</v>
      </c>
    </row>
    <row r="78" spans="13:13" x14ac:dyDescent="0.25">
      <c r="M78" t="s">
        <v>34</v>
      </c>
    </row>
    <row r="79" spans="13:13" x14ac:dyDescent="0.25">
      <c r="M79" t="s">
        <v>12</v>
      </c>
    </row>
    <row r="80" spans="13:13" x14ac:dyDescent="0.25">
      <c r="M80" t="s">
        <v>46</v>
      </c>
    </row>
    <row r="81" spans="13:13" x14ac:dyDescent="0.25">
      <c r="M81" t="s">
        <v>38</v>
      </c>
    </row>
    <row r="82" spans="13:13" x14ac:dyDescent="0.25">
      <c r="M82" t="s">
        <v>43</v>
      </c>
    </row>
    <row r="84" spans="13:13" x14ac:dyDescent="0.25">
      <c r="M84" s="2" t="s">
        <v>75</v>
      </c>
    </row>
  </sheetData>
  <autoFilter ref="A1:J51" xr:uid="{00000000-0001-0000-0000-000000000000}"/>
  <sortState xmlns:xlrd2="http://schemas.microsoft.com/office/spreadsheetml/2017/richdata2" ref="A2:K51">
    <sortCondition descending="1" ref="J2:J51"/>
  </sortState>
  <conditionalFormatting sqref="H1">
    <cfRule type="cellIs" dxfId="2" priority="2" operator="lessThan">
      <formula>3.5</formula>
    </cfRule>
  </conditionalFormatting>
  <conditionalFormatting sqref="H2:H51">
    <cfRule type="cellIs" dxfId="0" priority="1" operator="lessThan">
      <formula>3.5</formula>
    </cfRule>
  </conditionalFormatting>
  <dataValidations count="1">
    <dataValidation type="decimal" allowBlank="1" showInputMessage="1" showErrorMessage="1" errorTitle="Invalid Entry" error="Please enter a rating between 1 and 5 only" sqref="H1:H51" xr:uid="{BCD64D62-D482-4FA7-8497-FE02BC72848B}">
      <formula1>1</formula1>
      <formula2>5</formula2>
    </dataValidation>
  </dataValidation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Amulya</dc:creator>
  <cp:lastModifiedBy>Amulya N</cp:lastModifiedBy>
  <dcterms:created xsi:type="dcterms:W3CDTF">2025-06-07T10:01:14Z</dcterms:created>
  <dcterms:modified xsi:type="dcterms:W3CDTF">2025-06-07T18:26:58Z</dcterms:modified>
</cp:coreProperties>
</file>