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50ABFB7B-1E90-41D5-B474-E1EA819E764E}"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8" l="1"/>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2" i="8"/>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B13" i="18"/>
  <c r="B12" i="18"/>
  <c r="B3" i="18"/>
  <c r="B8" i="18" s="1"/>
  <c r="B2" i="18"/>
  <c r="B9" i="18" l="1"/>
  <c r="B20" i="18"/>
  <c r="B5" i="18"/>
  <c r="B21" i="18"/>
  <c r="B4" i="18"/>
  <c r="B6" i="18"/>
  <c r="B14" i="18" s="1"/>
  <c r="B7" i="18"/>
  <c r="B19" i="18" l="1"/>
  <c r="B18" i="18"/>
  <c r="B11" i="18"/>
  <c r="B24" i="18" s="1"/>
  <c r="B10" i="18"/>
  <c r="B15" i="18"/>
  <c r="D14" i="15"/>
  <c r="D13" i="15"/>
  <c r="D12" i="15"/>
  <c r="D7" i="15"/>
  <c r="D5" i="15"/>
  <c r="D8" i="15"/>
  <c r="D6" i="15"/>
  <c r="D4" i="15"/>
  <c r="D3" i="15"/>
  <c r="F12" i="4"/>
  <c r="F13" i="4"/>
  <c r="F14" i="4"/>
  <c r="F15" i="4"/>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H2" i="4"/>
  <c r="G2" i="4"/>
  <c r="D3" i="4"/>
  <c r="E3" i="4"/>
  <c r="D4" i="4"/>
  <c r="F4" i="4" s="1"/>
  <c r="E4" i="4"/>
  <c r="D5" i="4"/>
  <c r="E5" i="4"/>
  <c r="D6" i="4"/>
  <c r="E6" i="4"/>
  <c r="D7" i="4"/>
  <c r="E7" i="4"/>
  <c r="D8" i="4"/>
  <c r="F8" i="4" s="1"/>
  <c r="E8" i="4"/>
  <c r="D9" i="4"/>
  <c r="F9" i="4" s="1"/>
  <c r="E9" i="4"/>
  <c r="D10" i="4"/>
  <c r="F10" i="4" s="1"/>
  <c r="E10" i="4"/>
  <c r="D11" i="4"/>
  <c r="F11" i="4" s="1"/>
  <c r="E11" i="4"/>
  <c r="D12" i="4"/>
  <c r="E12" i="4"/>
  <c r="D13" i="4"/>
  <c r="E13" i="4"/>
  <c r="D14" i="4"/>
  <c r="E14" i="4"/>
  <c r="D15" i="4"/>
  <c r="E15" i="4"/>
  <c r="E2" i="4"/>
  <c r="D2" i="4"/>
  <c r="F2" i="4" s="1"/>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J17" i="11"/>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F5" i="4"/>
  <c r="F6" i="4"/>
  <c r="F3" i="4"/>
  <c r="F7" i="4"/>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<sst xmlns="http://schemas.openxmlformats.org/spreadsheetml/2006/main" count="2038" uniqueCount="957">
  <si>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</si>
  <si>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</si>
  <si>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</si>
  <si>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</si>
  <si>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</si>
  <si>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</si>
  <si>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</si>
  <si>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</si>
  <si>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</si>
  <si>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</si>
  <si>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</si>
  <si>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</si>
  <si>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</si>
  <si>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</si>
  <si>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</si>
  <si>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</si>
  <si>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</si>
  <si>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</si>
  <si>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</si>
  <si>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</si>
  <si>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</si>
  <si>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</si>
  <si>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</si>
  <si>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</si>
  <si>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</si>
  <si>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</si>
  <si>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</si>
  <si>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</si>
  <si>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</si>
  <si>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</si>
  <si>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</si>
  <si>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</si>
  <si>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</si>
  <si>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</si>
  <si>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</si>
  <si>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</si>
  <si>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</si>
  <si>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</si>
  <si>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</si>
  <si>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</si>
  <si>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</si>
  <si>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</si>
  <si>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</si>
  <si>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</si>
  <si>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</si>
  <si>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</si>
  <si>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</si>
  <si>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</si>
  <si>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</si>
  <si>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</si>
  <si>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</si>
  <si>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</si>
  <si>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</si>
  <si>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</si>
  <si>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</si>
  <si>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</si>
  <si>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</si>
  <si>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</si>
  <si>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</si>
  <si>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</si>
  <si>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</si>
  <si>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</si>
  <si>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</si>
  <si>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</si>
  <si>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</si>
  <si>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</si>
  <si>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</si>
  <si>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</si>
  <si>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</si>
  <si>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</si>
  <si>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</si>
  <si>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</si>
  <si>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</si>
  <si>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</si>
  <si>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</si>
  <si>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</si>
  <si>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</si>
  <si>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</si>
  <si>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</si>
  <si>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</si>
  <si>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</si>
  <si>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</si>
  <si>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</si>
  <si>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</si>
  <si>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</si>
  <si>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</si>
  <si>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</si>
  <si>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</si>
  <si>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</si>
  <si>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</si>
  <si>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</si>
  <si>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</si>
  <si>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</si>
  <si>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</si>
  <si>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</si>
  <si>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</si>
  <si>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</si>
  <si>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</si>
  <si>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</si>
  <si>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</si>
  <si>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</si>
  <si>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</si>
  <si>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</si>
  <si>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</si>
  <si>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</si>
  <si>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</si>
  <si>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</si>
  <si>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</si>
  <si>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</si>
  <si>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</si>
  <si>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</si>
  <si>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</si>
  <si>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</si>
  <si>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</si>
  <si>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</si>
  <si>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</si>
  <si>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</si>
  <si>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</si>
  <si>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</si>
  <si>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</si>
  <si>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</si>
  <si>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</si>
  <si>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</si>
  <si>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</si>
  <si>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</si>
  <si>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</si>
  <si>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</si>
  <si>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</si>
  <si>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</si>
  <si>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</si>
  <si>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</si>
  <si>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</si>
  <si>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</si>
  <si>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</si>
  <si>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</si>
  <si>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 xml:space="preserve">John C.     </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</si>
  <si>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</si>
  <si>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</si>
  <si>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</si>
  <si>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</si>
  <si>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</si>
  <si>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</si>
  <si>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</si>
  <si>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</si>
  <si>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</si>
  <si>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</si>
  <si>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</si>
  <si>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</si>
  <si>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</si>
  <si>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</si>
  <si>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</si>
  <si>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</si>
  <si>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</si>
  <si>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</si>
  <si>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</si>
  <si>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</si>
  <si>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</si>
  <si>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</si>
  <si>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=vlookup()</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</si>
  <si>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</si>
  <si>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</si>
  <si>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</si>
  <si>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</si>
  <si>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</si>
  <si>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</si>
  <si>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</si>
  <si>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</si>
  <si>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</si>
  <si>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</si>
  <si>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</si>
  <si>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</si>
  <si>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</si>
  <si>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</si>
  <si>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</si>
  <si>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</si>
  <si>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</si>
  <si>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</si>
  <si>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</si>
  <si>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</si>
  <si>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</si>
  <si>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</si>
  <si>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</si>
  <si>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</si>
  <si>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</si>
  <si>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</si>
  <si>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</si>
  <si>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</si>
  <si>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</si>
  <si>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</si>
  <si>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</si>
  <si>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</si>
  <si>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</si>
  <si>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</si>
  <si>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</si>
  <si>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</si>
  <si>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</si>
  <si>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</si>
  <si>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</si>
  <si>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</si>
  <si>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</si>
  <si>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</si>
  <si>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</si>
  <si>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</si>
  <si>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</si>
  <si>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</si>
  <si>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</si>
  <si>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</si>
  <si>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</si>
  <si>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</si>
  <si>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</si>
  <si>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</si>
  <si>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</si>
  <si>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</si>
  <si>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</si>
  <si>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</si>
  <si>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</si>
  <si>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</si>
  <si>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</si>
  <si>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</si>
  <si>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</si>
  <si>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</si>
  <si>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</si>
  <si>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</si>
  <si>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</si>
  <si>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</si>
  <si>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</si>
  <si>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</si>
  <si>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</si>
  <si>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</si>
  <si>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</si>
  <si>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</si>
  <si>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</si>
  <si>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</si>
  <si>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</si>
  <si>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</si>
  <si>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</si>
  <si>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</si>
  <si>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</si>
  <si>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</si>
  <si>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</si>
  <si>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</si>
  <si>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</si>
  <si>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</si>
  <si>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</si>
  <si>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</si>
  <si>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</si>
  <si>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</si>
  <si>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</si>
  <si>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</si>
  <si>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</si>
  <si>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</si>
  <si>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</si>
  <si>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</si>
  <si>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</si>
  <si>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</si>
  <si>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</si>
  <si>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</si>
  <si>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</si>
  <si>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</si>
  <si>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</si>
  <si>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</si>
  <si>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</si>
  <si>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</si>
  <si>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</si>
  <si>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</si>
  <si>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</si>
  <si>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</si>
  <si>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</si>
  <si>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</si>
  <si>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</si>
  <si>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</si>
  <si>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</si>
  <si>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</si>
  <si>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</si>
  <si>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</si>
  <si>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</si>
  <si>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</si>
  <si>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</si>
  <si>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</si>
  <si>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</si>
  <si>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</si>
  <si>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</si>
  <si>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</si>
  <si>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</si>
  <si>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</si>
  <si>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</si>
  <si>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</si>
  <si>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</si>
  <si>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</si>
  <si>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</si>
  <si>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</si>
  <si>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</si>
  <si>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</si>
  <si>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</si>
  <si>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</si>
  <si>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</si>
  <si>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</si>
  <si>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</si>
  <si>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</si>
  <si>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</si>
  <si>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</si>
  <si>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</si>
  <si>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</si>
  <si>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</si>
  <si>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</si>
  <si>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</si>
  <si>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</si>
  <si>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</si>
  <si>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</si>
  <si>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</si>
  <si>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</si>
  <si>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</si>
  <si>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</si>
  <si>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</si>
  <si>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</si>
  <si>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</si>
  <si>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</si>
  <si>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</si>
  <si>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</si>
  <si>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</si>
  <si>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</si>
  <si>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https://exceljet.net/formulas</t>
  </si>
  <si>
    <t>=IF(logical_test,value_if_true,value_if_false)</t>
  </si>
  <si>
    <t>=$N$1</t>
  </si>
  <si>
    <t>=N$1</t>
  </si>
  <si>
    <t>=$N1</t>
  </si>
  <si>
    <t>=N1</t>
  </si>
  <si>
    <t>&amp;</t>
  </si>
  <si>
    <t>=concat()</t>
  </si>
  <si>
    <t>=countifs()</t>
  </si>
  <si>
    <t>=sumifs()</t>
  </si>
  <si>
    <t>IF Formula</t>
  </si>
  <si>
    <t>=len()</t>
  </si>
  <si>
    <t>Formula Applied</t>
  </si>
  <si>
    <t>Descrip</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</si>
  <si>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</si>
  <si>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</si>
  <si>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</si>
  <si>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</si>
  <si>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</si>
  <si>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</si>
  <si>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</si>
  <si>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</si>
  <si>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</si>
  <si>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</si>
  <si>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</si>
  <si>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</si>
  <si>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</si>
  <si>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</si>
  <si>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</si>
  <si>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</si>
  <si>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</si>
  <si>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</si>
  <si>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</si>
  <si>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</si>
  <si>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</si>
  <si>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</si>
  <si>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17/02/2021</t>
  </si>
  <si>
    <t>=timevalue(text)</t>
  </si>
  <si>
    <t>Returns the decimal number of the time represented by a text string.</t>
  </si>
  <si>
    <t>16:25</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</si>
  <si>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</si>
  <si>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</si>
  <si>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</si>
  <si>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</si>
  <si>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</si>
  <si>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</si>
  <si>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</si>
  <si>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</si>
  <si>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</si>
  <si>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</si>
  <si>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</si>
  <si>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</si>
  <si>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</si>
  <si>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</si>
  <si>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</si>
  <si>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</si>
  <si>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</si>
  <si>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</si>
  <si>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</si>
  <si>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</si>
  <si>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</si>
  <si>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</si>
  <si>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</si>
  <si>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</si>
  <si>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</si>
  <si>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</si>
  <si>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</si>
  <si>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</si>
  <si>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</si>
  <si>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</si>
  <si>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</si>
  <si>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</si>
  <si>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</si>
  <si>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</si>
  <si>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</si>
  <si>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</si>
  <si>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</si>
  <si>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</si>
  <si>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</si>
  <si>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</si>
  <si>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</si>
  <si>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</si>
  <si>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</si>
  <si>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</si>
  <si>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</si>
  <si>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</si>
  <si>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</si>
  <si>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</si>
  <si>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</si>
  <si>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</si>
  <si>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</si>
  <si>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</si>
  <si>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</si>
  <si>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</si>
  <si>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</si>
  <si>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</si>
  <si>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</si>
  <si>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</si>
  <si>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</si>
  <si>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</si>
  <si>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</si>
  <si>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</si>
  <si>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</si>
  <si>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</si>
  <si>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</si>
  <si>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</si>
  <si>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</si>
  <si>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</si>
  <si>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</si>
  <si>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</si>
  <si>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</si>
  <si>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</si>
  <si>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</si>
  <si>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</si>
  <si>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</si>
  <si>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</si>
  <si>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</si>
  <si>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</si>
  <si>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</si>
  <si>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</si>
  <si>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</si>
  <si>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</si>
  <si>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</si>
  <si>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</si>
  <si>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</si>
  <si>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</si>
  <si>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</si>
  <si>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</si>
  <si>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</si>
  <si>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</si>
  <si>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</si>
  <si>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</si>
  <si>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</si>
  <si>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</si>
  <si>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</si>
  <si>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</si>
  <si>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</si>
  <si>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</si>
  <si>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</si>
  <si>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</si>
  <si>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</si>
  <si>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</si>
  <si>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</si>
  <si>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</si>
  <si>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</si>
  <si>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</si>
  <si>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</si>
  <si>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</si>
  <si>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</si>
  <si>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</si>
  <si>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</si>
  <si>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</si>
  <si>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</si>
  <si>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</si>
  <si>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</si>
  <si>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</si>
  <si>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</si>
  <si>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</si>
  <si>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</si>
  <si>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</si>
  <si>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</si>
  <si>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</si>
  <si>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</si>
  <si>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</si>
  <si>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</si>
  <si>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</si>
  <si>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</si>
  <si>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</si>
  <si>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</si>
  <si>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</si>
  <si>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</si>
  <si>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</si>
  <si>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</si>
  <si>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</si>
  <si>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</si>
  <si>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</si>
  <si>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</si>
  <si>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</si>
  <si>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</si>
  <si>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</si>
  <si>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</si>
  <si>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</si>
  <si>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</si>
  <si>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</si>
  <si>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</si>
  <si>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</si>
  <si>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</si>
  <si>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</si>
  <si>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</si>
  <si>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</si>
  <si>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</si>
  <si>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</si>
  <si>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</si>
  <si>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</si>
  <si>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</si>
  <si>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</si>
  <si>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</si>
  <si>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</si>
  <si>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</si>
  <si>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</si>
  <si>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</si>
  <si>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</si>
  <si>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</si>
  <si>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</si>
  <si>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</si>
  <si>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</si>
  <si>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</si>
  <si>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</si>
  <si>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</si>
  <si>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</si>
  <si>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</si>
  <si>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</si>
  <si>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</si>
  <si>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</si>
  <si>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</si>
  <si>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</si>
  <si>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</si>
  <si>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</si>
  <si>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</si>
  <si>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</si>
  <si>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</si>
  <si>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</si>
  <si>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</si>
  <si>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</si>
  <si>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</si>
  <si>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</si>
  <si>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</si>
  <si>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</si>
  <si>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</si>
  <si>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</si>
  <si>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</si>
  <si>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</si>
  <si>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</si>
  <si>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</si>
  <si>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</si>
  <si>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</si>
  <si>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</si>
  <si>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</si>
  <si>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</si>
  <si>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</si>
  <si>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</si>
  <si>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</si>
  <si>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</si>
  <si>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</si>
  <si>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</si>
  <si>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</si>
  <si>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</si>
  <si>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</si>
  <si>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</si>
  <si>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</si>
  <si>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</si>
  <si>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</si>
  <si>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</si>
  <si>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</si>
  <si>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</si>
  <si>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</si>
  <si>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</si>
  <si>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</si>
  <si>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</si>
  <si>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</si>
  <si>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</si>
  <si>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</si>
  <si>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</si>
  <si>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</si>
  <si>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</si>
  <si>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</si>
  <si>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</si>
  <si>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</si>
  <si>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</si>
  <si>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</si>
  <si>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</si>
  <si>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</si>
  <si>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</si>
  <si>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</si>
  <si>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</si>
  <si>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</si>
  <si>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</si>
  <si>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</si>
  <si>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</si>
  <si>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</si>
  <si>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</si>
  <si>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</si>
  <si>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</si>
  <si>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</si>
  <si>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</si>
  <si>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</si>
  <si>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</si>
  <si>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</si>
  <si>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</si>
  <si>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</si>
  <si>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</si>
  <si>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</si>
  <si>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</si>
  <si>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</si>
  <si>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</si>
  <si>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</si>
  <si>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</si>
  <si>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</si>
  <si>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</si>
  <si>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</si>
  <si>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</si>
  <si>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</si>
  <si>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</si>
  <si>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</si>
  <si>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</si>
  <si>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</si>
  <si>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</si>
  <si>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</si>
  <si>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</si>
  <si>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</si>
  <si>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</si>
  <si>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</si>
  <si>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</si>
  <si>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</si>
  <si>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</si>
  <si>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</si>
  <si>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</si>
  <si>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</si>
  <si>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</si>
  <si>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</si>
  <si>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</si>
  <si>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</si>
  <si>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</si>
  <si>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</si>
  <si>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</si>
  <si>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</si>
  <si>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</si>
  <si>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</si>
  <si>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</si>
  <si>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</si>
  <si>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</si>
  <si>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</si>
  <si>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</si>
  <si>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</si>
  <si>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</si>
  <si>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</si>
  <si>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</si>
  <si>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</si>
  <si>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</si>
  <si>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</si>
  <si>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</si>
  <si>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</si>
  <si>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</si>
  <si>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</si>
  <si>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</si>
  <si>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</si>
  <si>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</si>
  <si>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</si>
  <si>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</si>
  <si>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</si>
  <si>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</si>
  <si>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</si>
  <si>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</si>
  <si>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</si>
  <si>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</si>
  <si>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</si>
  <si>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</si>
  <si>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</si>
  <si>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</si>
  <si>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</si>
  <si>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</si>
  <si>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</si>
  <si>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</si>
  <si>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</si>
  <si>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</si>
  <si>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</si>
  <si>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</si>
  <si>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</si>
  <si>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</si>
  <si>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</si>
  <si>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</si>
  <si>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</si>
  <si>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</si>
  <si>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</si>
  <si>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</si>
  <si>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</si>
  <si>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</si>
  <si>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</si>
  <si>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</si>
  <si>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</si>
  <si>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</si>
  <si>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</si>
  <si>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</si>
  <si>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</si>
  <si>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</si>
  <si>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</si>
  <si>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</si>
  <si>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</si>
  <si>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</si>
  <si>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</si>
  <si>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</si>
  <si>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</si>
  <si>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</si>
  <si>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</si>
  <si>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</si>
  <si>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</si>
  <si>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</si>
  <si>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</si>
  <si>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</si>
  <si>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</si>
  <si>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</si>
  <si>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</si>
  <si>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</si>
  <si>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</si>
  <si>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</si>
  <si>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</si>
  <si>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</si>
  <si>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</si>
  <si>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</si>
  <si>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</si>
  <si>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</si>
  <si>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</si>
  <si>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</si>
  <si>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</si>
  <si>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</si>
  <si>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</si>
  <si>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</si>
  <si>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</si>
  <si>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</si>
  <si>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</si>
  <si>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</si>
  <si>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</si>
  <si>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</si>
  <si>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</si>
  <si>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</si>
  <si>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</si>
  <si>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</si>
  <si>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</si>
  <si>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</si>
  <si>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</si>
  <si>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</si>
  <si>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</si>
  <si>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</si>
  <si>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</si>
  <si>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</si>
  <si>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</si>
  <si>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</si>
  <si>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</si>
  <si>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</si>
  <si>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</si>
  <si>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</si>
  <si>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</si>
  <si>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</si>
  <si>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</si>
  <si>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</si>
  <si>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</si>
  <si>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</si>
  <si>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</si>
  <si>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</si>
  <si>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</si>
  <si>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</si>
  <si>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</si>
  <si>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</si>
  <si>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</si>
  <si>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</si>
  <si>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</si>
  <si>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</si>
  <si>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</si>
  <si>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</si>
  <si>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</si>
  <si>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</si>
  <si>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</si>
  <si>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</si>
  <si>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</si>
  <si>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</si>
  <si>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</si>
  <si>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</si>
  <si>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</si>
  <si>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</si>
  <si>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</si>
  <si>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</si>
  <si>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</si>
  <si>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</si>
  <si>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</si>
  <si>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</si>
  <si>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</si>
  <si>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</si>
  <si>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</si>
  <si>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</si>
  <si>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</si>
  <si>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</si>
  <si>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</si>
  <si>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</si>
  <si>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</si>
  <si>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</si>
  <si>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</si>
  <si>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</si>
  <si>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</si>
  <si>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</si>
  <si>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</si>
  <si>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</si>
  <si>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</si>
  <si>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</si>
  <si>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</si>
  <si>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</si>
  <si>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</si>
  <si>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</si>
  <si>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</si>
  <si>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</si>
  <si>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</si>
  <si>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</si>
  <si>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</si>
  <si>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</si>
  <si>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</si>
  <si>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</si>
  <si>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</si>
  <si>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</si>
  <si>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</si>
  <si>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</si>
  <si>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</si>
  <si>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</si>
  <si>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</si>
  <si>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</si>
  <si>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</si>
  <si>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</si>
  <si>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</si>
  <si>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</si>
  <si>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</si>
  <si>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</si>
  <si>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</si>
  <si>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</si>
  <si>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</si>
  <si>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</si>
  <si>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</si>
  <si>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</si>
  <si>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</si>
  <si>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@company.com</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</si>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</sst>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b/>
      <sz val="11"/>
      <name val="Segoe UI"/>
      <family val="2"/>
    </font>
    <font>
      <sz val="11"/>
      <name val="Segoe UI"/>
      <family val="2"/>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42">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1" fillId="0" borderId="0" xfId="0" applyFont="1"/>
    <xf numFmtId="0" fontId="1" fillId="0" borderId="0" xfId="0" applyFont="1"/>
    <xf numFmtId="0" fontId="12"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0" fontId="4" fillId="0" borderId="0" xfId="0" applyFont="1" applyAlignment="1">
      <alignment horizontal="center"/>
    </xf>
    <xf numFmtId="1" fontId="0" fillId="0" borderId="0" xfId="0" applyNumberFormat="1"/>
  </cellXfs>
  <cellStyles count="3">
    <cellStyle name="Hyperlink" xfId="2" builtinId="8"/>
    <cellStyle name="Normal" xfId="0" builtinId="0"/>
    <cellStyle name="Normal 2" xfId="1" xr:uid="{C317EB46-FD19-411F-B09C-9673D28024EA}"/>
  </cellStyles>
  <dxfs count="2">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133349</xdr:colOff>
      <xdr:row>0</xdr:row>
      <xdr:rowOff>109537</xdr:rowOff>
    </xdr:from>
    <xdr:to>
      <xdr:col>7</xdr:col>
      <xdr:colOff>1209675</xdr:colOff>
      <xdr:row>7</xdr:row>
      <xdr:rowOff>57151</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33349" y="109537"/>
          <a:ext cx="5343526"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2</xdr:col>
      <xdr:colOff>237945</xdr:colOff>
      <xdr:row>13</xdr:row>
      <xdr:rowOff>139211</xdr:rowOff>
    </xdr:from>
    <xdr:to>
      <xdr:col>7</xdr:col>
      <xdr:colOff>197828</xdr:colOff>
      <xdr:row>18</xdr:row>
      <xdr:rowOff>43961</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1454214" y="2615711"/>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70183</xdr:colOff>
      <xdr:row>8</xdr:row>
      <xdr:rowOff>36345</xdr:rowOff>
    </xdr:from>
    <xdr:to>
      <xdr:col>5</xdr:col>
      <xdr:colOff>165434</xdr:colOff>
      <xdr:row>9</xdr:row>
      <xdr:rowOff>115302</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70183" y="1560345"/>
          <a:ext cx="3153277"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77202</xdr:colOff>
      <xdr:row>11</xdr:row>
      <xdr:rowOff>148640</xdr:rowOff>
    </xdr:from>
    <xdr:to>
      <xdr:col>6</xdr:col>
      <xdr:colOff>140368</xdr:colOff>
      <xdr:row>13</xdr:row>
      <xdr:rowOff>37097</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77202" y="2244140"/>
          <a:ext cx="3732798"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105044</xdr:colOff>
      <xdr:row>18</xdr:row>
      <xdr:rowOff>117867</xdr:rowOff>
    </xdr:from>
    <xdr:to>
      <xdr:col>7</xdr:col>
      <xdr:colOff>1384789</xdr:colOff>
      <xdr:row>25</xdr:row>
      <xdr:rowOff>117230</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105044" y="3546867"/>
          <a:ext cx="5536687"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xceljet.net/formula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258</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L7" sqref="L7"/>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1" t="s">
        <v>262</v>
      </c>
      <c r="D5" s="23"/>
      <c r="E5" s="24" t="s">
        <v>260</v>
      </c>
      <c r="F5" s="23"/>
      <c r="G5" s="29" t="s">
        <v>261</v>
      </c>
      <c r="H5" s="23"/>
      <c r="I5" s="28" t="s">
        <v>263</v>
      </c>
    </row>
    <row r="6" spans="3:9" x14ac:dyDescent="0.3">
      <c r="C6" s="22" t="s">
        <v>259</v>
      </c>
      <c r="D6" s="23"/>
      <c r="E6" s="25">
        <v>123</v>
      </c>
      <c r="F6" s="23"/>
      <c r="G6" s="25" t="b">
        <v>1</v>
      </c>
      <c r="H6" s="23"/>
      <c r="I6" s="20" t="e" cm="1">
        <f t="array" ref="I6">num</f>
        <v>#NAME?</v>
      </c>
    </row>
    <row r="7" spans="3:9" x14ac:dyDescent="0.3">
      <c r="C7" s="22"/>
      <c r="D7" s="23"/>
      <c r="E7" s="25">
        <v>3.14</v>
      </c>
      <c r="F7" s="23"/>
      <c r="G7" s="25" t="b">
        <v>0</v>
      </c>
      <c r="H7" s="23"/>
      <c r="I7" s="20" t="e">
        <f>SUM("TY")</f>
        <v>#VALUE!</v>
      </c>
    </row>
    <row r="8" spans="3:9" x14ac:dyDescent="0.3">
      <c r="C8" s="22"/>
      <c r="D8" s="23"/>
      <c r="E8" s="26">
        <v>44956</v>
      </c>
      <c r="F8" s="23"/>
      <c r="G8" s="25"/>
      <c r="H8" s="23"/>
      <c r="I8" s="20" t="e">
        <f>1/0</f>
        <v>#DIV/0!</v>
      </c>
    </row>
    <row r="9" spans="3:9" x14ac:dyDescent="0.3">
      <c r="C9" s="22"/>
      <c r="D9" s="23"/>
      <c r="E9" s="27">
        <v>44974.951585648145</v>
      </c>
      <c r="F9" s="23"/>
      <c r="G9" s="25"/>
      <c r="H9" s="23"/>
      <c r="I9" s="20"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I14"/>
  <sheetViews>
    <sheetView workbookViewId="0">
      <selection activeCell="B21" sqref="B21"/>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9" x14ac:dyDescent="0.25">
      <c r="C1" s="40" t="s">
        <v>306</v>
      </c>
      <c r="D1" s="40"/>
      <c r="F1" s="2" t="s">
        <v>312</v>
      </c>
    </row>
    <row r="2" spans="1:9" x14ac:dyDescent="0.25">
      <c r="A2" s="2" t="s">
        <v>112</v>
      </c>
      <c r="B2" s="2" t="s">
        <v>113</v>
      </c>
      <c r="C2" s="2" t="s">
        <v>311</v>
      </c>
      <c r="D2" s="2" t="s">
        <v>9</v>
      </c>
      <c r="F2">
        <v>21</v>
      </c>
      <c r="G2">
        <v>31</v>
      </c>
      <c r="H2">
        <v>34</v>
      </c>
      <c r="I2">
        <v>33</v>
      </c>
    </row>
    <row r="3" spans="1:9" x14ac:dyDescent="0.25">
      <c r="A3" s="5" t="s">
        <v>117</v>
      </c>
      <c r="B3" t="s">
        <v>118</v>
      </c>
      <c r="C3" s="4" t="s">
        <v>310</v>
      </c>
      <c r="D3" t="b">
        <f>F2=F3</f>
        <v>1</v>
      </c>
      <c r="F3">
        <v>21</v>
      </c>
      <c r="G3">
        <v>40</v>
      </c>
      <c r="H3">
        <v>33</v>
      </c>
      <c r="I3">
        <v>20</v>
      </c>
    </row>
    <row r="4" spans="1:9" x14ac:dyDescent="0.25">
      <c r="A4" s="5" t="s">
        <v>122</v>
      </c>
      <c r="B4" t="s">
        <v>123</v>
      </c>
      <c r="C4" s="4" t="s">
        <v>313</v>
      </c>
      <c r="D4" t="b">
        <f>G2&lt;&gt;G3</f>
        <v>1</v>
      </c>
    </row>
    <row r="5" spans="1:9" x14ac:dyDescent="0.25">
      <c r="A5" s="5" t="s">
        <v>127</v>
      </c>
      <c r="B5" t="s">
        <v>128</v>
      </c>
      <c r="C5" s="4" t="s">
        <v>314</v>
      </c>
      <c r="D5" t="b">
        <f>H2&gt;H3</f>
        <v>1</v>
      </c>
      <c r="F5" s="4"/>
    </row>
    <row r="6" spans="1:9" x14ac:dyDescent="0.25">
      <c r="A6" s="5" t="s">
        <v>132</v>
      </c>
      <c r="B6" t="s">
        <v>133</v>
      </c>
      <c r="C6" s="4" t="s">
        <v>315</v>
      </c>
      <c r="D6" t="b">
        <f>I2&lt;I3</f>
        <v>0</v>
      </c>
    </row>
    <row r="7" spans="1:9" x14ac:dyDescent="0.25">
      <c r="A7" s="5" t="s">
        <v>137</v>
      </c>
      <c r="B7" t="s">
        <v>138</v>
      </c>
      <c r="C7" s="4" t="s">
        <v>317</v>
      </c>
      <c r="D7" t="b">
        <f>H2&gt;=H3</f>
        <v>1</v>
      </c>
    </row>
    <row r="8" spans="1:9" x14ac:dyDescent="0.25">
      <c r="A8" s="5" t="s">
        <v>142</v>
      </c>
      <c r="B8" t="s">
        <v>143</v>
      </c>
      <c r="C8" s="4" t="s">
        <v>316</v>
      </c>
      <c r="D8" t="b">
        <f>I2&lt;=I3</f>
        <v>0</v>
      </c>
    </row>
    <row r="11" spans="1:9" x14ac:dyDescent="0.25">
      <c r="A11" s="30" t="s">
        <v>152</v>
      </c>
      <c r="B11" s="2" t="s">
        <v>113</v>
      </c>
    </row>
    <row r="12" spans="1:9" x14ac:dyDescent="0.25">
      <c r="A12" s="5" t="s">
        <v>156</v>
      </c>
      <c r="B12" t="s">
        <v>157</v>
      </c>
      <c r="C12" s="4" t="s">
        <v>318</v>
      </c>
      <c r="D12" t="b">
        <f>AND(D3:D5)</f>
        <v>1</v>
      </c>
    </row>
    <row r="13" spans="1:9" x14ac:dyDescent="0.25">
      <c r="A13" s="5" t="s">
        <v>161</v>
      </c>
      <c r="B13" t="s">
        <v>162</v>
      </c>
      <c r="C13" s="4" t="s">
        <v>319</v>
      </c>
      <c r="D13" t="b">
        <f>OR(D3:D8)</f>
        <v>1</v>
      </c>
    </row>
    <row r="14" spans="1:9" x14ac:dyDescent="0.25">
      <c r="A14" s="5" t="s">
        <v>166</v>
      </c>
      <c r="B14" t="s">
        <v>167</v>
      </c>
      <c r="C14" s="4" t="s">
        <v>320</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B2" sqref="B2"/>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14" t="s">
        <v>0</v>
      </c>
      <c r="B1" s="16" t="s">
        <v>1</v>
      </c>
      <c r="C1" s="14" t="s">
        <v>2</v>
      </c>
      <c r="D1" s="14" t="s">
        <v>3</v>
      </c>
      <c r="E1" s="14" t="s">
        <v>4</v>
      </c>
      <c r="F1" s="14" t="s">
        <v>5</v>
      </c>
      <c r="G1" s="14" t="s">
        <v>6</v>
      </c>
      <c r="H1" s="14" t="s">
        <v>7</v>
      </c>
      <c r="I1" s="14" t="s">
        <v>8</v>
      </c>
      <c r="J1" s="14" t="s">
        <v>9</v>
      </c>
      <c r="P1" s="14" t="s">
        <v>264</v>
      </c>
      <c r="Q1" s="17">
        <v>40</v>
      </c>
      <c r="S1" s="2" t="s">
        <v>9</v>
      </c>
    </row>
    <row r="2" spans="1:19" ht="16.5" x14ac:dyDescent="0.3">
      <c r="A2" s="17" t="s">
        <v>10</v>
      </c>
      <c r="B2" s="18" t="s">
        <v>11</v>
      </c>
      <c r="C2" s="17">
        <v>77</v>
      </c>
      <c r="D2" s="17">
        <v>65</v>
      </c>
      <c r="E2" s="17">
        <v>95</v>
      </c>
      <c r="F2" s="17">
        <v>84</v>
      </c>
      <c r="G2" s="17">
        <v>70</v>
      </c>
      <c r="H2" s="17">
        <f>SUM(C2:G2)</f>
        <v>391</v>
      </c>
      <c r="I2" s="17">
        <f>AVERAGE(C2:G2)</f>
        <v>78.2</v>
      </c>
      <c r="J2" s="17" t="str">
        <f t="shared" ref="J2:J33" si="0">IF(AND(C2&gt;=$Q$1,D2&gt;=$Q$1,E2&gt;=$Q$1,F2&gt;=$Q$1,G2&gt;=$Q$1),"Pass","Fail")</f>
        <v>Pass</v>
      </c>
      <c r="L2" s="4" t="s">
        <v>114</v>
      </c>
      <c r="M2" s="4" t="s">
        <v>163</v>
      </c>
      <c r="N2" s="4" t="s">
        <v>330</v>
      </c>
      <c r="S2" t="s">
        <v>307</v>
      </c>
    </row>
    <row r="3" spans="1:19" ht="16.5" x14ac:dyDescent="0.3">
      <c r="A3" s="17" t="s">
        <v>12</v>
      </c>
      <c r="B3" s="18" t="s">
        <v>13</v>
      </c>
      <c r="C3" s="17">
        <v>88</v>
      </c>
      <c r="D3" s="17">
        <v>90</v>
      </c>
      <c r="E3" s="17">
        <v>86</v>
      </c>
      <c r="F3" s="17">
        <v>94</v>
      </c>
      <c r="G3" s="17">
        <v>73</v>
      </c>
      <c r="H3" s="17">
        <f t="shared" ref="H3:H51" si="1">SUM(C3:G3)</f>
        <v>431</v>
      </c>
      <c r="I3" s="17">
        <f t="shared" ref="I3:I51" si="2">AVERAGE(C3:G3)</f>
        <v>86.2</v>
      </c>
      <c r="J3" s="17" t="str">
        <f t="shared" si="0"/>
        <v>Pass</v>
      </c>
      <c r="L3" s="4" t="s">
        <v>119</v>
      </c>
      <c r="M3" s="4"/>
      <c r="N3" s="4"/>
      <c r="S3" t="s">
        <v>308</v>
      </c>
    </row>
    <row r="4" spans="1:19" ht="16.5" x14ac:dyDescent="0.3">
      <c r="A4" s="17" t="s">
        <v>14</v>
      </c>
      <c r="B4" s="18" t="s">
        <v>15</v>
      </c>
      <c r="C4" s="17">
        <v>84</v>
      </c>
      <c r="D4" s="17">
        <v>69</v>
      </c>
      <c r="E4" s="17">
        <v>69</v>
      </c>
      <c r="F4" s="17">
        <v>60</v>
      </c>
      <c r="G4" s="17">
        <v>72</v>
      </c>
      <c r="H4" s="17">
        <f t="shared" si="1"/>
        <v>354</v>
      </c>
      <c r="I4" s="17">
        <f t="shared" si="2"/>
        <v>70.8</v>
      </c>
      <c r="J4" s="17" t="str">
        <f t="shared" si="0"/>
        <v>Pass</v>
      </c>
      <c r="L4" s="4" t="s">
        <v>124</v>
      </c>
      <c r="M4" s="4"/>
      <c r="N4" s="4"/>
      <c r="O4">
        <v>25</v>
      </c>
      <c r="P4" t="b">
        <f>O4&gt;=Q$1</f>
        <v>0</v>
      </c>
    </row>
    <row r="5" spans="1:19" ht="16.5" x14ac:dyDescent="0.3">
      <c r="A5" s="17" t="s">
        <v>16</v>
      </c>
      <c r="B5" s="18" t="s">
        <v>17</v>
      </c>
      <c r="C5" s="17">
        <v>40</v>
      </c>
      <c r="D5" s="17">
        <v>45</v>
      </c>
      <c r="E5" s="17">
        <v>83</v>
      </c>
      <c r="F5" s="17">
        <v>75</v>
      </c>
      <c r="G5" s="17">
        <v>77</v>
      </c>
      <c r="H5" s="17">
        <f t="shared" si="1"/>
        <v>320</v>
      </c>
      <c r="I5" s="17">
        <f t="shared" si="2"/>
        <v>64</v>
      </c>
      <c r="J5" s="17" t="str">
        <f t="shared" si="0"/>
        <v>Pass</v>
      </c>
      <c r="L5" s="4" t="s">
        <v>129</v>
      </c>
      <c r="M5" s="4"/>
      <c r="N5" s="4"/>
      <c r="O5">
        <v>34</v>
      </c>
      <c r="P5" t="b">
        <f>O5&gt;=$Q$1</f>
        <v>0</v>
      </c>
    </row>
    <row r="6" spans="1:19" ht="16.5" x14ac:dyDescent="0.3">
      <c r="A6" s="17" t="s">
        <v>18</v>
      </c>
      <c r="B6" s="18" t="s">
        <v>19</v>
      </c>
      <c r="C6" s="17">
        <v>47</v>
      </c>
      <c r="D6" s="17">
        <v>70</v>
      </c>
      <c r="E6" s="17">
        <v>48</v>
      </c>
      <c r="F6" s="17">
        <v>52</v>
      </c>
      <c r="G6" s="17">
        <v>53</v>
      </c>
      <c r="H6" s="17">
        <f t="shared" si="1"/>
        <v>270</v>
      </c>
      <c r="I6" s="17">
        <f t="shared" si="2"/>
        <v>54</v>
      </c>
      <c r="J6" s="17" t="str">
        <f t="shared" si="0"/>
        <v>Pass</v>
      </c>
      <c r="O6">
        <v>52</v>
      </c>
      <c r="P6" t="b">
        <f t="shared" ref="P6:P8" si="3">O6&gt;=$Q$1</f>
        <v>1</v>
      </c>
    </row>
    <row r="7" spans="1:19" ht="16.5" x14ac:dyDescent="0.3">
      <c r="A7" s="17" t="s">
        <v>20</v>
      </c>
      <c r="B7" s="18" t="s">
        <v>21</v>
      </c>
      <c r="C7" s="17">
        <v>95</v>
      </c>
      <c r="D7" s="17">
        <v>82</v>
      </c>
      <c r="E7" s="17">
        <v>40</v>
      </c>
      <c r="F7" s="17">
        <v>81</v>
      </c>
      <c r="G7" s="17">
        <v>92</v>
      </c>
      <c r="H7" s="17">
        <f t="shared" si="1"/>
        <v>390</v>
      </c>
      <c r="I7" s="17">
        <f t="shared" si="2"/>
        <v>78</v>
      </c>
      <c r="J7" s="17" t="str">
        <f t="shared" si="0"/>
        <v>Pass</v>
      </c>
      <c r="O7">
        <v>70</v>
      </c>
      <c r="P7" t="b">
        <f t="shared" si="3"/>
        <v>1</v>
      </c>
    </row>
    <row r="8" spans="1:19" ht="16.5" x14ac:dyDescent="0.3">
      <c r="A8" s="17" t="s">
        <v>22</v>
      </c>
      <c r="B8" s="18" t="s">
        <v>23</v>
      </c>
      <c r="C8" s="17">
        <v>78</v>
      </c>
      <c r="D8" s="17">
        <v>95</v>
      </c>
      <c r="E8" s="17">
        <v>60</v>
      </c>
      <c r="F8" s="17">
        <v>85</v>
      </c>
      <c r="G8" s="17">
        <v>89</v>
      </c>
      <c r="H8" s="17">
        <f t="shared" si="1"/>
        <v>407</v>
      </c>
      <c r="I8" s="17">
        <f t="shared" si="2"/>
        <v>81.400000000000006</v>
      </c>
      <c r="J8" s="17" t="str">
        <f t="shared" si="0"/>
        <v>Pass</v>
      </c>
      <c r="O8">
        <v>90</v>
      </c>
      <c r="P8" t="b">
        <f t="shared" si="3"/>
        <v>1</v>
      </c>
    </row>
    <row r="9" spans="1:19" ht="16.5" x14ac:dyDescent="0.3">
      <c r="A9" s="17" t="s">
        <v>24</v>
      </c>
      <c r="B9" s="18" t="s">
        <v>25</v>
      </c>
      <c r="C9" s="17">
        <v>97</v>
      </c>
      <c r="D9" s="17">
        <v>48</v>
      </c>
      <c r="E9" s="17">
        <v>76</v>
      </c>
      <c r="F9" s="17">
        <v>98</v>
      </c>
      <c r="G9" s="17">
        <v>86</v>
      </c>
      <c r="H9" s="17">
        <f t="shared" si="1"/>
        <v>405</v>
      </c>
      <c r="I9" s="17">
        <f t="shared" si="2"/>
        <v>81</v>
      </c>
      <c r="J9" s="17" t="str">
        <f t="shared" si="0"/>
        <v>Pass</v>
      </c>
    </row>
    <row r="10" spans="1:19" ht="16.5" x14ac:dyDescent="0.3">
      <c r="A10" s="17" t="s">
        <v>26</v>
      </c>
      <c r="B10" s="18" t="s">
        <v>27</v>
      </c>
      <c r="C10" s="17">
        <v>62</v>
      </c>
      <c r="D10" s="17">
        <v>45</v>
      </c>
      <c r="E10" s="17">
        <v>91</v>
      </c>
      <c r="F10" s="17">
        <v>88</v>
      </c>
      <c r="G10" s="17">
        <v>92</v>
      </c>
      <c r="H10" s="17">
        <f t="shared" si="1"/>
        <v>378</v>
      </c>
      <c r="I10" s="17">
        <f t="shared" si="2"/>
        <v>75.599999999999994</v>
      </c>
      <c r="J10" s="17" t="str">
        <f t="shared" si="0"/>
        <v>Pass</v>
      </c>
      <c r="O10" s="2" t="s">
        <v>152</v>
      </c>
    </row>
    <row r="11" spans="1:19" ht="16.5" x14ac:dyDescent="0.3">
      <c r="A11" s="17" t="s">
        <v>28</v>
      </c>
      <c r="B11" s="18" t="s">
        <v>29</v>
      </c>
      <c r="C11" s="17">
        <v>45</v>
      </c>
      <c r="D11" s="17">
        <v>59</v>
      </c>
      <c r="E11" s="17">
        <v>69</v>
      </c>
      <c r="F11" s="17">
        <v>47</v>
      </c>
      <c r="G11" s="17">
        <v>68</v>
      </c>
      <c r="H11" s="17">
        <f t="shared" si="1"/>
        <v>288</v>
      </c>
      <c r="I11" s="17">
        <f t="shared" si="2"/>
        <v>57.6</v>
      </c>
      <c r="J11" s="17" t="str">
        <f t="shared" si="0"/>
        <v>Pass</v>
      </c>
      <c r="O11" t="s">
        <v>156</v>
      </c>
    </row>
    <row r="12" spans="1:19" ht="16.5" x14ac:dyDescent="0.3">
      <c r="A12" s="17" t="s">
        <v>30</v>
      </c>
      <c r="B12" s="18" t="s">
        <v>31</v>
      </c>
      <c r="C12" s="17">
        <v>51</v>
      </c>
      <c r="D12" s="17">
        <v>45</v>
      </c>
      <c r="E12" s="17">
        <v>84</v>
      </c>
      <c r="F12" s="17">
        <v>93</v>
      </c>
      <c r="G12" s="17">
        <v>79</v>
      </c>
      <c r="H12" s="17">
        <f t="shared" si="1"/>
        <v>352</v>
      </c>
      <c r="I12" s="17">
        <f t="shared" si="2"/>
        <v>70.400000000000006</v>
      </c>
      <c r="J12" s="17" t="str">
        <f t="shared" si="0"/>
        <v>Pass</v>
      </c>
      <c r="O12" t="s">
        <v>161</v>
      </c>
    </row>
    <row r="13" spans="1:19" ht="16.5" x14ac:dyDescent="0.3">
      <c r="A13" s="17" t="s">
        <v>32</v>
      </c>
      <c r="B13" s="18" t="s">
        <v>33</v>
      </c>
      <c r="C13" s="17">
        <v>84</v>
      </c>
      <c r="D13" s="17">
        <v>60</v>
      </c>
      <c r="E13" s="17">
        <v>44</v>
      </c>
      <c r="F13" s="17">
        <v>20</v>
      </c>
      <c r="G13" s="17">
        <v>41</v>
      </c>
      <c r="H13" s="17">
        <f t="shared" si="1"/>
        <v>249</v>
      </c>
      <c r="I13" s="17">
        <f t="shared" si="2"/>
        <v>49.8</v>
      </c>
      <c r="J13" s="17" t="str">
        <f t="shared" si="0"/>
        <v>Fail</v>
      </c>
      <c r="O13" t="s">
        <v>166</v>
      </c>
    </row>
    <row r="14" spans="1:19" ht="16.5" x14ac:dyDescent="0.3">
      <c r="A14" s="17" t="s">
        <v>34</v>
      </c>
      <c r="B14" s="18" t="s">
        <v>35</v>
      </c>
      <c r="C14" s="17">
        <v>90</v>
      </c>
      <c r="D14" s="17">
        <v>63</v>
      </c>
      <c r="E14" s="17">
        <v>66</v>
      </c>
      <c r="F14" s="17">
        <v>47</v>
      </c>
      <c r="G14" s="17">
        <v>97</v>
      </c>
      <c r="H14" s="17">
        <f t="shared" si="1"/>
        <v>363</v>
      </c>
      <c r="I14" s="17">
        <f t="shared" si="2"/>
        <v>72.599999999999994</v>
      </c>
      <c r="J14" s="17" t="str">
        <f t="shared" si="0"/>
        <v>Pass</v>
      </c>
    </row>
    <row r="15" spans="1:19" ht="16.5" x14ac:dyDescent="0.3">
      <c r="A15" s="17" t="s">
        <v>36</v>
      </c>
      <c r="B15" s="18" t="s">
        <v>37</v>
      </c>
      <c r="C15" s="17">
        <v>86</v>
      </c>
      <c r="D15" s="17">
        <v>63</v>
      </c>
      <c r="E15" s="17">
        <v>56</v>
      </c>
      <c r="F15" s="17">
        <v>45</v>
      </c>
      <c r="G15" s="17">
        <v>78</v>
      </c>
      <c r="H15" s="17">
        <f t="shared" si="1"/>
        <v>328</v>
      </c>
      <c r="I15" s="17">
        <f t="shared" si="2"/>
        <v>65.599999999999994</v>
      </c>
      <c r="J15" s="17" t="str">
        <f t="shared" si="0"/>
        <v>Pass</v>
      </c>
      <c r="P15" s="2" t="s">
        <v>304</v>
      </c>
      <c r="Q15" s="2" t="s">
        <v>305</v>
      </c>
      <c r="R15" s="2" t="s">
        <v>156</v>
      </c>
      <c r="S15" s="2" t="s">
        <v>161</v>
      </c>
    </row>
    <row r="16" spans="1:19" ht="16.5" x14ac:dyDescent="0.3">
      <c r="A16" s="17" t="s">
        <v>38</v>
      </c>
      <c r="B16" s="18" t="s">
        <v>39</v>
      </c>
      <c r="C16" s="17">
        <v>75</v>
      </c>
      <c r="D16" s="17">
        <v>81</v>
      </c>
      <c r="E16" s="17">
        <v>70</v>
      </c>
      <c r="F16" s="17">
        <v>72</v>
      </c>
      <c r="G16" s="17">
        <v>61</v>
      </c>
      <c r="H16" s="17">
        <f t="shared" si="1"/>
        <v>359</v>
      </c>
      <c r="I16" s="17">
        <f t="shared" si="2"/>
        <v>71.8</v>
      </c>
      <c r="J16" s="17" t="str">
        <f t="shared" si="0"/>
        <v>Pass</v>
      </c>
      <c r="P16" t="b">
        <v>1</v>
      </c>
      <c r="Q16" t="b">
        <v>1</v>
      </c>
      <c r="R16" t="b">
        <f>AND(P16,Q16)</f>
        <v>1</v>
      </c>
      <c r="S16" t="b">
        <f>OR(P16,Q16)</f>
        <v>1</v>
      </c>
    </row>
    <row r="17" spans="1:19" ht="16.5" x14ac:dyDescent="0.3">
      <c r="A17" s="17" t="s">
        <v>40</v>
      </c>
      <c r="B17" s="18" t="s">
        <v>41</v>
      </c>
      <c r="C17" s="17">
        <v>40</v>
      </c>
      <c r="D17" s="17">
        <v>76</v>
      </c>
      <c r="E17" s="17">
        <v>98</v>
      </c>
      <c r="F17" s="17">
        <v>66</v>
      </c>
      <c r="G17" s="17">
        <v>51</v>
      </c>
      <c r="H17" s="17">
        <f t="shared" si="1"/>
        <v>331</v>
      </c>
      <c r="I17" s="17">
        <f t="shared" si="2"/>
        <v>66.2</v>
      </c>
      <c r="J17" s="17" t="str">
        <f t="shared" si="0"/>
        <v>Pass</v>
      </c>
      <c r="P17" t="b">
        <v>1</v>
      </c>
      <c r="Q17" t="b">
        <v>0</v>
      </c>
      <c r="R17" t="b">
        <f t="shared" ref="R17:R19" si="4">AND(P17,Q17)</f>
        <v>0</v>
      </c>
      <c r="S17" t="b">
        <f t="shared" ref="S17:S19" si="5">OR(P17,Q17)</f>
        <v>1</v>
      </c>
    </row>
    <row r="18" spans="1:19" ht="16.5" x14ac:dyDescent="0.3">
      <c r="A18" s="17" t="s">
        <v>42</v>
      </c>
      <c r="B18" s="18" t="s">
        <v>43</v>
      </c>
      <c r="C18" s="17">
        <v>53</v>
      </c>
      <c r="D18" s="17">
        <v>65</v>
      </c>
      <c r="E18" s="17">
        <v>79</v>
      </c>
      <c r="F18" s="17">
        <v>53</v>
      </c>
      <c r="G18" s="17">
        <v>39</v>
      </c>
      <c r="H18" s="17">
        <f t="shared" si="1"/>
        <v>289</v>
      </c>
      <c r="I18" s="17">
        <f t="shared" si="2"/>
        <v>57.8</v>
      </c>
      <c r="J18" s="17" t="str">
        <f t="shared" si="0"/>
        <v>Fail</v>
      </c>
      <c r="P18" t="b">
        <v>0</v>
      </c>
      <c r="Q18" t="b">
        <v>1</v>
      </c>
      <c r="R18" t="b">
        <f t="shared" si="4"/>
        <v>0</v>
      </c>
      <c r="S18" t="b">
        <f t="shared" si="5"/>
        <v>1</v>
      </c>
    </row>
    <row r="19" spans="1:19" ht="16.5" x14ac:dyDescent="0.3">
      <c r="A19" s="17" t="s">
        <v>44</v>
      </c>
      <c r="B19" s="18" t="s">
        <v>45</v>
      </c>
      <c r="C19" s="17">
        <v>85</v>
      </c>
      <c r="D19" s="17">
        <v>88</v>
      </c>
      <c r="E19" s="17">
        <v>100</v>
      </c>
      <c r="F19" s="17">
        <v>92</v>
      </c>
      <c r="G19" s="17">
        <v>98</v>
      </c>
      <c r="H19" s="17">
        <f t="shared" si="1"/>
        <v>463</v>
      </c>
      <c r="I19" s="17">
        <f t="shared" si="2"/>
        <v>92.6</v>
      </c>
      <c r="J19" s="17" t="str">
        <f t="shared" si="0"/>
        <v>Pass</v>
      </c>
      <c r="P19" t="b">
        <v>0</v>
      </c>
      <c r="Q19" t="b">
        <v>0</v>
      </c>
      <c r="R19" t="b">
        <f t="shared" si="4"/>
        <v>0</v>
      </c>
      <c r="S19" t="b">
        <f t="shared" si="5"/>
        <v>0</v>
      </c>
    </row>
    <row r="20" spans="1:19" ht="16.5" x14ac:dyDescent="0.3">
      <c r="A20" s="17" t="s">
        <v>46</v>
      </c>
      <c r="B20" s="18" t="s">
        <v>47</v>
      </c>
      <c r="C20" s="17">
        <v>89</v>
      </c>
      <c r="D20" s="17">
        <v>91</v>
      </c>
      <c r="E20" s="17">
        <v>89</v>
      </c>
      <c r="F20" s="17">
        <v>84</v>
      </c>
      <c r="G20" s="17">
        <v>77</v>
      </c>
      <c r="H20" s="17">
        <f t="shared" si="1"/>
        <v>430</v>
      </c>
      <c r="I20" s="17">
        <f t="shared" si="2"/>
        <v>86</v>
      </c>
      <c r="J20" s="17" t="str">
        <f t="shared" si="0"/>
        <v>Pass</v>
      </c>
    </row>
    <row r="21" spans="1:19" ht="16.5" x14ac:dyDescent="0.3">
      <c r="A21" s="17" t="s">
        <v>48</v>
      </c>
      <c r="B21" s="18" t="s">
        <v>49</v>
      </c>
      <c r="C21" s="17">
        <v>78</v>
      </c>
      <c r="D21" s="17">
        <v>78</v>
      </c>
      <c r="E21" s="17">
        <v>85</v>
      </c>
      <c r="F21" s="17">
        <v>47</v>
      </c>
      <c r="G21" s="17">
        <v>46</v>
      </c>
      <c r="H21" s="17">
        <f t="shared" si="1"/>
        <v>334</v>
      </c>
      <c r="I21" s="17">
        <f t="shared" si="2"/>
        <v>66.8</v>
      </c>
      <c r="J21" s="17" t="str">
        <f t="shared" si="0"/>
        <v>Pass</v>
      </c>
    </row>
    <row r="22" spans="1:19" ht="16.5" x14ac:dyDescent="0.3">
      <c r="A22" s="17" t="s">
        <v>50</v>
      </c>
      <c r="B22" s="18" t="s">
        <v>51</v>
      </c>
      <c r="C22" s="17">
        <v>20</v>
      </c>
      <c r="D22" s="17">
        <v>57</v>
      </c>
      <c r="E22" s="17">
        <v>88</v>
      </c>
      <c r="F22" s="17">
        <v>70</v>
      </c>
      <c r="G22" s="17">
        <v>41</v>
      </c>
      <c r="H22" s="17">
        <f t="shared" si="1"/>
        <v>276</v>
      </c>
      <c r="I22" s="17">
        <f t="shared" si="2"/>
        <v>55.2</v>
      </c>
      <c r="J22" s="17" t="str">
        <f t="shared" si="0"/>
        <v>Fail</v>
      </c>
      <c r="O22" s="40" t="s">
        <v>331</v>
      </c>
      <c r="P22" s="40"/>
    </row>
    <row r="23" spans="1:19" ht="16.5" x14ac:dyDescent="0.3">
      <c r="A23" s="17" t="s">
        <v>52</v>
      </c>
      <c r="B23" s="18" t="s">
        <v>53</v>
      </c>
      <c r="C23" s="17">
        <v>65</v>
      </c>
      <c r="D23" s="17">
        <v>55</v>
      </c>
      <c r="E23" s="17">
        <v>53</v>
      </c>
      <c r="F23" s="17">
        <v>75</v>
      </c>
      <c r="G23" s="17">
        <v>94</v>
      </c>
      <c r="H23" s="17">
        <f t="shared" si="1"/>
        <v>342</v>
      </c>
      <c r="I23" s="17">
        <f t="shared" si="2"/>
        <v>68.400000000000006</v>
      </c>
      <c r="J23" s="17" t="str">
        <f t="shared" si="0"/>
        <v>Pass</v>
      </c>
      <c r="O23" t="str">
        <f>IF(50&gt;81,"Correct","Wrong")</f>
        <v>Wrong</v>
      </c>
      <c r="P23" t="str">
        <f>IF(20&gt;Q1,"Pass","Fail")</f>
        <v>Fail</v>
      </c>
    </row>
    <row r="24" spans="1:19" ht="16.5" x14ac:dyDescent="0.3">
      <c r="A24" s="17" t="s">
        <v>54</v>
      </c>
      <c r="B24" s="18" t="s">
        <v>55</v>
      </c>
      <c r="C24" s="17">
        <v>53</v>
      </c>
      <c r="D24" s="17">
        <v>92</v>
      </c>
      <c r="E24" s="17">
        <v>91</v>
      </c>
      <c r="F24" s="17">
        <v>48</v>
      </c>
      <c r="G24" s="17">
        <v>50</v>
      </c>
      <c r="H24" s="17">
        <f t="shared" si="1"/>
        <v>334</v>
      </c>
      <c r="I24" s="17">
        <f t="shared" si="2"/>
        <v>66.8</v>
      </c>
      <c r="J24" s="17" t="str">
        <f t="shared" si="0"/>
        <v>Pass</v>
      </c>
    </row>
    <row r="25" spans="1:19" ht="16.5" x14ac:dyDescent="0.3">
      <c r="A25" s="17" t="s">
        <v>56</v>
      </c>
      <c r="B25" s="18" t="s">
        <v>57</v>
      </c>
      <c r="C25" s="17">
        <v>68</v>
      </c>
      <c r="D25" s="17">
        <v>53</v>
      </c>
      <c r="E25" s="17">
        <v>38</v>
      </c>
      <c r="F25" s="17">
        <v>85</v>
      </c>
      <c r="G25" s="17">
        <v>78</v>
      </c>
      <c r="H25" s="17">
        <f t="shared" si="1"/>
        <v>322</v>
      </c>
      <c r="I25" s="17">
        <f t="shared" si="2"/>
        <v>64.400000000000006</v>
      </c>
      <c r="J25" s="17" t="str">
        <f t="shared" si="0"/>
        <v>Fail</v>
      </c>
    </row>
    <row r="26" spans="1:19" ht="16.5" x14ac:dyDescent="0.3">
      <c r="A26" s="17" t="s">
        <v>58</v>
      </c>
      <c r="B26" s="18" t="s">
        <v>59</v>
      </c>
      <c r="C26" s="17">
        <v>82</v>
      </c>
      <c r="D26" s="17">
        <v>99</v>
      </c>
      <c r="E26" s="17">
        <v>88</v>
      </c>
      <c r="F26" s="17">
        <v>98</v>
      </c>
      <c r="G26" s="17">
        <v>95</v>
      </c>
      <c r="H26" s="17">
        <f t="shared" si="1"/>
        <v>462</v>
      </c>
      <c r="I26" s="17">
        <f t="shared" si="2"/>
        <v>92.4</v>
      </c>
      <c r="J26" s="17" t="str">
        <f t="shared" si="0"/>
        <v>Pass</v>
      </c>
    </row>
    <row r="27" spans="1:19" ht="16.5" x14ac:dyDescent="0.3">
      <c r="A27" s="17" t="s">
        <v>60</v>
      </c>
      <c r="B27" s="18" t="s">
        <v>61</v>
      </c>
      <c r="C27" s="17">
        <v>73</v>
      </c>
      <c r="D27" s="17">
        <v>50</v>
      </c>
      <c r="E27" s="17">
        <v>73</v>
      </c>
      <c r="F27" s="17">
        <v>43</v>
      </c>
      <c r="G27" s="17">
        <v>99</v>
      </c>
      <c r="H27" s="17">
        <f t="shared" si="1"/>
        <v>338</v>
      </c>
      <c r="I27" s="17">
        <f t="shared" si="2"/>
        <v>67.599999999999994</v>
      </c>
      <c r="J27" s="17" t="str">
        <f t="shared" si="0"/>
        <v>Pass</v>
      </c>
    </row>
    <row r="28" spans="1:19" ht="16.5" x14ac:dyDescent="0.3">
      <c r="A28" s="17" t="s">
        <v>62</v>
      </c>
      <c r="B28" s="18" t="s">
        <v>63</v>
      </c>
      <c r="C28" s="17">
        <v>93</v>
      </c>
      <c r="D28" s="17">
        <v>95</v>
      </c>
      <c r="E28" s="17">
        <v>49</v>
      </c>
      <c r="F28" s="17">
        <v>47</v>
      </c>
      <c r="G28" s="17">
        <v>55</v>
      </c>
      <c r="H28" s="17">
        <f t="shared" si="1"/>
        <v>339</v>
      </c>
      <c r="I28" s="17">
        <f t="shared" si="2"/>
        <v>67.8</v>
      </c>
      <c r="J28" s="17" t="str">
        <f t="shared" si="0"/>
        <v>Pass</v>
      </c>
    </row>
    <row r="29" spans="1:19" ht="16.5" x14ac:dyDescent="0.3">
      <c r="A29" s="17" t="s">
        <v>64</v>
      </c>
      <c r="B29" s="18" t="s">
        <v>65</v>
      </c>
      <c r="C29" s="17">
        <v>84</v>
      </c>
      <c r="D29" s="17">
        <v>92</v>
      </c>
      <c r="E29" s="17">
        <v>93</v>
      </c>
      <c r="F29" s="17">
        <v>95</v>
      </c>
      <c r="G29" s="17">
        <v>80</v>
      </c>
      <c r="H29" s="17">
        <f t="shared" si="1"/>
        <v>444</v>
      </c>
      <c r="I29" s="17">
        <f t="shared" si="2"/>
        <v>88.8</v>
      </c>
      <c r="J29" s="17" t="str">
        <f t="shared" si="0"/>
        <v>Pass</v>
      </c>
    </row>
    <row r="30" spans="1:19" ht="16.5" x14ac:dyDescent="0.3">
      <c r="A30" s="17" t="s">
        <v>66</v>
      </c>
      <c r="B30" s="18" t="s">
        <v>67</v>
      </c>
      <c r="C30" s="17">
        <v>75</v>
      </c>
      <c r="D30" s="17">
        <v>91</v>
      </c>
      <c r="E30" s="17">
        <v>68</v>
      </c>
      <c r="F30" s="17">
        <v>75</v>
      </c>
      <c r="G30" s="17">
        <v>71</v>
      </c>
      <c r="H30" s="17">
        <f t="shared" si="1"/>
        <v>380</v>
      </c>
      <c r="I30" s="17">
        <f t="shared" si="2"/>
        <v>76</v>
      </c>
      <c r="J30" s="17" t="str">
        <f t="shared" si="0"/>
        <v>Pass</v>
      </c>
    </row>
    <row r="31" spans="1:19" ht="16.5" x14ac:dyDescent="0.3">
      <c r="A31" s="17" t="s">
        <v>68</v>
      </c>
      <c r="B31" s="18" t="s">
        <v>69</v>
      </c>
      <c r="C31" s="17">
        <v>82</v>
      </c>
      <c r="D31" s="17">
        <v>89</v>
      </c>
      <c r="E31" s="17">
        <v>57</v>
      </c>
      <c r="F31" s="17">
        <v>43</v>
      </c>
      <c r="G31" s="17">
        <v>47</v>
      </c>
      <c r="H31" s="17">
        <f t="shared" si="1"/>
        <v>318</v>
      </c>
      <c r="I31" s="17">
        <f t="shared" si="2"/>
        <v>63.6</v>
      </c>
      <c r="J31" s="17" t="str">
        <f t="shared" si="0"/>
        <v>Pass</v>
      </c>
    </row>
    <row r="32" spans="1:19" ht="16.5" x14ac:dyDescent="0.3">
      <c r="A32" s="17" t="s">
        <v>70</v>
      </c>
      <c r="B32" s="18" t="s">
        <v>71</v>
      </c>
      <c r="C32" s="17">
        <v>72</v>
      </c>
      <c r="D32" s="17">
        <v>99</v>
      </c>
      <c r="E32" s="17">
        <v>78</v>
      </c>
      <c r="F32" s="17">
        <v>92</v>
      </c>
      <c r="G32" s="17">
        <v>78</v>
      </c>
      <c r="H32" s="17">
        <f t="shared" si="1"/>
        <v>419</v>
      </c>
      <c r="I32" s="17">
        <f t="shared" si="2"/>
        <v>83.8</v>
      </c>
      <c r="J32" s="17" t="str">
        <f t="shared" si="0"/>
        <v>Pass</v>
      </c>
    </row>
    <row r="33" spans="1:10" ht="16.5" x14ac:dyDescent="0.3">
      <c r="A33" s="17" t="s">
        <v>72</v>
      </c>
      <c r="B33" s="18" t="s">
        <v>73</v>
      </c>
      <c r="C33" s="17">
        <v>89</v>
      </c>
      <c r="D33" s="17">
        <v>93</v>
      </c>
      <c r="E33" s="17">
        <v>68</v>
      </c>
      <c r="F33" s="17">
        <v>93</v>
      </c>
      <c r="G33" s="17">
        <v>83</v>
      </c>
      <c r="H33" s="17">
        <f t="shared" si="1"/>
        <v>426</v>
      </c>
      <c r="I33" s="17">
        <f t="shared" si="2"/>
        <v>85.2</v>
      </c>
      <c r="J33" s="17" t="str">
        <f t="shared" si="0"/>
        <v>Pass</v>
      </c>
    </row>
    <row r="34" spans="1:10" ht="16.5" x14ac:dyDescent="0.3">
      <c r="A34" s="17" t="s">
        <v>74</v>
      </c>
      <c r="B34" s="18" t="s">
        <v>75</v>
      </c>
      <c r="C34" s="17">
        <v>69</v>
      </c>
      <c r="D34" s="17">
        <v>67</v>
      </c>
      <c r="E34" s="17">
        <v>99</v>
      </c>
      <c r="F34" s="17">
        <v>74</v>
      </c>
      <c r="G34" s="17">
        <v>65</v>
      </c>
      <c r="H34" s="17">
        <f t="shared" si="1"/>
        <v>374</v>
      </c>
      <c r="I34" s="17">
        <f t="shared" si="2"/>
        <v>74.8</v>
      </c>
      <c r="J34" s="17" t="str">
        <f t="shared" ref="J34:J51" si="6">IF(AND(C34&gt;=$Q$1,D34&gt;=$Q$1,E34&gt;=$Q$1,F34&gt;=$Q$1,G34&gt;=$Q$1),"Pass","Fail")</f>
        <v>Pass</v>
      </c>
    </row>
    <row r="35" spans="1:10" ht="16.5" x14ac:dyDescent="0.3">
      <c r="A35" s="17" t="s">
        <v>76</v>
      </c>
      <c r="B35" s="18" t="s">
        <v>77</v>
      </c>
      <c r="C35" s="17">
        <v>82</v>
      </c>
      <c r="D35" s="17">
        <v>72</v>
      </c>
      <c r="E35" s="17">
        <v>98</v>
      </c>
      <c r="F35" s="17">
        <v>75</v>
      </c>
      <c r="G35" s="17">
        <v>65</v>
      </c>
      <c r="H35" s="17">
        <f t="shared" si="1"/>
        <v>392</v>
      </c>
      <c r="I35" s="17">
        <f t="shared" si="2"/>
        <v>78.400000000000006</v>
      </c>
      <c r="J35" s="17" t="str">
        <f t="shared" si="6"/>
        <v>Pass</v>
      </c>
    </row>
    <row r="36" spans="1:10" ht="16.5" x14ac:dyDescent="0.3">
      <c r="A36" s="17" t="s">
        <v>78</v>
      </c>
      <c r="B36" s="18" t="s">
        <v>79</v>
      </c>
      <c r="C36" s="17">
        <v>92</v>
      </c>
      <c r="D36" s="17">
        <v>84</v>
      </c>
      <c r="E36" s="17">
        <v>32</v>
      </c>
      <c r="F36" s="17">
        <v>93</v>
      </c>
      <c r="G36" s="17">
        <v>94</v>
      </c>
      <c r="H36" s="17">
        <f t="shared" si="1"/>
        <v>395</v>
      </c>
      <c r="I36" s="17">
        <f t="shared" si="2"/>
        <v>79</v>
      </c>
      <c r="J36" s="17" t="str">
        <f t="shared" si="6"/>
        <v>Fail</v>
      </c>
    </row>
    <row r="37" spans="1:10" ht="16.5" x14ac:dyDescent="0.3">
      <c r="A37" s="17" t="s">
        <v>80</v>
      </c>
      <c r="B37" s="18" t="s">
        <v>81</v>
      </c>
      <c r="C37" s="17">
        <v>97</v>
      </c>
      <c r="D37" s="17">
        <v>82</v>
      </c>
      <c r="E37" s="17">
        <v>62</v>
      </c>
      <c r="F37" s="17">
        <v>90</v>
      </c>
      <c r="G37" s="17">
        <v>87</v>
      </c>
      <c r="H37" s="17">
        <f t="shared" si="1"/>
        <v>418</v>
      </c>
      <c r="I37" s="17">
        <f t="shared" si="2"/>
        <v>83.6</v>
      </c>
      <c r="J37" s="17" t="str">
        <f t="shared" si="6"/>
        <v>Pass</v>
      </c>
    </row>
    <row r="38" spans="1:10" ht="16.5" x14ac:dyDescent="0.3">
      <c r="A38" s="17" t="s">
        <v>82</v>
      </c>
      <c r="B38" s="18" t="s">
        <v>83</v>
      </c>
      <c r="C38" s="17">
        <v>66</v>
      </c>
      <c r="D38" s="17">
        <v>86</v>
      </c>
      <c r="E38" s="17">
        <v>61</v>
      </c>
      <c r="F38" s="17">
        <v>71</v>
      </c>
      <c r="G38" s="17">
        <v>75</v>
      </c>
      <c r="H38" s="17">
        <f t="shared" si="1"/>
        <v>359</v>
      </c>
      <c r="I38" s="17">
        <f t="shared" si="2"/>
        <v>71.8</v>
      </c>
      <c r="J38" s="17" t="str">
        <f t="shared" si="6"/>
        <v>Pass</v>
      </c>
    </row>
    <row r="39" spans="1:10" ht="16.5" x14ac:dyDescent="0.3">
      <c r="A39" s="17" t="s">
        <v>84</v>
      </c>
      <c r="B39" s="18" t="s">
        <v>85</v>
      </c>
      <c r="C39" s="17">
        <v>65</v>
      </c>
      <c r="D39" s="17">
        <v>92</v>
      </c>
      <c r="E39" s="17">
        <v>88</v>
      </c>
      <c r="F39" s="17">
        <v>63</v>
      </c>
      <c r="G39" s="17">
        <v>62</v>
      </c>
      <c r="H39" s="17">
        <f t="shared" si="1"/>
        <v>370</v>
      </c>
      <c r="I39" s="17">
        <f t="shared" si="2"/>
        <v>74</v>
      </c>
      <c r="J39" s="17" t="str">
        <f t="shared" si="6"/>
        <v>Pass</v>
      </c>
    </row>
    <row r="40" spans="1:10" ht="16.5" x14ac:dyDescent="0.3">
      <c r="A40" s="17" t="s">
        <v>86</v>
      </c>
      <c r="B40" s="18" t="s">
        <v>87</v>
      </c>
      <c r="C40" s="17">
        <v>70</v>
      </c>
      <c r="D40" s="17">
        <v>95</v>
      </c>
      <c r="E40" s="17">
        <v>96</v>
      </c>
      <c r="F40" s="17">
        <v>85</v>
      </c>
      <c r="G40" s="17">
        <v>63</v>
      </c>
      <c r="H40" s="17">
        <f t="shared" si="1"/>
        <v>409</v>
      </c>
      <c r="I40" s="17">
        <f t="shared" si="2"/>
        <v>81.8</v>
      </c>
      <c r="J40" s="17" t="str">
        <f t="shared" si="6"/>
        <v>Pass</v>
      </c>
    </row>
    <row r="41" spans="1:10" ht="16.5" x14ac:dyDescent="0.3">
      <c r="A41" s="17" t="s">
        <v>88</v>
      </c>
      <c r="B41" s="18" t="s">
        <v>89</v>
      </c>
      <c r="C41" s="17">
        <v>68</v>
      </c>
      <c r="D41" s="17">
        <v>75</v>
      </c>
      <c r="E41" s="17">
        <v>94</v>
      </c>
      <c r="F41" s="17">
        <v>93</v>
      </c>
      <c r="G41" s="17">
        <v>75</v>
      </c>
      <c r="H41" s="17">
        <f t="shared" si="1"/>
        <v>405</v>
      </c>
      <c r="I41" s="17">
        <f t="shared" si="2"/>
        <v>81</v>
      </c>
      <c r="J41" s="17" t="str">
        <f t="shared" si="6"/>
        <v>Pass</v>
      </c>
    </row>
    <row r="42" spans="1:10" ht="16.5" x14ac:dyDescent="0.3">
      <c r="A42" s="17" t="s">
        <v>90</v>
      </c>
      <c r="B42" s="18" t="s">
        <v>91</v>
      </c>
      <c r="C42" s="17">
        <v>98</v>
      </c>
      <c r="D42" s="17">
        <v>64</v>
      </c>
      <c r="E42" s="17">
        <v>100</v>
      </c>
      <c r="F42" s="17">
        <v>64</v>
      </c>
      <c r="G42" s="17">
        <v>72</v>
      </c>
      <c r="H42" s="17">
        <f t="shared" si="1"/>
        <v>398</v>
      </c>
      <c r="I42" s="17">
        <f t="shared" si="2"/>
        <v>79.599999999999994</v>
      </c>
      <c r="J42" s="17" t="str">
        <f t="shared" si="6"/>
        <v>Pass</v>
      </c>
    </row>
    <row r="43" spans="1:10" ht="16.5" x14ac:dyDescent="0.3">
      <c r="A43" s="17" t="s">
        <v>92</v>
      </c>
      <c r="B43" s="18" t="s">
        <v>93</v>
      </c>
      <c r="C43" s="17">
        <v>32</v>
      </c>
      <c r="D43" s="17">
        <v>80</v>
      </c>
      <c r="E43" s="17">
        <v>80</v>
      </c>
      <c r="F43" s="17">
        <v>77</v>
      </c>
      <c r="G43" s="17">
        <v>67</v>
      </c>
      <c r="H43" s="17">
        <f t="shared" si="1"/>
        <v>336</v>
      </c>
      <c r="I43" s="17">
        <f t="shared" si="2"/>
        <v>67.2</v>
      </c>
      <c r="J43" s="17" t="str">
        <f t="shared" si="6"/>
        <v>Fail</v>
      </c>
    </row>
    <row r="44" spans="1:10" ht="16.5" x14ac:dyDescent="0.3">
      <c r="A44" s="17" t="s">
        <v>94</v>
      </c>
      <c r="B44" s="18" t="s">
        <v>95</v>
      </c>
      <c r="C44" s="17">
        <v>85</v>
      </c>
      <c r="D44" s="17">
        <v>71</v>
      </c>
      <c r="E44" s="17">
        <v>86</v>
      </c>
      <c r="F44" s="17">
        <v>65</v>
      </c>
      <c r="G44" s="17">
        <v>83</v>
      </c>
      <c r="H44" s="17">
        <f t="shared" si="1"/>
        <v>390</v>
      </c>
      <c r="I44" s="17">
        <f t="shared" si="2"/>
        <v>78</v>
      </c>
      <c r="J44" s="17" t="str">
        <f t="shared" si="6"/>
        <v>Pass</v>
      </c>
    </row>
    <row r="45" spans="1:10" ht="16.5" x14ac:dyDescent="0.3">
      <c r="A45" s="17" t="s">
        <v>96</v>
      </c>
      <c r="B45" s="18" t="s">
        <v>97</v>
      </c>
      <c r="C45" s="17">
        <v>87</v>
      </c>
      <c r="D45" s="17">
        <v>84</v>
      </c>
      <c r="E45" s="17">
        <v>78</v>
      </c>
      <c r="F45" s="17">
        <v>65</v>
      </c>
      <c r="G45" s="17">
        <v>87</v>
      </c>
      <c r="H45" s="17">
        <f t="shared" si="1"/>
        <v>401</v>
      </c>
      <c r="I45" s="17">
        <f t="shared" si="2"/>
        <v>80.2</v>
      </c>
      <c r="J45" s="17" t="str">
        <f t="shared" si="6"/>
        <v>Pass</v>
      </c>
    </row>
    <row r="46" spans="1:10" ht="16.5" x14ac:dyDescent="0.3">
      <c r="A46" s="17" t="s">
        <v>98</v>
      </c>
      <c r="B46" s="18" t="s">
        <v>99</v>
      </c>
      <c r="C46" s="17">
        <v>94</v>
      </c>
      <c r="D46" s="17">
        <v>79</v>
      </c>
      <c r="E46" s="17">
        <v>73</v>
      </c>
      <c r="F46" s="17">
        <v>62</v>
      </c>
      <c r="G46" s="17">
        <v>88</v>
      </c>
      <c r="H46" s="17">
        <f t="shared" si="1"/>
        <v>396</v>
      </c>
      <c r="I46" s="17">
        <f t="shared" si="2"/>
        <v>79.2</v>
      </c>
      <c r="J46" s="17" t="str">
        <f t="shared" si="6"/>
        <v>Pass</v>
      </c>
    </row>
    <row r="47" spans="1:10" ht="16.5" x14ac:dyDescent="0.3">
      <c r="A47" s="17" t="s">
        <v>100</v>
      </c>
      <c r="B47" s="18" t="s">
        <v>101</v>
      </c>
      <c r="C47" s="17">
        <v>77</v>
      </c>
      <c r="D47" s="17">
        <v>76</v>
      </c>
      <c r="E47" s="17">
        <v>72</v>
      </c>
      <c r="F47" s="17">
        <v>77</v>
      </c>
      <c r="G47" s="17">
        <v>80</v>
      </c>
      <c r="H47" s="17">
        <f t="shared" si="1"/>
        <v>382</v>
      </c>
      <c r="I47" s="17">
        <f t="shared" si="2"/>
        <v>76.400000000000006</v>
      </c>
      <c r="J47" s="17" t="str">
        <f t="shared" si="6"/>
        <v>Pass</v>
      </c>
    </row>
    <row r="48" spans="1:10" ht="16.5" x14ac:dyDescent="0.3">
      <c r="A48" s="17" t="s">
        <v>102</v>
      </c>
      <c r="B48" s="18" t="s">
        <v>103</v>
      </c>
      <c r="C48" s="17">
        <v>85</v>
      </c>
      <c r="D48" s="17">
        <v>98</v>
      </c>
      <c r="E48" s="17">
        <v>82</v>
      </c>
      <c r="F48" s="17">
        <v>99</v>
      </c>
      <c r="G48" s="17">
        <v>82</v>
      </c>
      <c r="H48" s="17">
        <f t="shared" si="1"/>
        <v>446</v>
      </c>
      <c r="I48" s="17">
        <f t="shared" si="2"/>
        <v>89.2</v>
      </c>
      <c r="J48" s="17" t="str">
        <f t="shared" si="6"/>
        <v>Pass</v>
      </c>
    </row>
    <row r="49" spans="1:10" ht="16.5" x14ac:dyDescent="0.3">
      <c r="A49" s="17" t="s">
        <v>104</v>
      </c>
      <c r="B49" s="18" t="s">
        <v>105</v>
      </c>
      <c r="C49" s="17">
        <v>65</v>
      </c>
      <c r="D49" s="17">
        <v>90</v>
      </c>
      <c r="E49" s="17">
        <v>73</v>
      </c>
      <c r="F49" s="17">
        <v>73</v>
      </c>
      <c r="G49" s="17">
        <v>80</v>
      </c>
      <c r="H49" s="17">
        <f t="shared" si="1"/>
        <v>381</v>
      </c>
      <c r="I49" s="17">
        <f t="shared" si="2"/>
        <v>76.2</v>
      </c>
      <c r="J49" s="17" t="str">
        <f t="shared" si="6"/>
        <v>Pass</v>
      </c>
    </row>
    <row r="50" spans="1:10" ht="16.5" x14ac:dyDescent="0.3">
      <c r="A50" s="17" t="s">
        <v>106</v>
      </c>
      <c r="B50" s="18" t="s">
        <v>107</v>
      </c>
      <c r="C50" s="17">
        <v>45</v>
      </c>
      <c r="D50" s="17">
        <v>66</v>
      </c>
      <c r="E50" s="17">
        <v>70</v>
      </c>
      <c r="F50" s="17">
        <v>31</v>
      </c>
      <c r="G50" s="17">
        <v>56</v>
      </c>
      <c r="H50" s="17">
        <f t="shared" si="1"/>
        <v>268</v>
      </c>
      <c r="I50" s="17">
        <f t="shared" si="2"/>
        <v>53.6</v>
      </c>
      <c r="J50" s="17" t="str">
        <f t="shared" si="6"/>
        <v>Fail</v>
      </c>
    </row>
    <row r="51" spans="1:10" ht="16.5" x14ac:dyDescent="0.3">
      <c r="A51" s="17" t="s">
        <v>108</v>
      </c>
      <c r="B51" s="18" t="s">
        <v>109</v>
      </c>
      <c r="C51" s="17">
        <v>61</v>
      </c>
      <c r="D51" s="17">
        <v>93</v>
      </c>
      <c r="E51" s="17">
        <v>80</v>
      </c>
      <c r="F51" s="17">
        <v>60</v>
      </c>
      <c r="G51" s="17">
        <v>76</v>
      </c>
      <c r="H51" s="17">
        <f t="shared" si="1"/>
        <v>370</v>
      </c>
      <c r="I51" s="17">
        <f t="shared" si="2"/>
        <v>74</v>
      </c>
      <c r="J51" s="17" t="str">
        <f t="shared" si="6"/>
        <v>Pass</v>
      </c>
    </row>
  </sheetData>
  <mergeCells count="1">
    <mergeCell ref="O22:P22"/>
  </mergeCells>
  <phoneticPr fontId="5" type="noConversion"/>
  <conditionalFormatting sqref="A2:J51">
    <cfRule type="expression" dxfId="1" priority="1">
      <formula>$J2=$S$3</formula>
    </cfRule>
  </conditionalFormatting>
  <conditionalFormatting sqref="C2:G51">
    <cfRule type="cellIs" dxfId="0" priority="2" operator="lessThan">
      <formula>$Q$1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12"/>
  <sheetViews>
    <sheetView showGridLines="0" zoomScale="130" zoomScaleNormal="130" workbookViewId="0">
      <selection activeCell="B21" sqref="B21"/>
    </sheetView>
  </sheetViews>
  <sheetFormatPr defaultRowHeight="15" x14ac:dyDescent="0.25"/>
  <cols>
    <col min="8" max="8" width="41.5703125" bestFit="1" customWidth="1"/>
  </cols>
  <sheetData>
    <row r="1" spans="1:20" x14ac:dyDescent="0.25">
      <c r="T1" s="10" t="s">
        <v>321</v>
      </c>
    </row>
    <row r="9" spans="1:20" x14ac:dyDescent="0.25">
      <c r="A9" s="10"/>
    </row>
    <row r="11" spans="1:20" x14ac:dyDescent="0.25">
      <c r="C11" s="4" t="s">
        <v>322</v>
      </c>
    </row>
    <row r="12" spans="1:20" x14ac:dyDescent="0.25">
      <c r="H12" s="4"/>
    </row>
  </sheetData>
  <hyperlinks>
    <hyperlink ref="T1" r:id="rId1" xr:uid="{53E3E1CA-50B7-44EB-8C87-0AE065EA96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5"/>
  <sheetViews>
    <sheetView workbookViewId="0">
      <selection activeCell="L6" sqref="L6"/>
    </sheetView>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10" max="10" width="14.42578125" bestFit="1" customWidth="1"/>
    <col min="11" max="11" width="10.5703125" bestFit="1" customWidth="1"/>
    <col min="12" max="12" width="14.42578125" bestFit="1"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309</v>
      </c>
      <c r="N1" s="4" t="s">
        <v>134</v>
      </c>
      <c r="R1" s="2"/>
      <c r="S1" s="2"/>
      <c r="T1" s="2"/>
      <c r="U1" s="2"/>
      <c r="V1" s="2"/>
      <c r="W1" s="2"/>
      <c r="X1" s="2"/>
    </row>
    <row r="2" spans="1:24" x14ac:dyDescent="0.25">
      <c r="A2" t="s">
        <v>115</v>
      </c>
      <c r="B2" t="s">
        <v>116</v>
      </c>
      <c r="D2" t="str">
        <f>TRIM(A2)</f>
        <v>Aaron</v>
      </c>
      <c r="E2" t="str">
        <f>TRIM(B2)</f>
        <v>Burr</v>
      </c>
      <c r="F2" t="str">
        <f>CONCATENATE(D2," ", E2)</f>
        <v>Aaron Burr</v>
      </c>
      <c r="G2">
        <f>LEN(A2)</f>
        <v>10</v>
      </c>
      <c r="H2">
        <f>LEN(D2)</f>
        <v>5</v>
      </c>
      <c r="N2" s="4" t="s">
        <v>139</v>
      </c>
    </row>
    <row r="3" spans="1:24" x14ac:dyDescent="0.25">
      <c r="A3" t="s">
        <v>120</v>
      </c>
      <c r="B3" t="s">
        <v>121</v>
      </c>
      <c r="D3" t="str">
        <f t="shared" ref="D3:D15" si="0">TRIM(A3)</f>
        <v>Dane</v>
      </c>
      <c r="E3" t="str">
        <f t="shared" ref="E3:E15" si="1">TRIM(B3)</f>
        <v>Ali</v>
      </c>
      <c r="F3" t="str">
        <f t="shared" ref="F3:F15" si="2">CONCATENATE(D3," ", E3)</f>
        <v>Dane Ali</v>
      </c>
      <c r="N3" s="4" t="s">
        <v>144</v>
      </c>
    </row>
    <row r="4" spans="1:24" x14ac:dyDescent="0.25">
      <c r="A4" t="s">
        <v>125</v>
      </c>
      <c r="B4" t="s">
        <v>126</v>
      </c>
      <c r="D4" t="str">
        <f t="shared" si="0"/>
        <v>George</v>
      </c>
      <c r="E4" t="str">
        <f t="shared" si="1"/>
        <v>Clinton</v>
      </c>
      <c r="F4" t="str">
        <f t="shared" si="2"/>
        <v>George Clinton</v>
      </c>
      <c r="N4" s="4" t="s">
        <v>147</v>
      </c>
      <c r="O4" s="4" t="s">
        <v>328</v>
      </c>
      <c r="P4" t="s">
        <v>327</v>
      </c>
    </row>
    <row r="5" spans="1:24" x14ac:dyDescent="0.25">
      <c r="A5" t="s">
        <v>130</v>
      </c>
      <c r="B5" t="s">
        <v>131</v>
      </c>
      <c r="D5" t="str">
        <f t="shared" si="0"/>
        <v>Sabrina</v>
      </c>
      <c r="E5" t="str">
        <f t="shared" si="1"/>
        <v>Buchanan</v>
      </c>
      <c r="F5" t="str">
        <f t="shared" si="2"/>
        <v>Sabrina Buchanan</v>
      </c>
      <c r="N5" s="4" t="s">
        <v>153</v>
      </c>
      <c r="O5" s="4" t="s">
        <v>329</v>
      </c>
    </row>
    <row r="6" spans="1:24" x14ac:dyDescent="0.25">
      <c r="A6" t="s">
        <v>135</v>
      </c>
      <c r="B6" t="s">
        <v>136</v>
      </c>
      <c r="D6" t="str">
        <f t="shared" si="0"/>
        <v>John C.</v>
      </c>
      <c r="E6" t="str">
        <f t="shared" si="1"/>
        <v>Calhoun</v>
      </c>
      <c r="F6" t="str">
        <f t="shared" si="2"/>
        <v>John C. Calhoun</v>
      </c>
      <c r="N6" s="4" t="s">
        <v>158</v>
      </c>
    </row>
    <row r="7" spans="1:24" x14ac:dyDescent="0.25">
      <c r="A7" t="s">
        <v>140</v>
      </c>
      <c r="B7" t="s">
        <v>141</v>
      </c>
      <c r="D7" t="str">
        <f t="shared" si="0"/>
        <v>Millard</v>
      </c>
      <c r="E7" t="str">
        <f t="shared" si="1"/>
        <v>Fillmore</v>
      </c>
      <c r="F7" t="str">
        <f t="shared" si="2"/>
        <v>Millard Fillmore</v>
      </c>
      <c r="N7" s="4" t="s">
        <v>163</v>
      </c>
    </row>
    <row r="8" spans="1:24" x14ac:dyDescent="0.25">
      <c r="A8" t="s">
        <v>145</v>
      </c>
      <c r="B8" t="s">
        <v>146</v>
      </c>
      <c r="D8" t="str">
        <f t="shared" si="0"/>
        <v>Maximilian</v>
      </c>
      <c r="E8" t="str">
        <f t="shared" si="1"/>
        <v>Blevins</v>
      </c>
      <c r="F8" t="str">
        <f t="shared" si="2"/>
        <v>Maximilian Blevins</v>
      </c>
      <c r="N8" s="4" t="s">
        <v>158</v>
      </c>
    </row>
    <row r="9" spans="1:24" x14ac:dyDescent="0.25">
      <c r="A9" t="s">
        <v>148</v>
      </c>
      <c r="B9" t="s">
        <v>149</v>
      </c>
      <c r="D9" t="str">
        <f t="shared" si="0"/>
        <v>Adison</v>
      </c>
      <c r="E9" t="str">
        <f t="shared" si="1"/>
        <v>Zamora</v>
      </c>
      <c r="F9" t="str">
        <f t="shared" si="2"/>
        <v>Adison Zamora</v>
      </c>
      <c r="N9" s="4" t="s">
        <v>170</v>
      </c>
    </row>
    <row r="10" spans="1:24" x14ac:dyDescent="0.25">
      <c r="A10" t="s">
        <v>150</v>
      </c>
      <c r="B10" t="s">
        <v>151</v>
      </c>
      <c r="D10" t="str">
        <f t="shared" si="0"/>
        <v>Angeline</v>
      </c>
      <c r="E10" t="str">
        <f t="shared" si="1"/>
        <v>Zuniga</v>
      </c>
      <c r="F10" t="str">
        <f t="shared" si="2"/>
        <v>Angeline Zuniga</v>
      </c>
      <c r="N10" s="4" t="s">
        <v>173</v>
      </c>
    </row>
    <row r="11" spans="1:24" x14ac:dyDescent="0.25">
      <c r="A11" t="s">
        <v>154</v>
      </c>
      <c r="B11" t="s">
        <v>155</v>
      </c>
      <c r="D11" t="str">
        <f t="shared" si="0"/>
        <v>Nicole</v>
      </c>
      <c r="E11" t="str">
        <f t="shared" si="1"/>
        <v>Gray</v>
      </c>
      <c r="F11" t="str">
        <f t="shared" si="2"/>
        <v>Nicole Gray</v>
      </c>
      <c r="N11" s="4" t="s">
        <v>174</v>
      </c>
    </row>
    <row r="12" spans="1:24" x14ac:dyDescent="0.25">
      <c r="A12" t="s">
        <v>159</v>
      </c>
      <c r="B12" t="s">
        <v>160</v>
      </c>
      <c r="D12" t="str">
        <f t="shared" si="0"/>
        <v>Morgan</v>
      </c>
      <c r="E12" t="str">
        <f t="shared" si="1"/>
        <v>Mann</v>
      </c>
      <c r="F12" t="str">
        <f t="shared" si="2"/>
        <v>Morgan Mann</v>
      </c>
      <c r="N12" s="4" t="s">
        <v>332</v>
      </c>
    </row>
    <row r="13" spans="1:24" x14ac:dyDescent="0.25">
      <c r="A13" t="s">
        <v>164</v>
      </c>
      <c r="B13" t="s">
        <v>165</v>
      </c>
      <c r="D13" t="str">
        <f t="shared" si="0"/>
        <v>Gal</v>
      </c>
      <c r="E13" t="str">
        <f t="shared" si="1"/>
        <v>Gadot</v>
      </c>
      <c r="F13" t="str">
        <f t="shared" si="2"/>
        <v>Gal Gadot</v>
      </c>
    </row>
    <row r="14" spans="1:24" x14ac:dyDescent="0.25">
      <c r="A14" t="s">
        <v>168</v>
      </c>
      <c r="B14" t="s">
        <v>169</v>
      </c>
      <c r="D14" t="str">
        <f t="shared" si="0"/>
        <v>Rachel</v>
      </c>
      <c r="E14" t="str">
        <f t="shared" si="1"/>
        <v>Daws</v>
      </c>
      <c r="F14" t="str">
        <f t="shared" si="2"/>
        <v>Rachel Daws</v>
      </c>
    </row>
    <row r="15" spans="1:24" x14ac:dyDescent="0.25">
      <c r="A15" t="s">
        <v>171</v>
      </c>
      <c r="B15" t="s">
        <v>172</v>
      </c>
      <c r="D15" t="str">
        <f t="shared" si="0"/>
        <v>Alex</v>
      </c>
      <c r="E15" t="str">
        <f t="shared" si="1"/>
        <v>Roy</v>
      </c>
      <c r="F15" t="str">
        <f t="shared" si="2"/>
        <v>Alex Roy</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sqref="A1:J108"/>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0.85546875" bestFit="1" customWidth="1"/>
    <col min="14" max="14" width="10.5703125" bestFit="1" customWidth="1"/>
    <col min="15" max="15" width="1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387</v>
      </c>
      <c r="B1" s="2" t="s">
        <v>388</v>
      </c>
      <c r="C1" s="2" t="s">
        <v>389</v>
      </c>
      <c r="D1" s="2" t="s">
        <v>390</v>
      </c>
      <c r="E1" s="2" t="s">
        <v>391</v>
      </c>
      <c r="F1" s="2" t="s">
        <v>848</v>
      </c>
      <c r="G1" s="2" t="s">
        <v>392</v>
      </c>
      <c r="H1" s="2" t="s">
        <v>393</v>
      </c>
      <c r="I1" s="2" t="s">
        <v>394</v>
      </c>
      <c r="J1" s="2" t="s">
        <v>396</v>
      </c>
      <c r="K1" s="2"/>
      <c r="V1" s="4"/>
      <c r="AB1" s="2"/>
      <c r="AC1" s="2"/>
      <c r="AD1" s="2"/>
      <c r="AE1" s="2"/>
      <c r="AF1" s="2"/>
      <c r="AG1" s="2"/>
      <c r="AH1" s="2"/>
    </row>
    <row r="2" spans="1:34" x14ac:dyDescent="0.25">
      <c r="A2">
        <v>100</v>
      </c>
      <c r="B2" t="s">
        <v>397</v>
      </c>
      <c r="C2" t="s">
        <v>398</v>
      </c>
      <c r="D2" t="str">
        <f>CONCATENATE(B2,".",C2,$Q$2)</f>
        <v>Steven.King@company.com</v>
      </c>
      <c r="E2" t="s">
        <v>400</v>
      </c>
      <c r="F2" s="41">
        <f>_xlfn.NUMBERVALUE(SUBSTITUTE(E2,".",""))</f>
        <v>5151234567</v>
      </c>
      <c r="G2" s="39">
        <v>37789</v>
      </c>
      <c r="H2" t="s">
        <v>401</v>
      </c>
      <c r="I2">
        <v>24000</v>
      </c>
      <c r="J2" t="s">
        <v>402</v>
      </c>
      <c r="Q2" t="s">
        <v>847</v>
      </c>
      <c r="V2" s="4"/>
    </row>
    <row r="3" spans="1:34" x14ac:dyDescent="0.25">
      <c r="A3">
        <v>101</v>
      </c>
      <c r="B3" t="s">
        <v>403</v>
      </c>
      <c r="C3" t="s">
        <v>404</v>
      </c>
      <c r="D3" t="str">
        <f t="shared" ref="D3:D66" si="0">CONCATENATE(B3,".",C3,$Q$2)</f>
        <v>Neena.Kochhar@company.com</v>
      </c>
      <c r="E3" t="s">
        <v>406</v>
      </c>
      <c r="F3" s="41">
        <f t="shared" ref="F3:F66" si="1">_xlfn.NUMBERVALUE(SUBSTITUTE(E3,".",""))</f>
        <v>5151234568</v>
      </c>
      <c r="G3" s="39">
        <v>38616</v>
      </c>
      <c r="H3" t="s">
        <v>407</v>
      </c>
      <c r="I3">
        <v>17000</v>
      </c>
      <c r="J3" t="s">
        <v>402</v>
      </c>
      <c r="V3" s="4"/>
    </row>
    <row r="4" spans="1:34" x14ac:dyDescent="0.25">
      <c r="A4">
        <v>102</v>
      </c>
      <c r="B4" t="s">
        <v>408</v>
      </c>
      <c r="C4" t="s">
        <v>409</v>
      </c>
      <c r="D4" t="str">
        <f t="shared" si="0"/>
        <v>Lex.De Haan@company.com</v>
      </c>
      <c r="E4" t="s">
        <v>411</v>
      </c>
      <c r="F4" s="41">
        <f t="shared" si="1"/>
        <v>5151234569</v>
      </c>
      <c r="G4" s="39">
        <v>36904</v>
      </c>
      <c r="H4" t="s">
        <v>407</v>
      </c>
      <c r="I4">
        <v>17000</v>
      </c>
      <c r="J4" t="s">
        <v>402</v>
      </c>
      <c r="V4" s="4"/>
    </row>
    <row r="5" spans="1:34" x14ac:dyDescent="0.25">
      <c r="A5">
        <v>103</v>
      </c>
      <c r="B5" t="s">
        <v>412</v>
      </c>
      <c r="C5" t="s">
        <v>413</v>
      </c>
      <c r="D5" t="str">
        <f t="shared" si="0"/>
        <v>Alexander.Hunold@company.com</v>
      </c>
      <c r="E5" t="s">
        <v>415</v>
      </c>
      <c r="F5" s="41">
        <f t="shared" si="1"/>
        <v>5904234567</v>
      </c>
      <c r="G5" s="39">
        <v>38720</v>
      </c>
      <c r="H5" t="s">
        <v>416</v>
      </c>
      <c r="I5">
        <v>9000</v>
      </c>
      <c r="J5" t="s">
        <v>417</v>
      </c>
      <c r="V5" s="4"/>
    </row>
    <row r="6" spans="1:34" x14ac:dyDescent="0.25">
      <c r="A6">
        <v>104</v>
      </c>
      <c r="B6" t="s">
        <v>418</v>
      </c>
      <c r="C6" t="s">
        <v>419</v>
      </c>
      <c r="D6" t="str">
        <f t="shared" si="0"/>
        <v>Bruce.Ernst@company.com</v>
      </c>
      <c r="E6" t="s">
        <v>421</v>
      </c>
      <c r="F6" s="41">
        <f t="shared" si="1"/>
        <v>5904234568</v>
      </c>
      <c r="G6" s="39">
        <v>39223</v>
      </c>
      <c r="H6" t="s">
        <v>416</v>
      </c>
      <c r="I6">
        <v>6000</v>
      </c>
      <c r="J6" t="s">
        <v>417</v>
      </c>
      <c r="V6" s="4"/>
    </row>
    <row r="7" spans="1:34" x14ac:dyDescent="0.25">
      <c r="A7">
        <v>105</v>
      </c>
      <c r="B7" t="s">
        <v>422</v>
      </c>
      <c r="C7" t="s">
        <v>423</v>
      </c>
      <c r="D7" t="str">
        <f t="shared" si="0"/>
        <v>David.Austin@company.com</v>
      </c>
      <c r="E7" t="s">
        <v>425</v>
      </c>
      <c r="F7" s="41">
        <f t="shared" si="1"/>
        <v>5904234569</v>
      </c>
      <c r="G7" s="39">
        <v>38528</v>
      </c>
      <c r="H7" t="s">
        <v>416</v>
      </c>
      <c r="I7">
        <v>4800</v>
      </c>
      <c r="J7" t="s">
        <v>417</v>
      </c>
      <c r="V7" s="4"/>
    </row>
    <row r="8" spans="1:34" x14ac:dyDescent="0.25">
      <c r="A8">
        <v>106</v>
      </c>
      <c r="B8" t="s">
        <v>426</v>
      </c>
      <c r="C8" t="s">
        <v>427</v>
      </c>
      <c r="D8" t="str">
        <f t="shared" si="0"/>
        <v>Valli.Pataballa@company.com</v>
      </c>
      <c r="E8" t="s">
        <v>429</v>
      </c>
      <c r="F8" s="41">
        <f t="shared" si="1"/>
        <v>5904234560</v>
      </c>
      <c r="G8" s="39">
        <v>38753</v>
      </c>
      <c r="H8" t="s">
        <v>416</v>
      </c>
      <c r="I8">
        <v>4800</v>
      </c>
      <c r="J8" t="s">
        <v>417</v>
      </c>
      <c r="V8" s="4"/>
    </row>
    <row r="9" spans="1:34" x14ac:dyDescent="0.25">
      <c r="A9">
        <v>107</v>
      </c>
      <c r="B9" t="s">
        <v>430</v>
      </c>
      <c r="C9" t="s">
        <v>431</v>
      </c>
      <c r="D9" t="str">
        <f t="shared" si="0"/>
        <v>Diana.Lorentz@company.com</v>
      </c>
      <c r="E9" t="s">
        <v>433</v>
      </c>
      <c r="F9" s="41">
        <f t="shared" si="1"/>
        <v>5904235567</v>
      </c>
      <c r="G9" s="39">
        <v>39120</v>
      </c>
      <c r="H9" t="s">
        <v>416</v>
      </c>
      <c r="I9">
        <v>4200</v>
      </c>
      <c r="J9" t="s">
        <v>417</v>
      </c>
      <c r="V9" s="4"/>
    </row>
    <row r="10" spans="1:34" x14ac:dyDescent="0.25">
      <c r="A10">
        <v>108</v>
      </c>
      <c r="B10" t="s">
        <v>434</v>
      </c>
      <c r="C10" t="s">
        <v>435</v>
      </c>
      <c r="D10" t="str">
        <f t="shared" si="0"/>
        <v>Nancy.Greenberg@company.com</v>
      </c>
      <c r="E10" t="s">
        <v>437</v>
      </c>
      <c r="F10" s="41">
        <f t="shared" si="1"/>
        <v>5151244569</v>
      </c>
      <c r="G10" s="39">
        <v>37485</v>
      </c>
      <c r="H10" t="s">
        <v>438</v>
      </c>
      <c r="I10">
        <v>12008</v>
      </c>
      <c r="J10" t="s">
        <v>386</v>
      </c>
      <c r="V10" s="4"/>
    </row>
    <row r="11" spans="1:34" x14ac:dyDescent="0.25">
      <c r="A11">
        <v>109</v>
      </c>
      <c r="B11" t="s">
        <v>439</v>
      </c>
      <c r="C11" t="s">
        <v>440</v>
      </c>
      <c r="D11" t="str">
        <f t="shared" si="0"/>
        <v>Daniel.Faviet@company.com</v>
      </c>
      <c r="E11" t="s">
        <v>442</v>
      </c>
      <c r="F11" s="41">
        <f t="shared" si="1"/>
        <v>5151244169</v>
      </c>
      <c r="G11" s="39">
        <v>37484</v>
      </c>
      <c r="H11" t="s">
        <v>443</v>
      </c>
      <c r="I11">
        <v>9000</v>
      </c>
      <c r="J11" t="s">
        <v>386</v>
      </c>
      <c r="V11" s="4"/>
    </row>
    <row r="12" spans="1:34" x14ac:dyDescent="0.25">
      <c r="A12">
        <v>110</v>
      </c>
      <c r="B12" t="s">
        <v>444</v>
      </c>
      <c r="C12" t="s">
        <v>445</v>
      </c>
      <c r="D12" t="str">
        <f t="shared" si="0"/>
        <v>John.Chen@company.com</v>
      </c>
      <c r="E12" t="s">
        <v>447</v>
      </c>
      <c r="F12" s="41">
        <f t="shared" si="1"/>
        <v>5151244269</v>
      </c>
      <c r="G12" s="39">
        <v>38623</v>
      </c>
      <c r="H12" t="s">
        <v>443</v>
      </c>
      <c r="I12">
        <v>8200</v>
      </c>
      <c r="J12" t="s">
        <v>386</v>
      </c>
      <c r="V12" s="4"/>
    </row>
    <row r="13" spans="1:34" x14ac:dyDescent="0.25">
      <c r="A13">
        <v>111</v>
      </c>
      <c r="B13" t="s">
        <v>448</v>
      </c>
      <c r="C13" t="s">
        <v>449</v>
      </c>
      <c r="D13" t="str">
        <f t="shared" si="0"/>
        <v>Ismael.Sciarra@company.com</v>
      </c>
      <c r="E13" t="s">
        <v>451</v>
      </c>
      <c r="F13" s="41">
        <f t="shared" si="1"/>
        <v>5151244369</v>
      </c>
      <c r="G13" s="39">
        <v>38625</v>
      </c>
      <c r="H13" t="s">
        <v>443</v>
      </c>
      <c r="I13">
        <v>7700</v>
      </c>
      <c r="J13" t="s">
        <v>386</v>
      </c>
      <c r="V13" s="4"/>
    </row>
    <row r="14" spans="1:34" x14ac:dyDescent="0.25">
      <c r="A14">
        <v>112</v>
      </c>
      <c r="B14" t="s">
        <v>452</v>
      </c>
      <c r="C14" t="s">
        <v>453</v>
      </c>
      <c r="D14" t="str">
        <f t="shared" si="0"/>
        <v>Jose Manuel.Urman@company.com</v>
      </c>
      <c r="E14" t="s">
        <v>455</v>
      </c>
      <c r="F14" s="41">
        <f t="shared" si="1"/>
        <v>5151244469</v>
      </c>
      <c r="G14" s="39">
        <v>38783</v>
      </c>
      <c r="H14" t="s">
        <v>443</v>
      </c>
      <c r="I14">
        <v>7800</v>
      </c>
      <c r="J14" t="s">
        <v>386</v>
      </c>
      <c r="V14" s="4"/>
    </row>
    <row r="15" spans="1:34" x14ac:dyDescent="0.25">
      <c r="A15">
        <v>113</v>
      </c>
      <c r="B15" t="s">
        <v>456</v>
      </c>
      <c r="C15" t="s">
        <v>457</v>
      </c>
      <c r="D15" t="str">
        <f t="shared" si="0"/>
        <v>Luis.Popp@company.com</v>
      </c>
      <c r="E15" t="s">
        <v>459</v>
      </c>
      <c r="F15" s="41">
        <f t="shared" si="1"/>
        <v>5151244567</v>
      </c>
      <c r="G15" s="39">
        <v>39423</v>
      </c>
      <c r="H15" t="s">
        <v>443</v>
      </c>
      <c r="I15">
        <v>6900</v>
      </c>
      <c r="J15" t="s">
        <v>386</v>
      </c>
      <c r="V15" s="4"/>
    </row>
    <row r="16" spans="1:34" x14ac:dyDescent="0.25">
      <c r="A16">
        <v>114</v>
      </c>
      <c r="B16" t="s">
        <v>460</v>
      </c>
      <c r="C16" t="s">
        <v>461</v>
      </c>
      <c r="D16" t="str">
        <f t="shared" si="0"/>
        <v>Den.Raphaely@company.com</v>
      </c>
      <c r="E16" t="s">
        <v>463</v>
      </c>
      <c r="F16" s="41">
        <f t="shared" si="1"/>
        <v>5151274561</v>
      </c>
      <c r="G16" s="39">
        <v>37597</v>
      </c>
      <c r="H16" t="s">
        <v>464</v>
      </c>
      <c r="I16">
        <v>11000</v>
      </c>
      <c r="J16" t="s">
        <v>465</v>
      </c>
      <c r="V16" s="4"/>
    </row>
    <row r="17" spans="1:10" x14ac:dyDescent="0.25">
      <c r="A17">
        <v>115</v>
      </c>
      <c r="B17" t="s">
        <v>412</v>
      </c>
      <c r="C17" t="s">
        <v>466</v>
      </c>
      <c r="D17" t="str">
        <f t="shared" si="0"/>
        <v>Alexander.Khoo@company.com</v>
      </c>
      <c r="E17" t="s">
        <v>468</v>
      </c>
      <c r="F17" s="41">
        <f t="shared" si="1"/>
        <v>5151274562</v>
      </c>
      <c r="G17" s="39">
        <v>37759</v>
      </c>
      <c r="H17" t="s">
        <v>469</v>
      </c>
      <c r="I17">
        <v>3100</v>
      </c>
      <c r="J17" t="s">
        <v>465</v>
      </c>
    </row>
    <row r="18" spans="1:10" x14ac:dyDescent="0.25">
      <c r="A18">
        <v>116</v>
      </c>
      <c r="B18" t="s">
        <v>470</v>
      </c>
      <c r="C18" t="s">
        <v>471</v>
      </c>
      <c r="D18" t="str">
        <f t="shared" si="0"/>
        <v>Shelli.Baida@company.com</v>
      </c>
      <c r="E18" t="s">
        <v>473</v>
      </c>
      <c r="F18" s="41">
        <f t="shared" si="1"/>
        <v>5151274563</v>
      </c>
      <c r="G18" s="39">
        <v>38710</v>
      </c>
      <c r="H18" t="s">
        <v>469</v>
      </c>
      <c r="I18">
        <v>2900</v>
      </c>
      <c r="J18" t="s">
        <v>465</v>
      </c>
    </row>
    <row r="19" spans="1:10" x14ac:dyDescent="0.25">
      <c r="A19">
        <v>117</v>
      </c>
      <c r="B19" t="s">
        <v>474</v>
      </c>
      <c r="C19" t="s">
        <v>475</v>
      </c>
      <c r="D19" t="str">
        <f t="shared" si="0"/>
        <v>Sigal.Tobias@company.com</v>
      </c>
      <c r="E19" t="s">
        <v>477</v>
      </c>
      <c r="F19" s="41">
        <f t="shared" si="1"/>
        <v>5151274564</v>
      </c>
      <c r="G19" s="39">
        <v>38557</v>
      </c>
      <c r="H19" t="s">
        <v>469</v>
      </c>
      <c r="I19">
        <v>2800</v>
      </c>
      <c r="J19" t="s">
        <v>465</v>
      </c>
    </row>
    <row r="20" spans="1:10" x14ac:dyDescent="0.25">
      <c r="A20">
        <v>118</v>
      </c>
      <c r="B20" t="s">
        <v>478</v>
      </c>
      <c r="C20" t="s">
        <v>479</v>
      </c>
      <c r="D20" t="str">
        <f t="shared" si="0"/>
        <v>Guy.Himuro@company.com</v>
      </c>
      <c r="E20" t="s">
        <v>481</v>
      </c>
      <c r="F20" s="41">
        <f t="shared" si="1"/>
        <v>5151274565</v>
      </c>
      <c r="G20" s="39">
        <v>39036</v>
      </c>
      <c r="H20" t="s">
        <v>469</v>
      </c>
      <c r="I20">
        <v>2600</v>
      </c>
      <c r="J20" t="s">
        <v>465</v>
      </c>
    </row>
    <row r="21" spans="1:10" x14ac:dyDescent="0.25">
      <c r="A21">
        <v>119</v>
      </c>
      <c r="B21" t="s">
        <v>482</v>
      </c>
      <c r="C21" t="s">
        <v>483</v>
      </c>
      <c r="D21" t="str">
        <f t="shared" si="0"/>
        <v>Karen.Colmenares@company.com</v>
      </c>
      <c r="E21" t="s">
        <v>485</v>
      </c>
      <c r="F21" s="41">
        <f t="shared" si="1"/>
        <v>5151274566</v>
      </c>
      <c r="G21" s="39">
        <v>39304</v>
      </c>
      <c r="H21" t="s">
        <v>469</v>
      </c>
      <c r="I21">
        <v>2500</v>
      </c>
      <c r="J21" t="s">
        <v>465</v>
      </c>
    </row>
    <row r="22" spans="1:10" x14ac:dyDescent="0.25">
      <c r="A22">
        <v>120</v>
      </c>
      <c r="B22" t="s">
        <v>486</v>
      </c>
      <c r="C22" t="s">
        <v>487</v>
      </c>
      <c r="D22" t="str">
        <f t="shared" si="0"/>
        <v>Matthew.Weiss@company.com</v>
      </c>
      <c r="E22" t="s">
        <v>489</v>
      </c>
      <c r="F22" s="41">
        <f t="shared" si="1"/>
        <v>6501231234</v>
      </c>
      <c r="G22" s="39">
        <v>38186</v>
      </c>
      <c r="H22" t="s">
        <v>490</v>
      </c>
      <c r="I22">
        <v>8000</v>
      </c>
      <c r="J22" t="s">
        <v>491</v>
      </c>
    </row>
    <row r="23" spans="1:10" x14ac:dyDescent="0.25">
      <c r="A23">
        <v>121</v>
      </c>
      <c r="B23" t="s">
        <v>492</v>
      </c>
      <c r="C23" t="s">
        <v>493</v>
      </c>
      <c r="D23" t="str">
        <f t="shared" si="0"/>
        <v>Adam.Fripp@company.com</v>
      </c>
      <c r="E23" t="s">
        <v>495</v>
      </c>
      <c r="F23" s="41">
        <f t="shared" si="1"/>
        <v>6501232234</v>
      </c>
      <c r="G23" s="39">
        <v>38452</v>
      </c>
      <c r="H23" t="s">
        <v>490</v>
      </c>
      <c r="I23">
        <v>8200</v>
      </c>
      <c r="J23" t="s">
        <v>491</v>
      </c>
    </row>
    <row r="24" spans="1:10" x14ac:dyDescent="0.25">
      <c r="A24">
        <v>122</v>
      </c>
      <c r="B24" t="s">
        <v>496</v>
      </c>
      <c r="C24" t="s">
        <v>497</v>
      </c>
      <c r="D24" t="str">
        <f t="shared" si="0"/>
        <v>Payam.Kaufling@company.com</v>
      </c>
      <c r="E24" t="s">
        <v>499</v>
      </c>
      <c r="F24" s="41">
        <f t="shared" si="1"/>
        <v>6501233234</v>
      </c>
      <c r="G24" s="39">
        <v>37742</v>
      </c>
      <c r="H24" t="s">
        <v>490</v>
      </c>
      <c r="I24">
        <v>7900</v>
      </c>
      <c r="J24" t="s">
        <v>491</v>
      </c>
    </row>
    <row r="25" spans="1:10" x14ac:dyDescent="0.25">
      <c r="A25">
        <v>123</v>
      </c>
      <c r="B25" t="s">
        <v>500</v>
      </c>
      <c r="C25" t="s">
        <v>501</v>
      </c>
      <c r="D25" t="str">
        <f t="shared" si="0"/>
        <v>Shanta.Vollman@company.com</v>
      </c>
      <c r="E25" t="s">
        <v>503</v>
      </c>
      <c r="F25" s="41">
        <f t="shared" si="1"/>
        <v>6501234234</v>
      </c>
      <c r="G25" s="39">
        <v>38635</v>
      </c>
      <c r="H25" t="s">
        <v>490</v>
      </c>
      <c r="I25">
        <v>6500</v>
      </c>
      <c r="J25" t="s">
        <v>491</v>
      </c>
    </row>
    <row r="26" spans="1:10" x14ac:dyDescent="0.25">
      <c r="A26">
        <v>124</v>
      </c>
      <c r="B26" t="s">
        <v>504</v>
      </c>
      <c r="C26" t="s">
        <v>505</v>
      </c>
      <c r="D26" t="str">
        <f t="shared" si="0"/>
        <v>Kevin.Mourgos@company.com</v>
      </c>
      <c r="E26" t="s">
        <v>507</v>
      </c>
      <c r="F26" s="41">
        <f t="shared" si="1"/>
        <v>6501235234</v>
      </c>
      <c r="G26" s="39">
        <v>39402</v>
      </c>
      <c r="H26" t="s">
        <v>490</v>
      </c>
      <c r="I26">
        <v>5800</v>
      </c>
      <c r="J26" t="s">
        <v>491</v>
      </c>
    </row>
    <row r="27" spans="1:10" x14ac:dyDescent="0.25">
      <c r="A27">
        <v>125</v>
      </c>
      <c r="B27" t="s">
        <v>508</v>
      </c>
      <c r="C27" t="s">
        <v>509</v>
      </c>
      <c r="D27" t="str">
        <f t="shared" si="0"/>
        <v>Julia.Nayer@company.com</v>
      </c>
      <c r="E27" t="s">
        <v>511</v>
      </c>
      <c r="F27" s="41">
        <f t="shared" si="1"/>
        <v>6501241214</v>
      </c>
      <c r="G27" s="39">
        <v>38549</v>
      </c>
      <c r="H27" t="s">
        <v>512</v>
      </c>
      <c r="I27">
        <v>3200</v>
      </c>
      <c r="J27" t="s">
        <v>491</v>
      </c>
    </row>
    <row r="28" spans="1:10" x14ac:dyDescent="0.25">
      <c r="A28">
        <v>126</v>
      </c>
      <c r="B28" t="s">
        <v>513</v>
      </c>
      <c r="C28" t="s">
        <v>514</v>
      </c>
      <c r="D28" t="str">
        <f t="shared" si="0"/>
        <v>Irene.Mikkilineni@company.com</v>
      </c>
      <c r="E28" t="s">
        <v>516</v>
      </c>
      <c r="F28" s="41">
        <f t="shared" si="1"/>
        <v>6501241224</v>
      </c>
      <c r="G28" s="39">
        <v>38988</v>
      </c>
      <c r="H28" t="s">
        <v>512</v>
      </c>
      <c r="I28">
        <v>2700</v>
      </c>
      <c r="J28" t="s">
        <v>491</v>
      </c>
    </row>
    <row r="29" spans="1:10" x14ac:dyDescent="0.25">
      <c r="A29">
        <v>127</v>
      </c>
      <c r="B29" t="s">
        <v>517</v>
      </c>
      <c r="C29" t="s">
        <v>518</v>
      </c>
      <c r="D29" t="str">
        <f t="shared" si="0"/>
        <v>James.Landry@company.com</v>
      </c>
      <c r="E29" t="s">
        <v>520</v>
      </c>
      <c r="F29" s="41">
        <f t="shared" si="1"/>
        <v>6501241334</v>
      </c>
      <c r="G29" s="39">
        <v>39096</v>
      </c>
      <c r="H29" t="s">
        <v>512</v>
      </c>
      <c r="I29">
        <v>2400</v>
      </c>
      <c r="J29" t="s">
        <v>491</v>
      </c>
    </row>
    <row r="30" spans="1:10" x14ac:dyDescent="0.25">
      <c r="A30">
        <v>128</v>
      </c>
      <c r="B30" t="s">
        <v>397</v>
      </c>
      <c r="C30" t="s">
        <v>521</v>
      </c>
      <c r="D30" t="str">
        <f t="shared" si="0"/>
        <v>Steven.Markle@company.com</v>
      </c>
      <c r="E30" t="s">
        <v>523</v>
      </c>
      <c r="F30" s="41">
        <f t="shared" si="1"/>
        <v>6501241434</v>
      </c>
      <c r="G30" s="39">
        <v>39515</v>
      </c>
      <c r="H30" t="s">
        <v>512</v>
      </c>
      <c r="I30">
        <v>2200</v>
      </c>
      <c r="J30" t="s">
        <v>491</v>
      </c>
    </row>
    <row r="31" spans="1:10" x14ac:dyDescent="0.25">
      <c r="A31">
        <v>129</v>
      </c>
      <c r="B31" t="s">
        <v>524</v>
      </c>
      <c r="C31" t="s">
        <v>525</v>
      </c>
      <c r="D31" t="str">
        <f t="shared" si="0"/>
        <v>Laura.Bissot@company.com</v>
      </c>
      <c r="E31" t="s">
        <v>527</v>
      </c>
      <c r="F31" s="41">
        <f t="shared" si="1"/>
        <v>6501245234</v>
      </c>
      <c r="G31" s="39">
        <v>38584</v>
      </c>
      <c r="H31" t="s">
        <v>512</v>
      </c>
      <c r="I31">
        <v>3300</v>
      </c>
      <c r="J31" t="s">
        <v>491</v>
      </c>
    </row>
    <row r="32" spans="1:10" x14ac:dyDescent="0.25">
      <c r="A32">
        <v>130</v>
      </c>
      <c r="B32" t="s">
        <v>528</v>
      </c>
      <c r="C32" t="s">
        <v>529</v>
      </c>
      <c r="D32" t="str">
        <f t="shared" si="0"/>
        <v>Mozhe.Atkinson@company.com</v>
      </c>
      <c r="E32" t="s">
        <v>531</v>
      </c>
      <c r="F32" s="41">
        <f t="shared" si="1"/>
        <v>6501246234</v>
      </c>
      <c r="G32" s="39">
        <v>38655</v>
      </c>
      <c r="H32" t="s">
        <v>512</v>
      </c>
      <c r="I32">
        <v>2800</v>
      </c>
      <c r="J32" t="s">
        <v>491</v>
      </c>
    </row>
    <row r="33" spans="1:10" x14ac:dyDescent="0.25">
      <c r="A33">
        <v>131</v>
      </c>
      <c r="B33" t="s">
        <v>517</v>
      </c>
      <c r="C33" t="s">
        <v>532</v>
      </c>
      <c r="D33" t="str">
        <f t="shared" si="0"/>
        <v>James.Marlow@company.com</v>
      </c>
      <c r="E33" t="s">
        <v>534</v>
      </c>
      <c r="F33" s="41">
        <f t="shared" si="1"/>
        <v>6501247234</v>
      </c>
      <c r="G33" s="39">
        <v>38399</v>
      </c>
      <c r="H33" t="s">
        <v>512</v>
      </c>
      <c r="I33">
        <v>2500</v>
      </c>
      <c r="J33" t="s">
        <v>491</v>
      </c>
    </row>
    <row r="34" spans="1:10" x14ac:dyDescent="0.25">
      <c r="A34">
        <v>132</v>
      </c>
      <c r="B34" t="s">
        <v>535</v>
      </c>
      <c r="C34" t="s">
        <v>536</v>
      </c>
      <c r="D34" t="str">
        <f t="shared" si="0"/>
        <v>TJ.Olson@company.com</v>
      </c>
      <c r="E34" t="s">
        <v>538</v>
      </c>
      <c r="F34" s="41">
        <f t="shared" si="1"/>
        <v>6501248234</v>
      </c>
      <c r="G34" s="39">
        <v>39182</v>
      </c>
      <c r="H34" t="s">
        <v>512</v>
      </c>
      <c r="I34">
        <v>2100</v>
      </c>
      <c r="J34" t="s">
        <v>491</v>
      </c>
    </row>
    <row r="35" spans="1:10" x14ac:dyDescent="0.25">
      <c r="A35">
        <v>133</v>
      </c>
      <c r="B35" t="s">
        <v>539</v>
      </c>
      <c r="C35" t="s">
        <v>540</v>
      </c>
      <c r="D35" t="str">
        <f t="shared" si="0"/>
        <v>Jason.Mallin@company.com</v>
      </c>
      <c r="E35" t="s">
        <v>542</v>
      </c>
      <c r="F35" s="41">
        <f t="shared" si="1"/>
        <v>6501271934</v>
      </c>
      <c r="G35" s="39">
        <v>38152</v>
      </c>
      <c r="H35" t="s">
        <v>512</v>
      </c>
      <c r="I35">
        <v>3300</v>
      </c>
      <c r="J35" t="s">
        <v>491</v>
      </c>
    </row>
    <row r="36" spans="1:10" x14ac:dyDescent="0.25">
      <c r="A36">
        <v>134</v>
      </c>
      <c r="B36" t="s">
        <v>543</v>
      </c>
      <c r="C36" t="s">
        <v>544</v>
      </c>
      <c r="D36" t="str">
        <f t="shared" si="0"/>
        <v>Michael.Rogers@company.com</v>
      </c>
      <c r="E36" t="s">
        <v>546</v>
      </c>
      <c r="F36" s="41">
        <f t="shared" si="1"/>
        <v>6501271834</v>
      </c>
      <c r="G36" s="39">
        <v>38955</v>
      </c>
      <c r="H36" t="s">
        <v>512</v>
      </c>
      <c r="I36">
        <v>2900</v>
      </c>
      <c r="J36" t="s">
        <v>491</v>
      </c>
    </row>
    <row r="37" spans="1:10" x14ac:dyDescent="0.25">
      <c r="A37">
        <v>135</v>
      </c>
      <c r="B37" t="s">
        <v>547</v>
      </c>
      <c r="C37" t="s">
        <v>548</v>
      </c>
      <c r="D37" t="str">
        <f t="shared" si="0"/>
        <v>Ki.Gee@company.com</v>
      </c>
      <c r="E37" t="s">
        <v>550</v>
      </c>
      <c r="F37" s="41">
        <f t="shared" si="1"/>
        <v>6501271734</v>
      </c>
      <c r="G37" s="39">
        <v>39428</v>
      </c>
      <c r="H37" t="s">
        <v>512</v>
      </c>
      <c r="I37">
        <v>2400</v>
      </c>
      <c r="J37" t="s">
        <v>491</v>
      </c>
    </row>
    <row r="38" spans="1:10" x14ac:dyDescent="0.25">
      <c r="A38">
        <v>136</v>
      </c>
      <c r="B38" t="s">
        <v>551</v>
      </c>
      <c r="C38" t="s">
        <v>552</v>
      </c>
      <c r="D38" t="str">
        <f t="shared" si="0"/>
        <v>Hazel.Philtanker@company.com</v>
      </c>
      <c r="E38" t="s">
        <v>554</v>
      </c>
      <c r="F38" s="41">
        <f t="shared" si="1"/>
        <v>6501271634</v>
      </c>
      <c r="G38" s="39">
        <v>39484</v>
      </c>
      <c r="H38" t="s">
        <v>512</v>
      </c>
      <c r="I38">
        <v>2200</v>
      </c>
      <c r="J38" t="s">
        <v>491</v>
      </c>
    </row>
    <row r="39" spans="1:10" x14ac:dyDescent="0.25">
      <c r="A39">
        <v>137</v>
      </c>
      <c r="B39" t="s">
        <v>555</v>
      </c>
      <c r="C39" t="s">
        <v>556</v>
      </c>
      <c r="D39" t="str">
        <f t="shared" si="0"/>
        <v>Renske.Ladwig@company.com</v>
      </c>
      <c r="E39" t="s">
        <v>558</v>
      </c>
      <c r="F39" s="41">
        <f t="shared" si="1"/>
        <v>6501211234</v>
      </c>
      <c r="G39" s="39">
        <v>37816</v>
      </c>
      <c r="H39" t="s">
        <v>512</v>
      </c>
      <c r="I39">
        <v>3600</v>
      </c>
      <c r="J39" t="s">
        <v>491</v>
      </c>
    </row>
    <row r="40" spans="1:10" x14ac:dyDescent="0.25">
      <c r="A40">
        <v>138</v>
      </c>
      <c r="B40" t="s">
        <v>559</v>
      </c>
      <c r="C40" t="s">
        <v>560</v>
      </c>
      <c r="D40" t="str">
        <f t="shared" si="0"/>
        <v>Stephen.Stiles@company.com</v>
      </c>
      <c r="E40" t="s">
        <v>562</v>
      </c>
      <c r="F40" s="41">
        <f t="shared" si="1"/>
        <v>6501212034</v>
      </c>
      <c r="G40" s="39">
        <v>38651</v>
      </c>
      <c r="H40" t="s">
        <v>512</v>
      </c>
      <c r="I40">
        <v>3200</v>
      </c>
      <c r="J40" t="s">
        <v>491</v>
      </c>
    </row>
    <row r="41" spans="1:10" x14ac:dyDescent="0.25">
      <c r="A41">
        <v>139</v>
      </c>
      <c r="B41" t="s">
        <v>444</v>
      </c>
      <c r="C41" t="s">
        <v>563</v>
      </c>
      <c r="D41" t="str">
        <f t="shared" si="0"/>
        <v>John.Seo@company.com</v>
      </c>
      <c r="E41" t="s">
        <v>565</v>
      </c>
      <c r="F41" s="41">
        <f t="shared" si="1"/>
        <v>6501212019</v>
      </c>
      <c r="G41" s="39">
        <v>38760</v>
      </c>
      <c r="H41" t="s">
        <v>512</v>
      </c>
      <c r="I41">
        <v>2700</v>
      </c>
      <c r="J41" t="s">
        <v>491</v>
      </c>
    </row>
    <row r="42" spans="1:10" x14ac:dyDescent="0.25">
      <c r="A42">
        <v>140</v>
      </c>
      <c r="B42" t="s">
        <v>566</v>
      </c>
      <c r="C42" t="s">
        <v>567</v>
      </c>
      <c r="D42" t="str">
        <f t="shared" si="0"/>
        <v>Joshua.Patel@company.com</v>
      </c>
      <c r="E42" t="s">
        <v>569</v>
      </c>
      <c r="F42" s="41">
        <f t="shared" si="1"/>
        <v>6501211834</v>
      </c>
      <c r="G42" s="39">
        <v>38813</v>
      </c>
      <c r="H42" t="s">
        <v>512</v>
      </c>
      <c r="I42">
        <v>2500</v>
      </c>
      <c r="J42" t="s">
        <v>491</v>
      </c>
    </row>
    <row r="43" spans="1:10" x14ac:dyDescent="0.25">
      <c r="A43">
        <v>141</v>
      </c>
      <c r="B43" t="s">
        <v>570</v>
      </c>
      <c r="C43" t="s">
        <v>571</v>
      </c>
      <c r="D43" t="str">
        <f t="shared" si="0"/>
        <v>Trenna.Rajs@company.com</v>
      </c>
      <c r="E43" t="s">
        <v>573</v>
      </c>
      <c r="F43" s="41">
        <f t="shared" si="1"/>
        <v>6501218009</v>
      </c>
      <c r="G43" s="39">
        <v>37911</v>
      </c>
      <c r="H43" t="s">
        <v>512</v>
      </c>
      <c r="I43">
        <v>3500</v>
      </c>
      <c r="J43" t="s">
        <v>491</v>
      </c>
    </row>
    <row r="44" spans="1:10" x14ac:dyDescent="0.25">
      <c r="A44">
        <v>142</v>
      </c>
      <c r="B44" t="s">
        <v>574</v>
      </c>
      <c r="C44" t="s">
        <v>575</v>
      </c>
      <c r="D44" t="str">
        <f t="shared" si="0"/>
        <v>Curtis.Davies@company.com</v>
      </c>
      <c r="E44" t="s">
        <v>577</v>
      </c>
      <c r="F44" s="41">
        <f t="shared" si="1"/>
        <v>6501212994</v>
      </c>
      <c r="G44" s="39">
        <v>38381</v>
      </c>
      <c r="H44" t="s">
        <v>512</v>
      </c>
      <c r="I44">
        <v>3100</v>
      </c>
      <c r="J44" t="s">
        <v>491</v>
      </c>
    </row>
    <row r="45" spans="1:10" x14ac:dyDescent="0.25">
      <c r="A45">
        <v>143</v>
      </c>
      <c r="B45" t="s">
        <v>578</v>
      </c>
      <c r="C45" t="s">
        <v>579</v>
      </c>
      <c r="D45" t="str">
        <f t="shared" si="0"/>
        <v>Randall.Matos@company.com</v>
      </c>
      <c r="E45" t="s">
        <v>581</v>
      </c>
      <c r="F45" s="41">
        <f t="shared" si="1"/>
        <v>6501212874</v>
      </c>
      <c r="G45" s="39">
        <v>38791</v>
      </c>
      <c r="H45" t="s">
        <v>512</v>
      </c>
      <c r="I45">
        <v>2600</v>
      </c>
      <c r="J45" t="s">
        <v>491</v>
      </c>
    </row>
    <row r="46" spans="1:10" x14ac:dyDescent="0.25">
      <c r="A46">
        <v>144</v>
      </c>
      <c r="B46" t="s">
        <v>582</v>
      </c>
      <c r="C46" t="s">
        <v>583</v>
      </c>
      <c r="D46" t="str">
        <f t="shared" si="0"/>
        <v>Peter.Vargas@company.com</v>
      </c>
      <c r="E46" t="s">
        <v>585</v>
      </c>
      <c r="F46" s="41">
        <f t="shared" si="1"/>
        <v>6501212004</v>
      </c>
      <c r="G46" s="39">
        <v>38907</v>
      </c>
      <c r="H46" t="s">
        <v>512</v>
      </c>
      <c r="I46">
        <v>2500</v>
      </c>
      <c r="J46" t="s">
        <v>491</v>
      </c>
    </row>
    <row r="47" spans="1:10" x14ac:dyDescent="0.25">
      <c r="A47">
        <v>145</v>
      </c>
      <c r="B47" t="s">
        <v>444</v>
      </c>
      <c r="C47" t="s">
        <v>586</v>
      </c>
      <c r="D47" t="str">
        <f t="shared" si="0"/>
        <v>John.Russell@company.com</v>
      </c>
      <c r="E47" t="s">
        <v>588</v>
      </c>
      <c r="F47" s="41">
        <f t="shared" si="1"/>
        <v>11441344429268</v>
      </c>
      <c r="G47" s="39">
        <v>38261</v>
      </c>
      <c r="H47" t="s">
        <v>589</v>
      </c>
      <c r="I47">
        <v>14000</v>
      </c>
      <c r="J47" t="s">
        <v>590</v>
      </c>
    </row>
    <row r="48" spans="1:10" x14ac:dyDescent="0.25">
      <c r="A48">
        <v>146</v>
      </c>
      <c r="B48" t="s">
        <v>482</v>
      </c>
      <c r="C48" t="s">
        <v>591</v>
      </c>
      <c r="D48" t="str">
        <f t="shared" si="0"/>
        <v>Karen.Partners@company.com</v>
      </c>
      <c r="E48" t="s">
        <v>593</v>
      </c>
      <c r="F48" s="41">
        <f t="shared" si="1"/>
        <v>11441344467268</v>
      </c>
      <c r="G48" s="39">
        <v>38357</v>
      </c>
      <c r="H48" t="s">
        <v>589</v>
      </c>
      <c r="I48">
        <v>13500</v>
      </c>
      <c r="J48" t="s">
        <v>590</v>
      </c>
    </row>
    <row r="49" spans="1:10" x14ac:dyDescent="0.25">
      <c r="A49">
        <v>147</v>
      </c>
      <c r="B49" t="s">
        <v>594</v>
      </c>
      <c r="C49" t="s">
        <v>595</v>
      </c>
      <c r="D49" t="str">
        <f t="shared" si="0"/>
        <v>Alberto.Errazuriz@company.com</v>
      </c>
      <c r="E49" t="s">
        <v>597</v>
      </c>
      <c r="F49" s="41">
        <f t="shared" si="1"/>
        <v>11441344429278</v>
      </c>
      <c r="G49" s="39">
        <v>38421</v>
      </c>
      <c r="H49" t="s">
        <v>589</v>
      </c>
      <c r="I49">
        <v>12000</v>
      </c>
      <c r="J49" t="s">
        <v>590</v>
      </c>
    </row>
    <row r="50" spans="1:10" x14ac:dyDescent="0.25">
      <c r="A50">
        <v>148</v>
      </c>
      <c r="B50" t="s">
        <v>598</v>
      </c>
      <c r="C50" t="s">
        <v>599</v>
      </c>
      <c r="D50" t="str">
        <f t="shared" si="0"/>
        <v>Gerald.Cambrault@company.com</v>
      </c>
      <c r="E50" t="s">
        <v>601</v>
      </c>
      <c r="F50" s="41">
        <f t="shared" si="1"/>
        <v>11441344619268</v>
      </c>
      <c r="G50" s="39">
        <v>39370</v>
      </c>
      <c r="H50" t="s">
        <v>589</v>
      </c>
      <c r="I50">
        <v>11000</v>
      </c>
      <c r="J50" t="s">
        <v>590</v>
      </c>
    </row>
    <row r="51" spans="1:10" x14ac:dyDescent="0.25">
      <c r="A51">
        <v>149</v>
      </c>
      <c r="B51" t="s">
        <v>602</v>
      </c>
      <c r="C51" t="s">
        <v>603</v>
      </c>
      <c r="D51" t="str">
        <f t="shared" si="0"/>
        <v>Eleni.Zlotkey@company.com</v>
      </c>
      <c r="E51" t="s">
        <v>605</v>
      </c>
      <c r="F51" s="41">
        <f t="shared" si="1"/>
        <v>11441344429018</v>
      </c>
      <c r="G51" s="39">
        <v>39476</v>
      </c>
      <c r="H51" t="s">
        <v>589</v>
      </c>
      <c r="I51">
        <v>10500</v>
      </c>
      <c r="J51" t="s">
        <v>590</v>
      </c>
    </row>
    <row r="52" spans="1:10" x14ac:dyDescent="0.25">
      <c r="A52">
        <v>150</v>
      </c>
      <c r="B52" t="s">
        <v>582</v>
      </c>
      <c r="C52" t="s">
        <v>606</v>
      </c>
      <c r="D52" t="str">
        <f t="shared" si="0"/>
        <v>Peter.Tucker@company.com</v>
      </c>
      <c r="E52" t="s">
        <v>608</v>
      </c>
      <c r="F52" s="41">
        <f t="shared" si="1"/>
        <v>11441344129268</v>
      </c>
      <c r="G52" s="39">
        <v>38382</v>
      </c>
      <c r="H52" t="s">
        <v>609</v>
      </c>
      <c r="I52">
        <v>10000</v>
      </c>
      <c r="J52" t="s">
        <v>590</v>
      </c>
    </row>
    <row r="53" spans="1:10" x14ac:dyDescent="0.25">
      <c r="A53">
        <v>151</v>
      </c>
      <c r="B53" t="s">
        <v>422</v>
      </c>
      <c r="C53" t="s">
        <v>610</v>
      </c>
      <c r="D53" t="str">
        <f t="shared" si="0"/>
        <v>David.Bernstein@company.com</v>
      </c>
      <c r="E53" t="s">
        <v>612</v>
      </c>
      <c r="F53" s="41">
        <f t="shared" si="1"/>
        <v>11441344345268</v>
      </c>
      <c r="G53" s="39">
        <v>38435</v>
      </c>
      <c r="H53" t="s">
        <v>609</v>
      </c>
      <c r="I53">
        <v>9500</v>
      </c>
      <c r="J53" t="s">
        <v>590</v>
      </c>
    </row>
    <row r="54" spans="1:10" x14ac:dyDescent="0.25">
      <c r="A54">
        <v>152</v>
      </c>
      <c r="B54" t="s">
        <v>582</v>
      </c>
      <c r="C54" t="s">
        <v>613</v>
      </c>
      <c r="D54" t="str">
        <f t="shared" si="0"/>
        <v>Peter.Hall@company.com</v>
      </c>
      <c r="E54" t="s">
        <v>615</v>
      </c>
      <c r="F54" s="41">
        <f t="shared" si="1"/>
        <v>11441344478968</v>
      </c>
      <c r="G54" s="39">
        <v>38584</v>
      </c>
      <c r="H54" t="s">
        <v>609</v>
      </c>
      <c r="I54">
        <v>9000</v>
      </c>
      <c r="J54" t="s">
        <v>590</v>
      </c>
    </row>
    <row r="55" spans="1:10" x14ac:dyDescent="0.25">
      <c r="A55">
        <v>153</v>
      </c>
      <c r="B55" t="s">
        <v>616</v>
      </c>
      <c r="C55" t="s">
        <v>617</v>
      </c>
      <c r="D55" t="str">
        <f t="shared" si="0"/>
        <v>Christopher.Olsen@company.com</v>
      </c>
      <c r="E55" t="s">
        <v>619</v>
      </c>
      <c r="F55" s="41">
        <f t="shared" si="1"/>
        <v>11441344498718</v>
      </c>
      <c r="G55" s="39">
        <v>38806</v>
      </c>
      <c r="H55" t="s">
        <v>609</v>
      </c>
      <c r="I55">
        <v>8000</v>
      </c>
      <c r="J55" t="s">
        <v>590</v>
      </c>
    </row>
    <row r="56" spans="1:10" x14ac:dyDescent="0.25">
      <c r="A56">
        <v>154</v>
      </c>
      <c r="B56" t="s">
        <v>620</v>
      </c>
      <c r="C56" t="s">
        <v>599</v>
      </c>
      <c r="D56" t="str">
        <f t="shared" si="0"/>
        <v>Nanette.Cambrault@company.com</v>
      </c>
      <c r="E56" t="s">
        <v>622</v>
      </c>
      <c r="F56" s="41">
        <f t="shared" si="1"/>
        <v>11441344987668</v>
      </c>
      <c r="G56" s="39">
        <v>39060</v>
      </c>
      <c r="H56" t="s">
        <v>609</v>
      </c>
      <c r="I56">
        <v>7500</v>
      </c>
      <c r="J56" t="s">
        <v>590</v>
      </c>
    </row>
    <row r="57" spans="1:10" x14ac:dyDescent="0.25">
      <c r="A57">
        <v>155</v>
      </c>
      <c r="B57" t="s">
        <v>623</v>
      </c>
      <c r="C57" t="s">
        <v>624</v>
      </c>
      <c r="D57" t="str">
        <f t="shared" si="0"/>
        <v>Oliver.Tuvault@company.com</v>
      </c>
      <c r="E57" t="s">
        <v>626</v>
      </c>
      <c r="F57" s="41">
        <f t="shared" si="1"/>
        <v>11441344486508</v>
      </c>
      <c r="G57" s="39">
        <v>39409</v>
      </c>
      <c r="H57" t="s">
        <v>609</v>
      </c>
      <c r="I57">
        <v>7000</v>
      </c>
      <c r="J57" t="s">
        <v>590</v>
      </c>
    </row>
    <row r="58" spans="1:10" x14ac:dyDescent="0.25">
      <c r="A58">
        <v>156</v>
      </c>
      <c r="B58" t="s">
        <v>627</v>
      </c>
      <c r="C58" t="s">
        <v>398</v>
      </c>
      <c r="D58" t="str">
        <f t="shared" si="0"/>
        <v>Janette.King@company.com</v>
      </c>
      <c r="E58" t="s">
        <v>629</v>
      </c>
      <c r="F58" s="41">
        <f t="shared" si="1"/>
        <v>11441345429268</v>
      </c>
      <c r="G58" s="39">
        <v>38016</v>
      </c>
      <c r="H58" t="s">
        <v>609</v>
      </c>
      <c r="I58">
        <v>10000</v>
      </c>
      <c r="J58" t="s">
        <v>590</v>
      </c>
    </row>
    <row r="59" spans="1:10" x14ac:dyDescent="0.25">
      <c r="A59">
        <v>157</v>
      </c>
      <c r="B59" t="s">
        <v>630</v>
      </c>
      <c r="C59" t="s">
        <v>631</v>
      </c>
      <c r="D59" t="str">
        <f t="shared" si="0"/>
        <v>Patrick.Sully@company.com</v>
      </c>
      <c r="E59" t="s">
        <v>633</v>
      </c>
      <c r="F59" s="41">
        <f t="shared" si="1"/>
        <v>11441345929268</v>
      </c>
      <c r="G59" s="39">
        <v>38050</v>
      </c>
      <c r="H59" t="s">
        <v>609</v>
      </c>
      <c r="I59">
        <v>9500</v>
      </c>
      <c r="J59" t="s">
        <v>590</v>
      </c>
    </row>
    <row r="60" spans="1:10" x14ac:dyDescent="0.25">
      <c r="A60">
        <v>158</v>
      </c>
      <c r="B60" t="s">
        <v>634</v>
      </c>
      <c r="C60" t="s">
        <v>635</v>
      </c>
      <c r="D60" t="str">
        <f t="shared" si="0"/>
        <v>Allan.McEwen@company.com</v>
      </c>
      <c r="E60" t="s">
        <v>637</v>
      </c>
      <c r="F60" s="41">
        <f t="shared" si="1"/>
        <v>11441345829268</v>
      </c>
      <c r="G60" s="39">
        <v>38200</v>
      </c>
      <c r="H60" t="s">
        <v>609</v>
      </c>
      <c r="I60">
        <v>9000</v>
      </c>
      <c r="J60" t="s">
        <v>590</v>
      </c>
    </row>
    <row r="61" spans="1:10" x14ac:dyDescent="0.25">
      <c r="A61">
        <v>159</v>
      </c>
      <c r="B61" t="s">
        <v>638</v>
      </c>
      <c r="C61" t="s">
        <v>639</v>
      </c>
      <c r="D61" t="str">
        <f t="shared" si="0"/>
        <v>Lindsey.Smith@company.com</v>
      </c>
      <c r="E61" t="s">
        <v>641</v>
      </c>
      <c r="F61" s="41">
        <f t="shared" si="1"/>
        <v>11441345729268</v>
      </c>
      <c r="G61" s="39">
        <v>38421</v>
      </c>
      <c r="H61" t="s">
        <v>609</v>
      </c>
      <c r="I61">
        <v>8000</v>
      </c>
      <c r="J61" t="s">
        <v>590</v>
      </c>
    </row>
    <row r="62" spans="1:10" x14ac:dyDescent="0.25">
      <c r="A62">
        <v>160</v>
      </c>
      <c r="B62" t="s">
        <v>642</v>
      </c>
      <c r="C62" t="s">
        <v>643</v>
      </c>
      <c r="D62" t="str">
        <f t="shared" si="0"/>
        <v>Louise.Doran@company.com</v>
      </c>
      <c r="E62" t="s">
        <v>645</v>
      </c>
      <c r="F62" s="41">
        <f t="shared" si="1"/>
        <v>11441345629268</v>
      </c>
      <c r="G62" s="39">
        <v>38701</v>
      </c>
      <c r="H62" t="s">
        <v>609</v>
      </c>
      <c r="I62">
        <v>7500</v>
      </c>
      <c r="J62" t="s">
        <v>590</v>
      </c>
    </row>
    <row r="63" spans="1:10" x14ac:dyDescent="0.25">
      <c r="A63">
        <v>161</v>
      </c>
      <c r="B63" t="s">
        <v>646</v>
      </c>
      <c r="C63" t="s">
        <v>647</v>
      </c>
      <c r="D63" t="str">
        <f t="shared" si="0"/>
        <v>Sarath.Sewall@company.com</v>
      </c>
      <c r="E63" t="s">
        <v>649</v>
      </c>
      <c r="F63" s="41">
        <f t="shared" si="1"/>
        <v>11441345529268</v>
      </c>
      <c r="G63" s="39">
        <v>39024</v>
      </c>
      <c r="H63" t="s">
        <v>609</v>
      </c>
      <c r="I63">
        <v>7000</v>
      </c>
      <c r="J63" t="s">
        <v>590</v>
      </c>
    </row>
    <row r="64" spans="1:10" x14ac:dyDescent="0.25">
      <c r="A64">
        <v>162</v>
      </c>
      <c r="B64" t="s">
        <v>650</v>
      </c>
      <c r="C64" t="s">
        <v>651</v>
      </c>
      <c r="D64" t="str">
        <f t="shared" si="0"/>
        <v>Clara.Vishney@company.com</v>
      </c>
      <c r="E64" t="s">
        <v>653</v>
      </c>
      <c r="F64" s="41">
        <f t="shared" si="1"/>
        <v>11441346129268</v>
      </c>
      <c r="G64" s="39">
        <v>38667</v>
      </c>
      <c r="H64" t="s">
        <v>609</v>
      </c>
      <c r="I64">
        <v>10500</v>
      </c>
      <c r="J64" t="s">
        <v>590</v>
      </c>
    </row>
    <row r="65" spans="1:10" x14ac:dyDescent="0.25">
      <c r="A65">
        <v>163</v>
      </c>
      <c r="B65" t="s">
        <v>654</v>
      </c>
      <c r="C65" t="s">
        <v>655</v>
      </c>
      <c r="D65" t="str">
        <f t="shared" si="0"/>
        <v>Danielle.Greene@company.com</v>
      </c>
      <c r="E65" t="s">
        <v>657</v>
      </c>
      <c r="F65" s="41">
        <f t="shared" si="1"/>
        <v>11441346229268</v>
      </c>
      <c r="G65" s="39">
        <v>39160</v>
      </c>
      <c r="H65" t="s">
        <v>609</v>
      </c>
      <c r="I65">
        <v>9500</v>
      </c>
      <c r="J65" t="s">
        <v>590</v>
      </c>
    </row>
    <row r="66" spans="1:10" x14ac:dyDescent="0.25">
      <c r="A66">
        <v>164</v>
      </c>
      <c r="B66" t="s">
        <v>658</v>
      </c>
      <c r="C66" t="s">
        <v>659</v>
      </c>
      <c r="D66" t="str">
        <f t="shared" si="0"/>
        <v>Mattea.Marvins@company.com</v>
      </c>
      <c r="E66" t="s">
        <v>661</v>
      </c>
      <c r="F66" s="41">
        <f t="shared" si="1"/>
        <v>11441346329268</v>
      </c>
      <c r="G66" s="39">
        <v>39471</v>
      </c>
      <c r="H66" t="s">
        <v>609</v>
      </c>
      <c r="I66">
        <v>7200</v>
      </c>
      <c r="J66" t="s">
        <v>590</v>
      </c>
    </row>
    <row r="67" spans="1:10" x14ac:dyDescent="0.25">
      <c r="A67">
        <v>165</v>
      </c>
      <c r="B67" t="s">
        <v>422</v>
      </c>
      <c r="C67" t="s">
        <v>662</v>
      </c>
      <c r="D67" t="str">
        <f t="shared" ref="D67:D108" si="2">CONCATENATE(B67,".",C67,$Q$2)</f>
        <v>David.Lee@company.com</v>
      </c>
      <c r="E67" t="s">
        <v>664</v>
      </c>
      <c r="F67" s="41">
        <f t="shared" ref="F67:F108" si="3">_xlfn.NUMBERVALUE(SUBSTITUTE(E67,".",""))</f>
        <v>11441346529268</v>
      </c>
      <c r="G67" s="39">
        <v>39501</v>
      </c>
      <c r="H67" t="s">
        <v>609</v>
      </c>
      <c r="I67">
        <v>6800</v>
      </c>
      <c r="J67" t="s">
        <v>590</v>
      </c>
    </row>
    <row r="68" spans="1:10" x14ac:dyDescent="0.25">
      <c r="A68">
        <v>166</v>
      </c>
      <c r="B68" t="s">
        <v>665</v>
      </c>
      <c r="C68" t="s">
        <v>666</v>
      </c>
      <c r="D68" t="str">
        <f t="shared" si="2"/>
        <v>Sundar.Ande@company.com</v>
      </c>
      <c r="E68" t="s">
        <v>668</v>
      </c>
      <c r="F68" s="41">
        <f t="shared" si="3"/>
        <v>11441346629268</v>
      </c>
      <c r="G68" s="39">
        <v>39531</v>
      </c>
      <c r="H68" t="s">
        <v>609</v>
      </c>
      <c r="I68">
        <v>6400</v>
      </c>
      <c r="J68" t="s">
        <v>590</v>
      </c>
    </row>
    <row r="69" spans="1:10" x14ac:dyDescent="0.25">
      <c r="A69">
        <v>167</v>
      </c>
      <c r="B69" t="s">
        <v>669</v>
      </c>
      <c r="C69" t="s">
        <v>670</v>
      </c>
      <c r="D69" t="str">
        <f t="shared" si="2"/>
        <v>Amit.Banda@company.com</v>
      </c>
      <c r="E69" t="s">
        <v>672</v>
      </c>
      <c r="F69" s="41">
        <f t="shared" si="3"/>
        <v>11441346729268</v>
      </c>
      <c r="G69" s="39">
        <v>39559</v>
      </c>
      <c r="H69" t="s">
        <v>609</v>
      </c>
      <c r="I69">
        <v>6200</v>
      </c>
      <c r="J69" t="s">
        <v>590</v>
      </c>
    </row>
    <row r="70" spans="1:10" x14ac:dyDescent="0.25">
      <c r="A70">
        <v>168</v>
      </c>
      <c r="B70" t="s">
        <v>673</v>
      </c>
      <c r="C70" t="s">
        <v>674</v>
      </c>
      <c r="D70" t="str">
        <f t="shared" si="2"/>
        <v>Lisa.Ozer@company.com</v>
      </c>
      <c r="E70" t="s">
        <v>676</v>
      </c>
      <c r="F70" s="41">
        <f t="shared" si="3"/>
        <v>11441343929268</v>
      </c>
      <c r="G70" s="39">
        <v>38422</v>
      </c>
      <c r="H70" t="s">
        <v>609</v>
      </c>
      <c r="I70">
        <v>11500</v>
      </c>
      <c r="J70" t="s">
        <v>590</v>
      </c>
    </row>
    <row r="71" spans="1:10" x14ac:dyDescent="0.25">
      <c r="A71">
        <v>169</v>
      </c>
      <c r="B71" t="s">
        <v>677</v>
      </c>
      <c r="C71" t="s">
        <v>678</v>
      </c>
      <c r="D71" t="str">
        <f t="shared" si="2"/>
        <v>Harrison.Bloom@company.com</v>
      </c>
      <c r="E71" t="s">
        <v>680</v>
      </c>
      <c r="F71" s="41">
        <f t="shared" si="3"/>
        <v>11441343829268</v>
      </c>
      <c r="G71" s="39">
        <v>38799</v>
      </c>
      <c r="H71" t="s">
        <v>609</v>
      </c>
      <c r="I71">
        <v>10000</v>
      </c>
      <c r="J71" t="s">
        <v>590</v>
      </c>
    </row>
    <row r="72" spans="1:10" x14ac:dyDescent="0.25">
      <c r="A72">
        <v>170</v>
      </c>
      <c r="B72" t="s">
        <v>681</v>
      </c>
      <c r="C72" t="s">
        <v>682</v>
      </c>
      <c r="D72" t="str">
        <f t="shared" si="2"/>
        <v>Tayler.Fox@company.com</v>
      </c>
      <c r="E72" t="s">
        <v>684</v>
      </c>
      <c r="F72" s="41">
        <f t="shared" si="3"/>
        <v>11441343729268</v>
      </c>
      <c r="G72" s="39">
        <v>38741</v>
      </c>
      <c r="H72" t="s">
        <v>609</v>
      </c>
      <c r="I72">
        <v>9600</v>
      </c>
      <c r="J72" t="s">
        <v>590</v>
      </c>
    </row>
    <row r="73" spans="1:10" x14ac:dyDescent="0.25">
      <c r="A73">
        <v>171</v>
      </c>
      <c r="B73" t="s">
        <v>685</v>
      </c>
      <c r="C73" t="s">
        <v>639</v>
      </c>
      <c r="D73" t="str">
        <f t="shared" si="2"/>
        <v>William.Smith@company.com</v>
      </c>
      <c r="E73" t="s">
        <v>687</v>
      </c>
      <c r="F73" s="41">
        <f t="shared" si="3"/>
        <v>11441343629268</v>
      </c>
      <c r="G73" s="39">
        <v>39136</v>
      </c>
      <c r="H73" t="s">
        <v>609</v>
      </c>
      <c r="I73">
        <v>7400</v>
      </c>
      <c r="J73" t="s">
        <v>590</v>
      </c>
    </row>
    <row r="74" spans="1:10" x14ac:dyDescent="0.25">
      <c r="A74">
        <v>172</v>
      </c>
      <c r="B74" t="s">
        <v>688</v>
      </c>
      <c r="C74" t="s">
        <v>689</v>
      </c>
      <c r="D74" t="str">
        <f t="shared" si="2"/>
        <v>Elizabeth.Bates@company.com</v>
      </c>
      <c r="E74" t="s">
        <v>691</v>
      </c>
      <c r="F74" s="41">
        <f t="shared" si="3"/>
        <v>11441343529268</v>
      </c>
      <c r="G74" s="39">
        <v>39165</v>
      </c>
      <c r="H74" t="s">
        <v>609</v>
      </c>
      <c r="I74">
        <v>7300</v>
      </c>
      <c r="J74" t="s">
        <v>590</v>
      </c>
    </row>
    <row r="75" spans="1:10" x14ac:dyDescent="0.25">
      <c r="A75">
        <v>173</v>
      </c>
      <c r="B75" t="s">
        <v>692</v>
      </c>
      <c r="C75" t="s">
        <v>190</v>
      </c>
      <c r="D75" t="str">
        <f t="shared" si="2"/>
        <v>Sundita.Kumar@company.com</v>
      </c>
      <c r="E75" t="s">
        <v>694</v>
      </c>
      <c r="F75" s="41">
        <f t="shared" si="3"/>
        <v>11441343329268</v>
      </c>
      <c r="G75" s="39">
        <v>39559</v>
      </c>
      <c r="H75" t="s">
        <v>609</v>
      </c>
      <c r="I75">
        <v>6100</v>
      </c>
      <c r="J75" t="s">
        <v>590</v>
      </c>
    </row>
    <row r="76" spans="1:10" x14ac:dyDescent="0.25">
      <c r="A76">
        <v>174</v>
      </c>
      <c r="B76" t="s">
        <v>695</v>
      </c>
      <c r="C76" t="s">
        <v>696</v>
      </c>
      <c r="D76" t="str">
        <f t="shared" si="2"/>
        <v>Ellen.Abel@company.com</v>
      </c>
      <c r="E76" t="s">
        <v>698</v>
      </c>
      <c r="F76" s="41">
        <f t="shared" si="3"/>
        <v>11441644429267</v>
      </c>
      <c r="G76" s="39">
        <v>38118</v>
      </c>
      <c r="H76" t="s">
        <v>609</v>
      </c>
      <c r="I76">
        <v>11000</v>
      </c>
      <c r="J76" t="s">
        <v>590</v>
      </c>
    </row>
    <row r="77" spans="1:10" x14ac:dyDescent="0.25">
      <c r="A77">
        <v>175</v>
      </c>
      <c r="B77" t="s">
        <v>699</v>
      </c>
      <c r="C77" t="s">
        <v>700</v>
      </c>
      <c r="D77" t="str">
        <f t="shared" si="2"/>
        <v>Alyssa.Hutton@company.com</v>
      </c>
      <c r="E77" t="s">
        <v>702</v>
      </c>
      <c r="F77" s="41">
        <f t="shared" si="3"/>
        <v>11441644429266</v>
      </c>
      <c r="G77" s="39">
        <v>38430</v>
      </c>
      <c r="H77" t="s">
        <v>609</v>
      </c>
      <c r="I77">
        <v>8800</v>
      </c>
      <c r="J77" t="s">
        <v>590</v>
      </c>
    </row>
    <row r="78" spans="1:10" x14ac:dyDescent="0.25">
      <c r="A78">
        <v>176</v>
      </c>
      <c r="B78" t="s">
        <v>703</v>
      </c>
      <c r="C78" t="s">
        <v>704</v>
      </c>
      <c r="D78" t="str">
        <f t="shared" si="2"/>
        <v>Jonathon.Taylor@company.com</v>
      </c>
      <c r="E78" t="s">
        <v>706</v>
      </c>
      <c r="F78" s="41">
        <f t="shared" si="3"/>
        <v>11441644429265</v>
      </c>
      <c r="G78" s="39">
        <v>38800</v>
      </c>
      <c r="H78" t="s">
        <v>609</v>
      </c>
      <c r="I78">
        <v>8600</v>
      </c>
      <c r="J78" t="s">
        <v>590</v>
      </c>
    </row>
    <row r="79" spans="1:10" x14ac:dyDescent="0.25">
      <c r="A79">
        <v>177</v>
      </c>
      <c r="B79" t="s">
        <v>707</v>
      </c>
      <c r="C79" t="s">
        <v>708</v>
      </c>
      <c r="D79" t="str">
        <f t="shared" si="2"/>
        <v>Jack.Livingston@company.com</v>
      </c>
      <c r="E79" t="s">
        <v>710</v>
      </c>
      <c r="F79" s="41">
        <f t="shared" si="3"/>
        <v>11441644429264</v>
      </c>
      <c r="G79" s="39">
        <v>38830</v>
      </c>
      <c r="H79" t="s">
        <v>609</v>
      </c>
      <c r="I79">
        <v>8400</v>
      </c>
      <c r="J79" t="s">
        <v>590</v>
      </c>
    </row>
    <row r="80" spans="1:10" x14ac:dyDescent="0.25">
      <c r="A80">
        <v>178</v>
      </c>
      <c r="B80" t="s">
        <v>711</v>
      </c>
      <c r="C80" t="s">
        <v>712</v>
      </c>
      <c r="D80" t="str">
        <f t="shared" si="2"/>
        <v>Kimberely.Grant@company.com</v>
      </c>
      <c r="E80" t="s">
        <v>714</v>
      </c>
      <c r="F80" s="41">
        <f t="shared" si="3"/>
        <v>11441644429263</v>
      </c>
      <c r="G80" s="39">
        <v>39226</v>
      </c>
      <c r="H80" t="s">
        <v>609</v>
      </c>
      <c r="I80">
        <v>7000</v>
      </c>
      <c r="J80" t="e">
        <v>#N/A</v>
      </c>
    </row>
    <row r="81" spans="1:10" x14ac:dyDescent="0.25">
      <c r="A81">
        <v>179</v>
      </c>
      <c r="B81" t="s">
        <v>715</v>
      </c>
      <c r="C81" t="s">
        <v>716</v>
      </c>
      <c r="D81" t="str">
        <f t="shared" si="2"/>
        <v>Charles.Johnson@company.com</v>
      </c>
      <c r="E81" t="s">
        <v>718</v>
      </c>
      <c r="F81" s="41">
        <f t="shared" si="3"/>
        <v>11441644429262</v>
      </c>
      <c r="G81" s="39">
        <v>39451</v>
      </c>
      <c r="H81" t="s">
        <v>609</v>
      </c>
      <c r="I81">
        <v>6200</v>
      </c>
      <c r="J81" t="s">
        <v>590</v>
      </c>
    </row>
    <row r="82" spans="1:10" x14ac:dyDescent="0.25">
      <c r="A82">
        <v>180</v>
      </c>
      <c r="B82" t="s">
        <v>719</v>
      </c>
      <c r="C82" t="s">
        <v>704</v>
      </c>
      <c r="D82" t="str">
        <f t="shared" si="2"/>
        <v>Winston.Taylor@company.com</v>
      </c>
      <c r="E82" t="s">
        <v>721</v>
      </c>
      <c r="F82" s="41">
        <f t="shared" si="3"/>
        <v>6505079876</v>
      </c>
      <c r="G82" s="39">
        <v>38741</v>
      </c>
      <c r="H82" t="s">
        <v>722</v>
      </c>
      <c r="I82">
        <v>3200</v>
      </c>
      <c r="J82" t="s">
        <v>491</v>
      </c>
    </row>
    <row r="83" spans="1:10" x14ac:dyDescent="0.25">
      <c r="A83">
        <v>181</v>
      </c>
      <c r="B83" t="s">
        <v>723</v>
      </c>
      <c r="C83" t="s">
        <v>724</v>
      </c>
      <c r="D83" t="str">
        <f t="shared" si="2"/>
        <v>Jean.Fleaur@company.com</v>
      </c>
      <c r="E83" t="s">
        <v>726</v>
      </c>
      <c r="F83" s="41">
        <f t="shared" si="3"/>
        <v>6505079877</v>
      </c>
      <c r="G83" s="39">
        <v>38771</v>
      </c>
      <c r="H83" t="s">
        <v>722</v>
      </c>
      <c r="I83">
        <v>3100</v>
      </c>
      <c r="J83" t="s">
        <v>491</v>
      </c>
    </row>
    <row r="84" spans="1:10" x14ac:dyDescent="0.25">
      <c r="A84">
        <v>182</v>
      </c>
      <c r="B84" t="s">
        <v>727</v>
      </c>
      <c r="C84" t="s">
        <v>728</v>
      </c>
      <c r="D84" t="str">
        <f t="shared" si="2"/>
        <v>Martha.Sullivan@company.com</v>
      </c>
      <c r="E84" t="s">
        <v>730</v>
      </c>
      <c r="F84" s="41">
        <f t="shared" si="3"/>
        <v>6505079878</v>
      </c>
      <c r="G84" s="39">
        <v>39254</v>
      </c>
      <c r="H84" t="s">
        <v>722</v>
      </c>
      <c r="I84">
        <v>2500</v>
      </c>
      <c r="J84" t="s">
        <v>491</v>
      </c>
    </row>
    <row r="85" spans="1:10" x14ac:dyDescent="0.25">
      <c r="A85">
        <v>183</v>
      </c>
      <c r="B85" t="s">
        <v>731</v>
      </c>
      <c r="C85" t="s">
        <v>732</v>
      </c>
      <c r="D85" t="str">
        <f t="shared" si="2"/>
        <v>Girard.Geoni@company.com</v>
      </c>
      <c r="E85" t="s">
        <v>734</v>
      </c>
      <c r="F85" s="41">
        <f t="shared" si="3"/>
        <v>6505079879</v>
      </c>
      <c r="G85" s="39">
        <v>39481</v>
      </c>
      <c r="H85" t="s">
        <v>722</v>
      </c>
      <c r="I85">
        <v>2800</v>
      </c>
      <c r="J85" t="s">
        <v>491</v>
      </c>
    </row>
    <row r="86" spans="1:10" x14ac:dyDescent="0.25">
      <c r="A86">
        <v>184</v>
      </c>
      <c r="B86" t="s">
        <v>735</v>
      </c>
      <c r="C86" t="s">
        <v>736</v>
      </c>
      <c r="D86" t="str">
        <f t="shared" si="2"/>
        <v>Nandita.Sarchand@company.com</v>
      </c>
      <c r="E86" t="s">
        <v>738</v>
      </c>
      <c r="F86" s="41">
        <f t="shared" si="3"/>
        <v>6505091876</v>
      </c>
      <c r="G86" s="39">
        <v>38013</v>
      </c>
      <c r="H86" t="s">
        <v>722</v>
      </c>
      <c r="I86">
        <v>4200</v>
      </c>
      <c r="J86" t="s">
        <v>491</v>
      </c>
    </row>
    <row r="87" spans="1:10" x14ac:dyDescent="0.25">
      <c r="A87">
        <v>185</v>
      </c>
      <c r="B87" t="s">
        <v>739</v>
      </c>
      <c r="C87" t="s">
        <v>740</v>
      </c>
      <c r="D87" t="str">
        <f t="shared" si="2"/>
        <v>Alexis.Bull@company.com</v>
      </c>
      <c r="E87" t="s">
        <v>742</v>
      </c>
      <c r="F87" s="41">
        <f t="shared" si="3"/>
        <v>6505092876</v>
      </c>
      <c r="G87" s="39">
        <v>38403</v>
      </c>
      <c r="H87" t="s">
        <v>722</v>
      </c>
      <c r="I87">
        <v>4100</v>
      </c>
      <c r="J87" t="s">
        <v>491</v>
      </c>
    </row>
    <row r="88" spans="1:10" x14ac:dyDescent="0.25">
      <c r="A88">
        <v>186</v>
      </c>
      <c r="B88" t="s">
        <v>508</v>
      </c>
      <c r="C88" t="s">
        <v>743</v>
      </c>
      <c r="D88" t="str">
        <f t="shared" si="2"/>
        <v>Julia.Dellinger@company.com</v>
      </c>
      <c r="E88" t="s">
        <v>745</v>
      </c>
      <c r="F88" s="41">
        <f t="shared" si="3"/>
        <v>6505093876</v>
      </c>
      <c r="G88" s="39">
        <v>38892</v>
      </c>
      <c r="H88" t="s">
        <v>722</v>
      </c>
      <c r="I88">
        <v>3400</v>
      </c>
      <c r="J88" t="s">
        <v>491</v>
      </c>
    </row>
    <row r="89" spans="1:10" x14ac:dyDescent="0.25">
      <c r="A89">
        <v>187</v>
      </c>
      <c r="B89" t="s">
        <v>746</v>
      </c>
      <c r="C89" t="s">
        <v>747</v>
      </c>
      <c r="D89" t="str">
        <f t="shared" si="2"/>
        <v>Anthony.Cabrio@company.com</v>
      </c>
      <c r="E89" t="s">
        <v>749</v>
      </c>
      <c r="F89" s="41">
        <f t="shared" si="3"/>
        <v>6505094876</v>
      </c>
      <c r="G89" s="39">
        <v>39120</v>
      </c>
      <c r="H89" t="s">
        <v>722</v>
      </c>
      <c r="I89">
        <v>3000</v>
      </c>
      <c r="J89" t="s">
        <v>491</v>
      </c>
    </row>
    <row r="90" spans="1:10" x14ac:dyDescent="0.25">
      <c r="A90">
        <v>188</v>
      </c>
      <c r="B90" t="s">
        <v>750</v>
      </c>
      <c r="C90" t="s">
        <v>751</v>
      </c>
      <c r="D90" t="str">
        <f t="shared" si="2"/>
        <v>Kelly.Chung@company.com</v>
      </c>
      <c r="E90" t="s">
        <v>753</v>
      </c>
      <c r="F90" s="41">
        <f t="shared" si="3"/>
        <v>6505051876</v>
      </c>
      <c r="G90" s="39">
        <v>38517</v>
      </c>
      <c r="H90" t="s">
        <v>722</v>
      </c>
      <c r="I90">
        <v>3800</v>
      </c>
      <c r="J90" t="s">
        <v>491</v>
      </c>
    </row>
    <row r="91" spans="1:10" x14ac:dyDescent="0.25">
      <c r="A91">
        <v>189</v>
      </c>
      <c r="B91" t="s">
        <v>754</v>
      </c>
      <c r="C91" t="s">
        <v>755</v>
      </c>
      <c r="D91" t="str">
        <f t="shared" si="2"/>
        <v>Jennifer.Dilly@company.com</v>
      </c>
      <c r="E91" t="s">
        <v>757</v>
      </c>
      <c r="F91" s="41">
        <f t="shared" si="3"/>
        <v>6505052876</v>
      </c>
      <c r="G91" s="39">
        <v>38577</v>
      </c>
      <c r="H91" t="s">
        <v>722</v>
      </c>
      <c r="I91">
        <v>3600</v>
      </c>
      <c r="J91" t="s">
        <v>491</v>
      </c>
    </row>
    <row r="92" spans="1:10" x14ac:dyDescent="0.25">
      <c r="A92">
        <v>190</v>
      </c>
      <c r="B92" t="s">
        <v>758</v>
      </c>
      <c r="C92" t="s">
        <v>759</v>
      </c>
      <c r="D92" t="str">
        <f t="shared" si="2"/>
        <v>Timothy.Gates@company.com</v>
      </c>
      <c r="E92" t="s">
        <v>761</v>
      </c>
      <c r="F92" s="41">
        <f t="shared" si="3"/>
        <v>6505053876</v>
      </c>
      <c r="G92" s="39">
        <v>38909</v>
      </c>
      <c r="H92" t="s">
        <v>722</v>
      </c>
      <c r="I92">
        <v>2900</v>
      </c>
      <c r="J92" t="s">
        <v>491</v>
      </c>
    </row>
    <row r="93" spans="1:10" x14ac:dyDescent="0.25">
      <c r="A93">
        <v>191</v>
      </c>
      <c r="B93" t="s">
        <v>578</v>
      </c>
      <c r="C93" t="s">
        <v>762</v>
      </c>
      <c r="D93" t="str">
        <f t="shared" si="2"/>
        <v>Randall.Perkins@company.com</v>
      </c>
      <c r="E93" t="s">
        <v>764</v>
      </c>
      <c r="F93" s="41">
        <f t="shared" si="3"/>
        <v>6505054876</v>
      </c>
      <c r="G93" s="39">
        <v>39435</v>
      </c>
      <c r="H93" t="s">
        <v>722</v>
      </c>
      <c r="I93">
        <v>2500</v>
      </c>
      <c r="J93" t="s">
        <v>491</v>
      </c>
    </row>
    <row r="94" spans="1:10" x14ac:dyDescent="0.25">
      <c r="A94">
        <v>192</v>
      </c>
      <c r="B94" t="s">
        <v>765</v>
      </c>
      <c r="C94" t="s">
        <v>766</v>
      </c>
      <c r="D94" t="str">
        <f t="shared" si="2"/>
        <v>Sarah.Bell@company.com</v>
      </c>
      <c r="E94" t="s">
        <v>768</v>
      </c>
      <c r="F94" s="41">
        <f t="shared" si="3"/>
        <v>6505011876</v>
      </c>
      <c r="G94" s="39">
        <v>38021</v>
      </c>
      <c r="H94" t="s">
        <v>722</v>
      </c>
      <c r="I94">
        <v>4000</v>
      </c>
      <c r="J94" t="s">
        <v>491</v>
      </c>
    </row>
    <row r="95" spans="1:10" x14ac:dyDescent="0.25">
      <c r="A95">
        <v>193</v>
      </c>
      <c r="B95" t="s">
        <v>769</v>
      </c>
      <c r="C95" t="s">
        <v>770</v>
      </c>
      <c r="D95" t="str">
        <f t="shared" si="2"/>
        <v>Britney.Everett@company.com</v>
      </c>
      <c r="E95" t="s">
        <v>772</v>
      </c>
      <c r="F95" s="41">
        <f t="shared" si="3"/>
        <v>6505012876</v>
      </c>
      <c r="G95" s="39">
        <v>38414</v>
      </c>
      <c r="H95" t="s">
        <v>722</v>
      </c>
      <c r="I95">
        <v>3900</v>
      </c>
      <c r="J95" t="s">
        <v>491</v>
      </c>
    </row>
    <row r="96" spans="1:10" x14ac:dyDescent="0.25">
      <c r="A96">
        <v>194</v>
      </c>
      <c r="B96" t="s">
        <v>773</v>
      </c>
      <c r="C96" t="s">
        <v>774</v>
      </c>
      <c r="D96" t="str">
        <f t="shared" si="2"/>
        <v>Samuel.McCain@company.com</v>
      </c>
      <c r="E96" t="s">
        <v>776</v>
      </c>
      <c r="F96" s="41">
        <f t="shared" si="3"/>
        <v>6505013876</v>
      </c>
      <c r="G96" s="39">
        <v>38899</v>
      </c>
      <c r="H96" t="s">
        <v>722</v>
      </c>
      <c r="I96">
        <v>3200</v>
      </c>
      <c r="J96" t="s">
        <v>491</v>
      </c>
    </row>
    <row r="97" spans="1:10" x14ac:dyDescent="0.25">
      <c r="A97">
        <v>195</v>
      </c>
      <c r="B97" t="s">
        <v>777</v>
      </c>
      <c r="C97" t="s">
        <v>778</v>
      </c>
      <c r="D97" t="str">
        <f t="shared" si="2"/>
        <v>Vance.Jones@company.com</v>
      </c>
      <c r="E97" t="s">
        <v>780</v>
      </c>
      <c r="F97" s="41">
        <f t="shared" si="3"/>
        <v>6505014876</v>
      </c>
      <c r="G97" s="39">
        <v>39158</v>
      </c>
      <c r="H97" t="s">
        <v>722</v>
      </c>
      <c r="I97">
        <v>2800</v>
      </c>
      <c r="J97" t="s">
        <v>491</v>
      </c>
    </row>
    <row r="98" spans="1:10" x14ac:dyDescent="0.25">
      <c r="A98">
        <v>196</v>
      </c>
      <c r="B98" t="s">
        <v>781</v>
      </c>
      <c r="C98" t="s">
        <v>782</v>
      </c>
      <c r="D98" t="str">
        <f t="shared" si="2"/>
        <v>Alana.Walsh@company.com</v>
      </c>
      <c r="E98" t="s">
        <v>784</v>
      </c>
      <c r="F98" s="41">
        <f t="shared" si="3"/>
        <v>6505079811</v>
      </c>
      <c r="G98" s="39">
        <v>38831</v>
      </c>
      <c r="H98" t="s">
        <v>722</v>
      </c>
      <c r="I98">
        <v>3100</v>
      </c>
      <c r="J98" t="s">
        <v>491</v>
      </c>
    </row>
    <row r="99" spans="1:10" x14ac:dyDescent="0.25">
      <c r="A99">
        <v>197</v>
      </c>
      <c r="B99" t="s">
        <v>504</v>
      </c>
      <c r="C99" t="s">
        <v>785</v>
      </c>
      <c r="D99" t="str">
        <f t="shared" si="2"/>
        <v>Kevin.Feeney@company.com</v>
      </c>
      <c r="E99" t="s">
        <v>787</v>
      </c>
      <c r="F99" s="41">
        <f t="shared" si="3"/>
        <v>6505079822</v>
      </c>
      <c r="G99" s="39">
        <v>38860</v>
      </c>
      <c r="H99" t="s">
        <v>722</v>
      </c>
      <c r="I99">
        <v>3000</v>
      </c>
      <c r="J99" t="s">
        <v>491</v>
      </c>
    </row>
    <row r="100" spans="1:10" x14ac:dyDescent="0.25">
      <c r="A100">
        <v>198</v>
      </c>
      <c r="B100" t="s">
        <v>788</v>
      </c>
      <c r="C100" t="s">
        <v>789</v>
      </c>
      <c r="D100" t="str">
        <f t="shared" si="2"/>
        <v>Donald.OConnell@company.com</v>
      </c>
      <c r="E100" t="s">
        <v>791</v>
      </c>
      <c r="F100" s="41">
        <f t="shared" si="3"/>
        <v>6505079833</v>
      </c>
      <c r="G100" s="39">
        <v>39254</v>
      </c>
      <c r="H100" t="s">
        <v>722</v>
      </c>
      <c r="I100">
        <v>2600</v>
      </c>
      <c r="J100" t="s">
        <v>491</v>
      </c>
    </row>
    <row r="101" spans="1:10" x14ac:dyDescent="0.25">
      <c r="A101">
        <v>199</v>
      </c>
      <c r="B101" t="s">
        <v>792</v>
      </c>
      <c r="C101" t="s">
        <v>712</v>
      </c>
      <c r="D101" t="str">
        <f t="shared" si="2"/>
        <v>Douglas.Grant@company.com</v>
      </c>
      <c r="E101" t="s">
        <v>794</v>
      </c>
      <c r="F101" s="41">
        <f t="shared" si="3"/>
        <v>6505079844</v>
      </c>
      <c r="G101" s="39">
        <v>39460</v>
      </c>
      <c r="H101" t="s">
        <v>722</v>
      </c>
      <c r="I101">
        <v>2600</v>
      </c>
      <c r="J101" t="s">
        <v>491</v>
      </c>
    </row>
    <row r="102" spans="1:10" x14ac:dyDescent="0.25">
      <c r="A102">
        <v>200</v>
      </c>
      <c r="B102" t="s">
        <v>754</v>
      </c>
      <c r="C102" t="s">
        <v>795</v>
      </c>
      <c r="D102" t="str">
        <f t="shared" si="2"/>
        <v>Jennifer.Whalen@company.com</v>
      </c>
      <c r="E102" t="s">
        <v>797</v>
      </c>
      <c r="F102" s="41">
        <f t="shared" si="3"/>
        <v>5151234444</v>
      </c>
      <c r="G102" s="39">
        <v>37881</v>
      </c>
      <c r="H102" t="s">
        <v>798</v>
      </c>
      <c r="I102">
        <v>4400</v>
      </c>
      <c r="J102" t="s">
        <v>799</v>
      </c>
    </row>
    <row r="103" spans="1:10" x14ac:dyDescent="0.25">
      <c r="A103">
        <v>201</v>
      </c>
      <c r="B103" t="s">
        <v>543</v>
      </c>
      <c r="C103" t="s">
        <v>800</v>
      </c>
      <c r="D103" t="str">
        <f t="shared" si="2"/>
        <v>Michael.Hartstein@company.com</v>
      </c>
      <c r="E103" t="s">
        <v>802</v>
      </c>
      <c r="F103" s="41">
        <f t="shared" si="3"/>
        <v>5151235555</v>
      </c>
      <c r="G103" s="39">
        <v>38034</v>
      </c>
      <c r="H103" t="s">
        <v>803</v>
      </c>
      <c r="I103">
        <v>13000</v>
      </c>
      <c r="J103" t="s">
        <v>804</v>
      </c>
    </row>
    <row r="104" spans="1:10" x14ac:dyDescent="0.25">
      <c r="A104">
        <v>202</v>
      </c>
      <c r="B104" t="s">
        <v>805</v>
      </c>
      <c r="C104" t="s">
        <v>806</v>
      </c>
      <c r="D104" t="str">
        <f t="shared" si="2"/>
        <v>Pat.Fay@company.com</v>
      </c>
      <c r="E104" t="s">
        <v>808</v>
      </c>
      <c r="F104" s="41">
        <f t="shared" si="3"/>
        <v>6031236666</v>
      </c>
      <c r="G104" s="39">
        <v>38581</v>
      </c>
      <c r="H104" t="s">
        <v>809</v>
      </c>
      <c r="I104">
        <v>6000</v>
      </c>
      <c r="J104" t="s">
        <v>804</v>
      </c>
    </row>
    <row r="105" spans="1:10" x14ac:dyDescent="0.25">
      <c r="A105">
        <v>203</v>
      </c>
      <c r="B105" t="s">
        <v>810</v>
      </c>
      <c r="C105" t="s">
        <v>811</v>
      </c>
      <c r="D105" t="str">
        <f t="shared" si="2"/>
        <v>Susan.Mavris@company.com</v>
      </c>
      <c r="E105" t="s">
        <v>813</v>
      </c>
      <c r="F105" s="41">
        <f t="shared" si="3"/>
        <v>5151237777</v>
      </c>
      <c r="G105" s="39">
        <v>37414</v>
      </c>
      <c r="H105" t="s">
        <v>814</v>
      </c>
      <c r="I105">
        <v>6500</v>
      </c>
      <c r="J105" t="s">
        <v>815</v>
      </c>
    </row>
    <row r="106" spans="1:10" x14ac:dyDescent="0.25">
      <c r="A106">
        <v>204</v>
      </c>
      <c r="B106" t="s">
        <v>816</v>
      </c>
      <c r="C106" t="s">
        <v>817</v>
      </c>
      <c r="D106" t="str">
        <f t="shared" si="2"/>
        <v>Hermann.Baer@company.com</v>
      </c>
      <c r="E106" t="s">
        <v>819</v>
      </c>
      <c r="F106" s="41">
        <f t="shared" si="3"/>
        <v>5151238888</v>
      </c>
      <c r="G106" s="39">
        <v>37414</v>
      </c>
      <c r="H106" t="s">
        <v>820</v>
      </c>
      <c r="I106">
        <v>10000</v>
      </c>
      <c r="J106" t="s">
        <v>821</v>
      </c>
    </row>
    <row r="107" spans="1:10" x14ac:dyDescent="0.25">
      <c r="A107">
        <v>205</v>
      </c>
      <c r="B107" t="s">
        <v>822</v>
      </c>
      <c r="C107" t="s">
        <v>823</v>
      </c>
      <c r="D107" t="str">
        <f t="shared" si="2"/>
        <v>Shelley.Higgins@company.com</v>
      </c>
      <c r="E107" t="s">
        <v>825</v>
      </c>
      <c r="F107" s="41">
        <f t="shared" si="3"/>
        <v>5151238080</v>
      </c>
      <c r="G107" s="39">
        <v>37414</v>
      </c>
      <c r="H107" t="s">
        <v>826</v>
      </c>
      <c r="I107">
        <v>12008</v>
      </c>
      <c r="J107" t="s">
        <v>188</v>
      </c>
    </row>
    <row r="108" spans="1:10" x14ac:dyDescent="0.25">
      <c r="A108">
        <v>206</v>
      </c>
      <c r="B108" t="s">
        <v>685</v>
      </c>
      <c r="C108" t="s">
        <v>827</v>
      </c>
      <c r="D108" t="str">
        <f t="shared" si="2"/>
        <v>William.Gietz@company.com</v>
      </c>
      <c r="E108" t="s">
        <v>829</v>
      </c>
      <c r="F108" s="41">
        <f t="shared" si="3"/>
        <v>5151238181</v>
      </c>
      <c r="G108" s="39">
        <v>37414</v>
      </c>
      <c r="H108" t="s">
        <v>830</v>
      </c>
      <c r="I108">
        <v>8300</v>
      </c>
      <c r="J108" t="s">
        <v>188</v>
      </c>
    </row>
    <row r="9097" spans="10:10" x14ac:dyDescent="0.25">
      <c r="J9097" s="3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30"/>
  <sheetViews>
    <sheetView workbookViewId="0">
      <selection activeCell="B5" sqref="B5"/>
    </sheetView>
  </sheetViews>
  <sheetFormatPr defaultColWidth="16.85546875" defaultRowHeight="15" x14ac:dyDescent="0.25"/>
  <cols>
    <col min="1" max="1" width="54.140625" bestFit="1" customWidth="1"/>
    <col min="2" max="2" width="18.28515625" bestFit="1" customWidth="1"/>
    <col min="3" max="3" width="123.28515625" bestFit="1" customWidth="1"/>
    <col min="5" max="5" width="10.7109375" bestFit="1" customWidth="1"/>
  </cols>
  <sheetData>
    <row r="1" spans="1:5" x14ac:dyDescent="0.25">
      <c r="A1" s="31" t="s">
        <v>311</v>
      </c>
      <c r="B1" s="31" t="s">
        <v>333</v>
      </c>
      <c r="C1" s="31" t="s">
        <v>334</v>
      </c>
    </row>
    <row r="2" spans="1:5" x14ac:dyDescent="0.25">
      <c r="A2" s="32" t="s">
        <v>335</v>
      </c>
      <c r="B2" s="33">
        <f ca="1">TODAY()</f>
        <v>45015</v>
      </c>
      <c r="C2" s="34" t="s">
        <v>336</v>
      </c>
    </row>
    <row r="3" spans="1:5" x14ac:dyDescent="0.25">
      <c r="A3" s="32" t="s">
        <v>337</v>
      </c>
      <c r="B3" s="35">
        <f ca="1">NOW()</f>
        <v>45015.257744097224</v>
      </c>
      <c r="C3" s="34" t="s">
        <v>338</v>
      </c>
    </row>
    <row r="4" spans="1:5" x14ac:dyDescent="0.25">
      <c r="A4" s="32" t="s">
        <v>339</v>
      </c>
      <c r="B4" s="34">
        <f ca="1">YEAR(B2)</f>
        <v>2023</v>
      </c>
      <c r="C4" s="34" t="s">
        <v>340</v>
      </c>
    </row>
    <row r="5" spans="1:5" x14ac:dyDescent="0.25">
      <c r="A5" s="32" t="s">
        <v>341</v>
      </c>
      <c r="B5" s="34">
        <f ca="1">MONTH(B2)</f>
        <v>3</v>
      </c>
      <c r="C5" s="34" t="s">
        <v>342</v>
      </c>
    </row>
    <row r="6" spans="1:5" x14ac:dyDescent="0.25">
      <c r="A6" s="32" t="s">
        <v>343</v>
      </c>
      <c r="B6" s="34">
        <f ca="1">DAY(B2)</f>
        <v>30</v>
      </c>
      <c r="C6" s="34" t="s">
        <v>344</v>
      </c>
    </row>
    <row r="7" spans="1:5" x14ac:dyDescent="0.25">
      <c r="A7" s="32" t="s">
        <v>345</v>
      </c>
      <c r="B7" s="34">
        <f ca="1">HOUR(B3)</f>
        <v>6</v>
      </c>
      <c r="C7" s="34" t="s">
        <v>346</v>
      </c>
    </row>
    <row r="8" spans="1:5" x14ac:dyDescent="0.25">
      <c r="A8" s="32" t="s">
        <v>347</v>
      </c>
      <c r="B8" s="34">
        <f ca="1">MINUTE(B3)</f>
        <v>11</v>
      </c>
      <c r="C8" s="34" t="s">
        <v>348</v>
      </c>
    </row>
    <row r="9" spans="1:5" x14ac:dyDescent="0.25">
      <c r="A9" s="32" t="s">
        <v>349</v>
      </c>
      <c r="B9" s="34">
        <f ca="1">SECOND(B3)</f>
        <v>9</v>
      </c>
      <c r="C9" s="34" t="s">
        <v>350</v>
      </c>
    </row>
    <row r="10" spans="1:5" x14ac:dyDescent="0.25">
      <c r="A10" s="32" t="s">
        <v>351</v>
      </c>
      <c r="B10" s="33">
        <f ca="1">EDATE(B2,B5)</f>
        <v>45107</v>
      </c>
      <c r="C10" s="34" t="s">
        <v>352</v>
      </c>
    </row>
    <row r="11" spans="1:5" x14ac:dyDescent="0.25">
      <c r="A11" s="32" t="s">
        <v>353</v>
      </c>
      <c r="B11" s="33">
        <f ca="1">EOMONTH(B2,B5)</f>
        <v>45107</v>
      </c>
      <c r="C11" s="34" t="s">
        <v>354</v>
      </c>
    </row>
    <row r="12" spans="1:5" x14ac:dyDescent="0.25">
      <c r="A12" s="32" t="s">
        <v>355</v>
      </c>
      <c r="B12" s="33">
        <f>DATEVALUE(E12)</f>
        <v>44244</v>
      </c>
      <c r="C12" s="34" t="s">
        <v>356</v>
      </c>
      <c r="E12" s="4" t="s">
        <v>357</v>
      </c>
    </row>
    <row r="13" spans="1:5" x14ac:dyDescent="0.25">
      <c r="A13" s="32" t="s">
        <v>358</v>
      </c>
      <c r="B13" s="36">
        <f>TIMEVALUE(E13)</f>
        <v>0.68402777777777779</v>
      </c>
      <c r="C13" s="34" t="s">
        <v>359</v>
      </c>
      <c r="E13" s="4" t="s">
        <v>360</v>
      </c>
    </row>
    <row r="14" spans="1:5" x14ac:dyDescent="0.25">
      <c r="A14" s="32" t="s">
        <v>361</v>
      </c>
      <c r="B14" s="33">
        <f ca="1">WORKDAY(B2,B6)</f>
        <v>45057</v>
      </c>
      <c r="C14" s="34" t="s">
        <v>362</v>
      </c>
    </row>
    <row r="15" spans="1:5" x14ac:dyDescent="0.25">
      <c r="A15" s="32" t="s">
        <v>363</v>
      </c>
      <c r="B15" s="33">
        <f ca="1">WORKDAY.INTL(B2,B6,1)</f>
        <v>45057</v>
      </c>
      <c r="C15" s="34" t="s">
        <v>364</v>
      </c>
    </row>
    <row r="16" spans="1:5" x14ac:dyDescent="0.25">
      <c r="A16" s="32" t="s">
        <v>365</v>
      </c>
      <c r="B16" s="34">
        <f ca="1">NETWORKDAYS(B2,B10)</f>
        <v>67</v>
      </c>
      <c r="C16" s="34" t="s">
        <v>366</v>
      </c>
    </row>
    <row r="17" spans="1:3" x14ac:dyDescent="0.25">
      <c r="A17" s="32" t="s">
        <v>367</v>
      </c>
      <c r="B17" s="34">
        <f ca="1">NETWORKDAYS.INTL(B2,B10,1)</f>
        <v>67</v>
      </c>
      <c r="C17" s="34" t="s">
        <v>368</v>
      </c>
    </row>
    <row r="18" spans="1:3" x14ac:dyDescent="0.25">
      <c r="A18" s="32" t="s">
        <v>369</v>
      </c>
      <c r="B18" s="37">
        <f ca="1">DATE(B4,B5,B6)</f>
        <v>45015</v>
      </c>
      <c r="C18" s="34" t="s">
        <v>370</v>
      </c>
    </row>
    <row r="19" spans="1:3" x14ac:dyDescent="0.25">
      <c r="A19" s="32" t="s">
        <v>371</v>
      </c>
      <c r="B19" s="38">
        <f ca="1">TIME(B7,B8,B9)</f>
        <v>0.25774305555555554</v>
      </c>
      <c r="C19" s="34" t="s">
        <v>372</v>
      </c>
    </row>
    <row r="20" spans="1:3" x14ac:dyDescent="0.25">
      <c r="A20" s="32" t="s">
        <v>373</v>
      </c>
      <c r="B20" s="34">
        <f ca="1">WEEKDAY(B2,1)</f>
        <v>5</v>
      </c>
      <c r="C20" s="34" t="s">
        <v>374</v>
      </c>
    </row>
    <row r="21" spans="1:3" x14ac:dyDescent="0.25">
      <c r="A21" s="32" t="s">
        <v>375</v>
      </c>
      <c r="B21" s="34">
        <f ca="1">WEEKDAY(B2,1)</f>
        <v>5</v>
      </c>
      <c r="C21" s="34" t="s">
        <v>374</v>
      </c>
    </row>
    <row r="22" spans="1:3" x14ac:dyDescent="0.25">
      <c r="A22" s="32" t="s">
        <v>376</v>
      </c>
      <c r="B22" s="34">
        <f ca="1">_xlfn.DAYS(B10,B2)</f>
        <v>92</v>
      </c>
      <c r="C22" s="34" t="s">
        <v>377</v>
      </c>
    </row>
    <row r="23" spans="1:3" x14ac:dyDescent="0.25">
      <c r="A23" s="32" t="s">
        <v>378</v>
      </c>
      <c r="B23" s="34">
        <f ca="1">DAYS360(B2,B10,FALSE)</f>
        <v>90</v>
      </c>
      <c r="C23" s="34" t="s">
        <v>379</v>
      </c>
    </row>
    <row r="24" spans="1:3" x14ac:dyDescent="0.25">
      <c r="A24" s="32" t="s">
        <v>380</v>
      </c>
      <c r="B24" s="34">
        <f ca="1">DATEDIF(B2,B11,"D")</f>
        <v>92</v>
      </c>
      <c r="C24" s="34" t="s">
        <v>381</v>
      </c>
    </row>
    <row r="27" spans="1:3" x14ac:dyDescent="0.25">
      <c r="A27" s="10" t="s">
        <v>382</v>
      </c>
      <c r="B27" s="10"/>
    </row>
    <row r="28" spans="1:3" x14ac:dyDescent="0.25">
      <c r="A28" s="2" t="s">
        <v>383</v>
      </c>
    </row>
    <row r="29" spans="1:3" x14ac:dyDescent="0.25">
      <c r="A29" t="s">
        <v>384</v>
      </c>
    </row>
    <row r="30" spans="1:3" x14ac:dyDescent="0.25">
      <c r="A30" t="s">
        <v>385</v>
      </c>
    </row>
  </sheetData>
  <hyperlinks>
    <hyperlink ref="A27"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B3" sqref="B3"/>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175</v>
      </c>
      <c r="G1" t="s">
        <v>176</v>
      </c>
      <c r="H1" t="s">
        <v>177</v>
      </c>
      <c r="N1">
        <v>10</v>
      </c>
    </row>
    <row r="2" spans="1:17" x14ac:dyDescent="0.25">
      <c r="A2" t="s">
        <v>178</v>
      </c>
      <c r="B2" t="str">
        <f>A2</f>
        <v>Name 1</v>
      </c>
      <c r="C2" t="str">
        <f>$A$2</f>
        <v>Name 1</v>
      </c>
      <c r="F2">
        <v>10</v>
      </c>
      <c r="G2">
        <v>30</v>
      </c>
      <c r="Q2" s="4" t="s">
        <v>323</v>
      </c>
    </row>
    <row r="3" spans="1:17" x14ac:dyDescent="0.25">
      <c r="A3" t="s">
        <v>179</v>
      </c>
      <c r="B3" t="str">
        <f t="shared" ref="B3:B11" si="0">A3</f>
        <v>Name 2</v>
      </c>
      <c r="C3" t="str">
        <f t="shared" ref="C3:C11" si="1">$A$2</f>
        <v>Name 1</v>
      </c>
      <c r="F3">
        <v>20</v>
      </c>
      <c r="G3">
        <v>40</v>
      </c>
      <c r="Q3" s="4" t="s">
        <v>324</v>
      </c>
    </row>
    <row r="4" spans="1:17" x14ac:dyDescent="0.25">
      <c r="A4" t="s">
        <v>180</v>
      </c>
      <c r="B4" t="str">
        <f t="shared" si="0"/>
        <v>Name 3</v>
      </c>
      <c r="C4" t="str">
        <f t="shared" si="1"/>
        <v>Name 1</v>
      </c>
      <c r="F4">
        <v>30</v>
      </c>
      <c r="G4">
        <v>50</v>
      </c>
      <c r="Q4" s="4" t="s">
        <v>325</v>
      </c>
    </row>
    <row r="5" spans="1:17" x14ac:dyDescent="0.25">
      <c r="A5" t="s">
        <v>181</v>
      </c>
      <c r="B5" t="str">
        <f t="shared" si="0"/>
        <v>Name 4</v>
      </c>
      <c r="C5" t="str">
        <f t="shared" si="1"/>
        <v>Name 1</v>
      </c>
      <c r="F5">
        <v>40</v>
      </c>
      <c r="G5">
        <v>60</v>
      </c>
      <c r="Q5" s="4" t="s">
        <v>326</v>
      </c>
    </row>
    <row r="6" spans="1:17" x14ac:dyDescent="0.25">
      <c r="A6" t="s">
        <v>182</v>
      </c>
      <c r="B6" t="str">
        <f t="shared" si="0"/>
        <v>Name 5</v>
      </c>
      <c r="C6" t="str">
        <f t="shared" si="1"/>
        <v>Name 1</v>
      </c>
      <c r="F6">
        <v>50</v>
      </c>
      <c r="G6">
        <v>70</v>
      </c>
    </row>
    <row r="7" spans="1:17" x14ac:dyDescent="0.25">
      <c r="A7" t="s">
        <v>183</v>
      </c>
      <c r="B7" t="str">
        <f t="shared" si="0"/>
        <v>Name 6</v>
      </c>
      <c r="C7" t="str">
        <f t="shared" si="1"/>
        <v>Name 1</v>
      </c>
      <c r="F7">
        <v>60</v>
      </c>
      <c r="G7">
        <v>80</v>
      </c>
    </row>
    <row r="8" spans="1:17" x14ac:dyDescent="0.25">
      <c r="A8" t="s">
        <v>184</v>
      </c>
      <c r="B8" t="str">
        <f t="shared" si="0"/>
        <v>Name 7</v>
      </c>
      <c r="C8" t="str">
        <f t="shared" si="1"/>
        <v>Name 1</v>
      </c>
    </row>
    <row r="9" spans="1:17" x14ac:dyDescent="0.25">
      <c r="A9" t="s">
        <v>185</v>
      </c>
      <c r="B9" t="str">
        <f t="shared" si="0"/>
        <v>Name 8</v>
      </c>
      <c r="C9" t="str">
        <f t="shared" si="1"/>
        <v>Name 1</v>
      </c>
    </row>
    <row r="10" spans="1:17" x14ac:dyDescent="0.25">
      <c r="A10" t="s">
        <v>186</v>
      </c>
      <c r="B10" t="str">
        <f t="shared" si="0"/>
        <v>Name 9</v>
      </c>
      <c r="C10" t="str">
        <f t="shared" si="1"/>
        <v>Name 1</v>
      </c>
    </row>
    <row r="11" spans="1:17" x14ac:dyDescent="0.25">
      <c r="A11" t="s">
        <v>187</v>
      </c>
      <c r="B11" t="str">
        <f t="shared" si="0"/>
        <v>Name 10</v>
      </c>
      <c r="C11" t="str">
        <f t="shared" si="1"/>
        <v>Name 1</v>
      </c>
    </row>
    <row r="15" spans="1:17" x14ac:dyDescent="0.25">
      <c r="A15" t="s">
        <v>178</v>
      </c>
    </row>
    <row r="16" spans="1:17" x14ac:dyDescent="0.25">
      <c r="A16" t="s">
        <v>179</v>
      </c>
    </row>
    <row r="17" spans="1:1" x14ac:dyDescent="0.25">
      <c r="A17" t="s">
        <v>180</v>
      </c>
    </row>
    <row r="18" spans="1:1" x14ac:dyDescent="0.25">
      <c r="A18" t="s">
        <v>181</v>
      </c>
    </row>
    <row r="19" spans="1:1" x14ac:dyDescent="0.25">
      <c r="A19" t="s">
        <v>182</v>
      </c>
    </row>
    <row r="20" spans="1:1" x14ac:dyDescent="0.25">
      <c r="A20" t="s">
        <v>183</v>
      </c>
    </row>
    <row r="21" spans="1:1" x14ac:dyDescent="0.25">
      <c r="A21" t="s">
        <v>184</v>
      </c>
    </row>
    <row r="22" spans="1:1" x14ac:dyDescent="0.25">
      <c r="A22" t="s">
        <v>185</v>
      </c>
    </row>
    <row r="23" spans="1:1" x14ac:dyDescent="0.25">
      <c r="A23" t="s">
        <v>186</v>
      </c>
    </row>
    <row r="24" spans="1:1" x14ac:dyDescent="0.25">
      <c r="A24" t="s">
        <v>187</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J17"/>
  <sheetViews>
    <sheetView workbookViewId="0">
      <selection activeCell="I17" sqref="I17"/>
    </sheetView>
  </sheetViews>
  <sheetFormatPr defaultRowHeight="15" x14ac:dyDescent="0.25"/>
  <cols>
    <col min="1" max="1" width="5.28515625" bestFit="1" customWidth="1"/>
    <col min="2" max="2" width="45.5703125" customWidth="1"/>
    <col min="3" max="3" width="47.28515625" bestFit="1" customWidth="1"/>
    <col min="4" max="4" width="17.7109375" customWidth="1"/>
    <col min="5" max="5" width="14.42578125" bestFit="1" customWidth="1"/>
    <col min="6" max="6" width="15.42578125" bestFit="1" customWidth="1"/>
    <col min="7" max="7" width="9.28515625" bestFit="1" customWidth="1"/>
    <col min="8" max="8" width="7" bestFit="1" customWidth="1"/>
    <col min="10" max="10" width="36" bestFit="1" customWidth="1"/>
  </cols>
  <sheetData>
    <row r="1" spans="1:10" x14ac:dyDescent="0.25">
      <c r="A1" s="2" t="s">
        <v>265</v>
      </c>
      <c r="B1" s="2" t="s">
        <v>266</v>
      </c>
      <c r="C1" s="2" t="s">
        <v>267</v>
      </c>
      <c r="D1" s="2" t="s">
        <v>268</v>
      </c>
      <c r="E1" s="2" t="s">
        <v>269</v>
      </c>
      <c r="F1" s="2" t="s">
        <v>270</v>
      </c>
      <c r="G1" s="2" t="s">
        <v>271</v>
      </c>
      <c r="H1" s="2" t="s">
        <v>272</v>
      </c>
    </row>
    <row r="2" spans="1:10" x14ac:dyDescent="0.25">
      <c r="A2">
        <v>1</v>
      </c>
      <c r="B2" t="s">
        <v>273</v>
      </c>
      <c r="C2" t="s">
        <v>274</v>
      </c>
      <c r="D2" s="19">
        <v>42535</v>
      </c>
      <c r="E2">
        <v>12495185438</v>
      </c>
      <c r="F2" t="s">
        <v>275</v>
      </c>
      <c r="G2" t="s">
        <v>276</v>
      </c>
      <c r="H2" t="s">
        <v>277</v>
      </c>
    </row>
    <row r="3" spans="1:10" x14ac:dyDescent="0.25">
      <c r="A3">
        <v>2</v>
      </c>
      <c r="B3" t="s">
        <v>278</v>
      </c>
      <c r="C3" t="s">
        <v>279</v>
      </c>
      <c r="D3" s="19">
        <v>42748</v>
      </c>
      <c r="E3">
        <v>8109237463</v>
      </c>
      <c r="F3" t="s">
        <v>275</v>
      </c>
      <c r="G3" t="s">
        <v>280</v>
      </c>
      <c r="H3" t="s">
        <v>281</v>
      </c>
    </row>
    <row r="4" spans="1:10" x14ac:dyDescent="0.25">
      <c r="A4">
        <v>3</v>
      </c>
      <c r="B4" t="s">
        <v>282</v>
      </c>
      <c r="C4" t="s">
        <v>283</v>
      </c>
      <c r="D4" s="19">
        <v>42651</v>
      </c>
      <c r="E4">
        <v>6653263786</v>
      </c>
      <c r="F4" t="s">
        <v>275</v>
      </c>
      <c r="G4" t="s">
        <v>276</v>
      </c>
      <c r="H4" t="s">
        <v>284</v>
      </c>
    </row>
    <row r="5" spans="1:10" x14ac:dyDescent="0.25">
      <c r="A5">
        <v>4</v>
      </c>
      <c r="B5" t="s">
        <v>285</v>
      </c>
      <c r="C5" t="s">
        <v>286</v>
      </c>
      <c r="D5" s="19">
        <v>43222</v>
      </c>
      <c r="E5">
        <v>6071073952</v>
      </c>
      <c r="F5" t="s">
        <v>275</v>
      </c>
      <c r="G5" t="s">
        <v>276</v>
      </c>
      <c r="H5" t="s">
        <v>287</v>
      </c>
    </row>
    <row r="6" spans="1:10" x14ac:dyDescent="0.25">
      <c r="A6">
        <v>5</v>
      </c>
      <c r="B6" t="s">
        <v>288</v>
      </c>
      <c r="C6" t="s">
        <v>289</v>
      </c>
      <c r="D6" s="19">
        <v>42765</v>
      </c>
      <c r="E6">
        <v>5944830525</v>
      </c>
      <c r="F6" t="s">
        <v>290</v>
      </c>
      <c r="G6" t="s">
        <v>276</v>
      </c>
      <c r="H6" t="s">
        <v>291</v>
      </c>
    </row>
    <row r="7" spans="1:10" x14ac:dyDescent="0.25">
      <c r="A7">
        <v>6</v>
      </c>
      <c r="B7" t="s">
        <v>292</v>
      </c>
      <c r="C7" t="s">
        <v>293</v>
      </c>
      <c r="D7" s="19">
        <v>42101</v>
      </c>
      <c r="E7">
        <v>5816307940</v>
      </c>
      <c r="F7" t="s">
        <v>275</v>
      </c>
      <c r="G7" t="s">
        <v>276</v>
      </c>
      <c r="H7" t="s">
        <v>294</v>
      </c>
    </row>
    <row r="8" spans="1:10" x14ac:dyDescent="0.25">
      <c r="A8">
        <v>7</v>
      </c>
      <c r="B8" t="s">
        <v>295</v>
      </c>
      <c r="C8" t="s">
        <v>296</v>
      </c>
      <c r="D8" s="19">
        <v>41704</v>
      </c>
      <c r="E8">
        <v>5209038987</v>
      </c>
      <c r="F8" t="s">
        <v>297</v>
      </c>
      <c r="G8" t="s">
        <v>276</v>
      </c>
      <c r="H8" t="s">
        <v>298</v>
      </c>
    </row>
    <row r="9" spans="1:10" x14ac:dyDescent="0.25">
      <c r="A9">
        <v>8</v>
      </c>
      <c r="B9" t="s">
        <v>299</v>
      </c>
      <c r="C9" t="s">
        <v>286</v>
      </c>
      <c r="D9" s="19">
        <v>43244</v>
      </c>
      <c r="E9">
        <v>5021165699</v>
      </c>
      <c r="F9" t="s">
        <v>275</v>
      </c>
      <c r="G9" t="s">
        <v>276</v>
      </c>
      <c r="H9" t="s">
        <v>300</v>
      </c>
    </row>
    <row r="10" spans="1:10" x14ac:dyDescent="0.25">
      <c r="A10">
        <v>9</v>
      </c>
      <c r="B10" t="s">
        <v>301</v>
      </c>
      <c r="C10" t="s">
        <v>302</v>
      </c>
      <c r="D10" s="19">
        <v>41962</v>
      </c>
      <c r="E10">
        <v>4859631966</v>
      </c>
      <c r="F10" t="s">
        <v>275</v>
      </c>
      <c r="G10" t="s">
        <v>276</v>
      </c>
      <c r="H10" t="s">
        <v>303</v>
      </c>
    </row>
    <row r="16" spans="1:10" x14ac:dyDescent="0.25">
      <c r="I16" s="2" t="s">
        <v>265</v>
      </c>
      <c r="J16" s="2" t="s">
        <v>266</v>
      </c>
    </row>
    <row r="17" spans="9:10" x14ac:dyDescent="0.25">
      <c r="I17">
        <v>7</v>
      </c>
      <c r="J17" t="str">
        <f>VLOOKUP(I17,A1:H10,2,0)</f>
        <v>Phonics Song with TWO Words - A For Apple - ABC Alphabet Songs with Sounds for Children</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19" sqref="G19"/>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265</v>
      </c>
      <c r="B1" s="2" t="s">
        <v>266</v>
      </c>
      <c r="C1" s="2" t="s">
        <v>267</v>
      </c>
      <c r="D1" s="2" t="s">
        <v>268</v>
      </c>
      <c r="E1" s="2" t="s">
        <v>269</v>
      </c>
      <c r="F1" s="2" t="s">
        <v>270</v>
      </c>
      <c r="G1" s="2" t="s">
        <v>271</v>
      </c>
      <c r="H1" s="2" t="s">
        <v>272</v>
      </c>
    </row>
    <row r="2" spans="1:8" x14ac:dyDescent="0.25">
      <c r="A2">
        <v>1</v>
      </c>
      <c r="B2" t="s">
        <v>273</v>
      </c>
      <c r="C2" t="s">
        <v>274</v>
      </c>
      <c r="D2" s="19">
        <v>42535</v>
      </c>
      <c r="E2">
        <v>12495185438</v>
      </c>
      <c r="F2" t="s">
        <v>275</v>
      </c>
      <c r="G2" t="s">
        <v>276</v>
      </c>
      <c r="H2" t="s">
        <v>277</v>
      </c>
    </row>
    <row r="3" spans="1:8" x14ac:dyDescent="0.25">
      <c r="A3">
        <v>2</v>
      </c>
      <c r="B3" t="s">
        <v>278</v>
      </c>
      <c r="C3" t="s">
        <v>279</v>
      </c>
      <c r="D3" s="19">
        <v>42748</v>
      </c>
      <c r="E3">
        <v>8109237463</v>
      </c>
      <c r="F3" t="s">
        <v>275</v>
      </c>
      <c r="G3" t="s">
        <v>280</v>
      </c>
      <c r="H3" t="s">
        <v>281</v>
      </c>
    </row>
    <row r="4" spans="1:8" x14ac:dyDescent="0.25">
      <c r="A4">
        <v>3</v>
      </c>
      <c r="B4" t="s">
        <v>282</v>
      </c>
      <c r="C4" t="s">
        <v>283</v>
      </c>
      <c r="D4" s="19">
        <v>42651</v>
      </c>
      <c r="E4">
        <v>6653263786</v>
      </c>
      <c r="F4" t="s">
        <v>275</v>
      </c>
      <c r="G4" t="s">
        <v>276</v>
      </c>
      <c r="H4" t="s">
        <v>284</v>
      </c>
    </row>
    <row r="5" spans="1:8" x14ac:dyDescent="0.25">
      <c r="A5">
        <v>4</v>
      </c>
      <c r="B5" t="s">
        <v>285</v>
      </c>
      <c r="C5" t="s">
        <v>286</v>
      </c>
      <c r="D5" s="19">
        <v>43222</v>
      </c>
      <c r="E5">
        <v>6071073952</v>
      </c>
      <c r="F5" t="s">
        <v>275</v>
      </c>
      <c r="G5" t="s">
        <v>276</v>
      </c>
      <c r="H5" t="s">
        <v>287</v>
      </c>
    </row>
    <row r="6" spans="1:8" x14ac:dyDescent="0.25">
      <c r="A6">
        <v>5</v>
      </c>
      <c r="B6" t="s">
        <v>288</v>
      </c>
      <c r="C6" t="s">
        <v>289</v>
      </c>
      <c r="D6" s="19">
        <v>42765</v>
      </c>
      <c r="E6">
        <v>5944830525</v>
      </c>
      <c r="F6" t="s">
        <v>290</v>
      </c>
      <c r="G6" t="s">
        <v>276</v>
      </c>
      <c r="H6" t="s">
        <v>291</v>
      </c>
    </row>
    <row r="7" spans="1:8" x14ac:dyDescent="0.25">
      <c r="A7">
        <v>6</v>
      </c>
      <c r="B7" t="s">
        <v>292</v>
      </c>
      <c r="C7" t="s">
        <v>293</v>
      </c>
      <c r="D7" s="19">
        <v>42101</v>
      </c>
      <c r="E7">
        <v>5816307940</v>
      </c>
      <c r="F7" t="s">
        <v>275</v>
      </c>
      <c r="G7" t="s">
        <v>276</v>
      </c>
      <c r="H7" t="s">
        <v>294</v>
      </c>
    </row>
    <row r="8" spans="1:8" x14ac:dyDescent="0.25">
      <c r="A8">
        <v>7</v>
      </c>
      <c r="B8" t="s">
        <v>295</v>
      </c>
      <c r="C8" t="s">
        <v>296</v>
      </c>
      <c r="D8" s="19">
        <v>41704</v>
      </c>
      <c r="E8">
        <v>5209038987</v>
      </c>
      <c r="F8" t="s">
        <v>297</v>
      </c>
      <c r="G8" t="s">
        <v>276</v>
      </c>
      <c r="H8" t="s">
        <v>298</v>
      </c>
    </row>
    <row r="9" spans="1:8" x14ac:dyDescent="0.25">
      <c r="A9">
        <v>8</v>
      </c>
      <c r="B9" t="s">
        <v>299</v>
      </c>
      <c r="C9" t="s">
        <v>286</v>
      </c>
      <c r="D9" s="19">
        <v>43244</v>
      </c>
      <c r="E9">
        <v>5021165699</v>
      </c>
      <c r="F9" t="s">
        <v>275</v>
      </c>
      <c r="G9" t="s">
        <v>276</v>
      </c>
      <c r="H9" t="s">
        <v>300</v>
      </c>
    </row>
    <row r="10" spans="1:8" x14ac:dyDescent="0.25">
      <c r="A10">
        <v>9</v>
      </c>
      <c r="B10" t="s">
        <v>301</v>
      </c>
      <c r="C10" t="s">
        <v>302</v>
      </c>
      <c r="D10" s="19">
        <v>41962</v>
      </c>
      <c r="E10">
        <v>4859631966</v>
      </c>
      <c r="F10" t="s">
        <v>275</v>
      </c>
      <c r="G10" t="s">
        <v>276</v>
      </c>
      <c r="H10" t="s">
        <v>303</v>
      </c>
    </row>
    <row r="17" spans="7:9" x14ac:dyDescent="0.25">
      <c r="G17" t="s">
        <v>265</v>
      </c>
      <c r="H17" t="s">
        <v>267</v>
      </c>
      <c r="I17" t="s">
        <v>269</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J1" sqref="J1:J1048576"/>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387</v>
      </c>
      <c r="B1" t="s">
        <v>388</v>
      </c>
      <c r="C1" t="s">
        <v>389</v>
      </c>
      <c r="D1" t="s">
        <v>390</v>
      </c>
      <c r="E1" t="s">
        <v>391</v>
      </c>
      <c r="F1" t="s">
        <v>392</v>
      </c>
      <c r="G1" t="s">
        <v>394</v>
      </c>
      <c r="H1" t="s">
        <v>395</v>
      </c>
      <c r="I1" t="s">
        <v>956</v>
      </c>
      <c r="K1" t="s">
        <v>395</v>
      </c>
      <c r="L1" t="s">
        <v>831</v>
      </c>
    </row>
    <row r="2" spans="1:12" x14ac:dyDescent="0.25">
      <c r="A2">
        <v>100</v>
      </c>
      <c r="B2" t="s">
        <v>397</v>
      </c>
      <c r="C2" t="s">
        <v>398</v>
      </c>
      <c r="D2" t="s">
        <v>399</v>
      </c>
      <c r="E2" t="s">
        <v>400</v>
      </c>
      <c r="F2" s="39">
        <v>37789</v>
      </c>
      <c r="G2">
        <v>24000</v>
      </c>
      <c r="H2">
        <v>90</v>
      </c>
      <c r="I2" t="str">
        <f>VLOOKUP(H2,$K$1:$L$28,2,0)</f>
        <v>Executive</v>
      </c>
      <c r="K2">
        <v>10</v>
      </c>
      <c r="L2" t="s">
        <v>799</v>
      </c>
    </row>
    <row r="3" spans="1:12" x14ac:dyDescent="0.25">
      <c r="A3">
        <v>101</v>
      </c>
      <c r="B3" t="s">
        <v>403</v>
      </c>
      <c r="C3" t="s">
        <v>404</v>
      </c>
      <c r="D3" t="s">
        <v>405</v>
      </c>
      <c r="E3" t="s">
        <v>406</v>
      </c>
      <c r="F3" s="39">
        <v>38616</v>
      </c>
      <c r="G3">
        <v>17000</v>
      </c>
      <c r="H3">
        <v>90</v>
      </c>
      <c r="I3" t="str">
        <f t="shared" ref="I3:I66" si="0">VLOOKUP(H3,$K$1:$L$28,2,0)</f>
        <v>Executive</v>
      </c>
      <c r="K3">
        <v>20</v>
      </c>
      <c r="L3" t="s">
        <v>804</v>
      </c>
    </row>
    <row r="4" spans="1:12" x14ac:dyDescent="0.25">
      <c r="A4">
        <v>102</v>
      </c>
      <c r="B4" t="s">
        <v>408</v>
      </c>
      <c r="C4" t="s">
        <v>409</v>
      </c>
      <c r="D4" t="s">
        <v>410</v>
      </c>
      <c r="E4" t="s">
        <v>411</v>
      </c>
      <c r="F4" s="39">
        <v>36904</v>
      </c>
      <c r="G4">
        <v>17000</v>
      </c>
      <c r="H4">
        <v>90</v>
      </c>
      <c r="I4" t="str">
        <f t="shared" si="0"/>
        <v>Executive</v>
      </c>
      <c r="K4">
        <v>30</v>
      </c>
      <c r="L4" t="s">
        <v>465</v>
      </c>
    </row>
    <row r="5" spans="1:12" x14ac:dyDescent="0.25">
      <c r="A5">
        <v>103</v>
      </c>
      <c r="B5" t="s">
        <v>412</v>
      </c>
      <c r="C5" t="s">
        <v>413</v>
      </c>
      <c r="D5" t="s">
        <v>414</v>
      </c>
      <c r="E5" t="s">
        <v>415</v>
      </c>
      <c r="F5" s="39">
        <v>38720</v>
      </c>
      <c r="G5">
        <v>9000</v>
      </c>
      <c r="H5">
        <v>60</v>
      </c>
      <c r="I5" t="str">
        <f t="shared" si="0"/>
        <v>IT</v>
      </c>
      <c r="K5">
        <v>40</v>
      </c>
      <c r="L5" t="s">
        <v>815</v>
      </c>
    </row>
    <row r="6" spans="1:12" x14ac:dyDescent="0.25">
      <c r="A6">
        <v>104</v>
      </c>
      <c r="B6" t="s">
        <v>418</v>
      </c>
      <c r="C6" t="s">
        <v>419</v>
      </c>
      <c r="D6" t="s">
        <v>420</v>
      </c>
      <c r="E6" t="s">
        <v>421</v>
      </c>
      <c r="F6" s="39">
        <v>39223</v>
      </c>
      <c r="G6">
        <v>6000</v>
      </c>
      <c r="H6">
        <v>60</v>
      </c>
      <c r="I6" t="str">
        <f t="shared" si="0"/>
        <v>IT</v>
      </c>
      <c r="K6">
        <v>50</v>
      </c>
      <c r="L6" t="s">
        <v>491</v>
      </c>
    </row>
    <row r="7" spans="1:12" x14ac:dyDescent="0.25">
      <c r="A7">
        <v>105</v>
      </c>
      <c r="B7" t="s">
        <v>422</v>
      </c>
      <c r="C7" t="s">
        <v>423</v>
      </c>
      <c r="D7" t="s">
        <v>424</v>
      </c>
      <c r="E7" t="s">
        <v>425</v>
      </c>
      <c r="F7" s="39">
        <v>38528</v>
      </c>
      <c r="G7">
        <v>4800</v>
      </c>
      <c r="H7">
        <v>60</v>
      </c>
      <c r="I7" t="str">
        <f t="shared" si="0"/>
        <v>IT</v>
      </c>
      <c r="K7">
        <v>60</v>
      </c>
      <c r="L7" t="s">
        <v>417</v>
      </c>
    </row>
    <row r="8" spans="1:12" x14ac:dyDescent="0.25">
      <c r="A8">
        <v>106</v>
      </c>
      <c r="B8" t="s">
        <v>426</v>
      </c>
      <c r="C8" t="s">
        <v>427</v>
      </c>
      <c r="D8" t="s">
        <v>428</v>
      </c>
      <c r="E8" t="s">
        <v>429</v>
      </c>
      <c r="F8" s="39">
        <v>38753</v>
      </c>
      <c r="G8">
        <v>4800</v>
      </c>
      <c r="H8">
        <v>60</v>
      </c>
      <c r="I8" t="str">
        <f t="shared" si="0"/>
        <v>IT</v>
      </c>
      <c r="K8">
        <v>70</v>
      </c>
      <c r="L8" t="s">
        <v>821</v>
      </c>
    </row>
    <row r="9" spans="1:12" x14ac:dyDescent="0.25">
      <c r="A9">
        <v>107</v>
      </c>
      <c r="B9" t="s">
        <v>430</v>
      </c>
      <c r="C9" t="s">
        <v>431</v>
      </c>
      <c r="D9" t="s">
        <v>432</v>
      </c>
      <c r="E9" t="s">
        <v>433</v>
      </c>
      <c r="F9" s="39">
        <v>39120</v>
      </c>
      <c r="G9">
        <v>4200</v>
      </c>
      <c r="H9">
        <v>60</v>
      </c>
      <c r="I9" t="str">
        <f t="shared" si="0"/>
        <v>IT</v>
      </c>
      <c r="K9">
        <v>80</v>
      </c>
      <c r="L9" t="s">
        <v>590</v>
      </c>
    </row>
    <row r="10" spans="1:12" x14ac:dyDescent="0.25">
      <c r="A10">
        <v>108</v>
      </c>
      <c r="B10" t="s">
        <v>434</v>
      </c>
      <c r="C10" t="s">
        <v>435</v>
      </c>
      <c r="D10" t="s">
        <v>436</v>
      </c>
      <c r="E10" t="s">
        <v>437</v>
      </c>
      <c r="F10" s="39">
        <v>37485</v>
      </c>
      <c r="G10">
        <v>12008</v>
      </c>
      <c r="H10">
        <v>100</v>
      </c>
      <c r="I10" t="str">
        <f t="shared" si="0"/>
        <v>Finance</v>
      </c>
      <c r="K10">
        <v>90</v>
      </c>
      <c r="L10" t="s">
        <v>402</v>
      </c>
    </row>
    <row r="11" spans="1:12" x14ac:dyDescent="0.25">
      <c r="A11">
        <v>109</v>
      </c>
      <c r="B11" t="s">
        <v>439</v>
      </c>
      <c r="C11" t="s">
        <v>440</v>
      </c>
      <c r="D11" t="s">
        <v>441</v>
      </c>
      <c r="E11" t="s">
        <v>442</v>
      </c>
      <c r="F11" s="39">
        <v>37484</v>
      </c>
      <c r="G11">
        <v>9000</v>
      </c>
      <c r="H11">
        <v>100</v>
      </c>
      <c r="I11" t="str">
        <f t="shared" si="0"/>
        <v>Finance</v>
      </c>
      <c r="K11">
        <v>100</v>
      </c>
      <c r="L11" t="s">
        <v>386</v>
      </c>
    </row>
    <row r="12" spans="1:12" x14ac:dyDescent="0.25">
      <c r="A12">
        <v>110</v>
      </c>
      <c r="B12" t="s">
        <v>444</v>
      </c>
      <c r="C12" t="s">
        <v>445</v>
      </c>
      <c r="D12" t="s">
        <v>446</v>
      </c>
      <c r="E12" t="s">
        <v>447</v>
      </c>
      <c r="F12" s="39">
        <v>38623</v>
      </c>
      <c r="G12">
        <v>8200</v>
      </c>
      <c r="H12">
        <v>100</v>
      </c>
      <c r="I12" t="str">
        <f t="shared" si="0"/>
        <v>Finance</v>
      </c>
      <c r="K12">
        <v>110</v>
      </c>
      <c r="L12" t="s">
        <v>188</v>
      </c>
    </row>
    <row r="13" spans="1:12" x14ac:dyDescent="0.25">
      <c r="A13">
        <v>111</v>
      </c>
      <c r="B13" t="s">
        <v>448</v>
      </c>
      <c r="C13" t="s">
        <v>449</v>
      </c>
      <c r="D13" t="s">
        <v>450</v>
      </c>
      <c r="E13" t="s">
        <v>451</v>
      </c>
      <c r="F13" s="39">
        <v>38625</v>
      </c>
      <c r="G13">
        <v>7700</v>
      </c>
      <c r="H13">
        <v>100</v>
      </c>
      <c r="I13" t="str">
        <f t="shared" si="0"/>
        <v>Finance</v>
      </c>
      <c r="K13">
        <v>120</v>
      </c>
      <c r="L13" t="s">
        <v>832</v>
      </c>
    </row>
    <row r="14" spans="1:12" x14ac:dyDescent="0.25">
      <c r="A14">
        <v>112</v>
      </c>
      <c r="B14" t="s">
        <v>452</v>
      </c>
      <c r="C14" t="s">
        <v>453</v>
      </c>
      <c r="D14" t="s">
        <v>454</v>
      </c>
      <c r="E14" t="s">
        <v>455</v>
      </c>
      <c r="F14" s="39">
        <v>38783</v>
      </c>
      <c r="G14">
        <v>7800</v>
      </c>
      <c r="H14">
        <v>100</v>
      </c>
      <c r="I14" t="str">
        <f t="shared" si="0"/>
        <v>Finance</v>
      </c>
      <c r="K14">
        <v>130</v>
      </c>
      <c r="L14" t="s">
        <v>833</v>
      </c>
    </row>
    <row r="15" spans="1:12" x14ac:dyDescent="0.25">
      <c r="A15">
        <v>113</v>
      </c>
      <c r="B15" t="s">
        <v>456</v>
      </c>
      <c r="C15" t="s">
        <v>457</v>
      </c>
      <c r="D15" t="s">
        <v>458</v>
      </c>
      <c r="E15" t="s">
        <v>459</v>
      </c>
      <c r="F15" s="39">
        <v>39423</v>
      </c>
      <c r="G15">
        <v>6900</v>
      </c>
      <c r="H15">
        <v>100</v>
      </c>
      <c r="I15" t="str">
        <f t="shared" si="0"/>
        <v>Finance</v>
      </c>
      <c r="K15">
        <v>140</v>
      </c>
      <c r="L15" t="s">
        <v>834</v>
      </c>
    </row>
    <row r="16" spans="1:12" x14ac:dyDescent="0.25">
      <c r="A16">
        <v>114</v>
      </c>
      <c r="B16" t="s">
        <v>460</v>
      </c>
      <c r="C16" t="s">
        <v>461</v>
      </c>
      <c r="D16" t="s">
        <v>462</v>
      </c>
      <c r="E16" t="s">
        <v>463</v>
      </c>
      <c r="F16" s="39">
        <v>37597</v>
      </c>
      <c r="G16">
        <v>11000</v>
      </c>
      <c r="H16">
        <v>30</v>
      </c>
      <c r="I16" t="str">
        <f t="shared" si="0"/>
        <v>Purchasing</v>
      </c>
      <c r="K16">
        <v>150</v>
      </c>
      <c r="L16" t="s">
        <v>835</v>
      </c>
    </row>
    <row r="17" spans="1:12" x14ac:dyDescent="0.25">
      <c r="A17">
        <v>115</v>
      </c>
      <c r="B17" t="s">
        <v>412</v>
      </c>
      <c r="C17" t="s">
        <v>466</v>
      </c>
      <c r="D17" t="s">
        <v>467</v>
      </c>
      <c r="E17" t="s">
        <v>468</v>
      </c>
      <c r="F17" s="39">
        <v>37759</v>
      </c>
      <c r="G17">
        <v>3100</v>
      </c>
      <c r="H17">
        <v>30</v>
      </c>
      <c r="I17" t="str">
        <f t="shared" si="0"/>
        <v>Purchasing</v>
      </c>
      <c r="K17">
        <v>160</v>
      </c>
      <c r="L17" t="s">
        <v>836</v>
      </c>
    </row>
    <row r="18" spans="1:12" x14ac:dyDescent="0.25">
      <c r="A18">
        <v>116</v>
      </c>
      <c r="B18" t="s">
        <v>470</v>
      </c>
      <c r="C18" t="s">
        <v>471</v>
      </c>
      <c r="D18" t="s">
        <v>472</v>
      </c>
      <c r="E18" t="s">
        <v>473</v>
      </c>
      <c r="F18" s="39">
        <v>38710</v>
      </c>
      <c r="G18">
        <v>2900</v>
      </c>
      <c r="H18">
        <v>30</v>
      </c>
      <c r="I18" t="str">
        <f t="shared" si="0"/>
        <v>Purchasing</v>
      </c>
      <c r="K18">
        <v>170</v>
      </c>
      <c r="L18" t="s">
        <v>837</v>
      </c>
    </row>
    <row r="19" spans="1:12" x14ac:dyDescent="0.25">
      <c r="A19">
        <v>117</v>
      </c>
      <c r="B19" t="s">
        <v>474</v>
      </c>
      <c r="C19" t="s">
        <v>475</v>
      </c>
      <c r="D19" t="s">
        <v>476</v>
      </c>
      <c r="E19" t="s">
        <v>477</v>
      </c>
      <c r="F19" s="39">
        <v>38557</v>
      </c>
      <c r="G19">
        <v>2800</v>
      </c>
      <c r="H19">
        <v>30</v>
      </c>
      <c r="I19" t="str">
        <f t="shared" si="0"/>
        <v>Purchasing</v>
      </c>
      <c r="K19">
        <v>180</v>
      </c>
      <c r="L19" t="s">
        <v>838</v>
      </c>
    </row>
    <row r="20" spans="1:12" x14ac:dyDescent="0.25">
      <c r="A20">
        <v>118</v>
      </c>
      <c r="B20" t="s">
        <v>478</v>
      </c>
      <c r="C20" t="s">
        <v>479</v>
      </c>
      <c r="D20" t="s">
        <v>480</v>
      </c>
      <c r="E20" t="s">
        <v>481</v>
      </c>
      <c r="F20" s="39">
        <v>39036</v>
      </c>
      <c r="G20">
        <v>2600</v>
      </c>
      <c r="H20">
        <v>30</v>
      </c>
      <c r="I20" t="str">
        <f t="shared" si="0"/>
        <v>Purchasing</v>
      </c>
      <c r="K20">
        <v>190</v>
      </c>
      <c r="L20" t="s">
        <v>839</v>
      </c>
    </row>
    <row r="21" spans="1:12" x14ac:dyDescent="0.25">
      <c r="A21">
        <v>119</v>
      </c>
      <c r="B21" t="s">
        <v>482</v>
      </c>
      <c r="C21" t="s">
        <v>483</v>
      </c>
      <c r="D21" t="s">
        <v>484</v>
      </c>
      <c r="E21" t="s">
        <v>485</v>
      </c>
      <c r="F21" s="39">
        <v>39304</v>
      </c>
      <c r="G21">
        <v>2500</v>
      </c>
      <c r="H21">
        <v>30</v>
      </c>
      <c r="I21" t="str">
        <f t="shared" si="0"/>
        <v>Purchasing</v>
      </c>
      <c r="K21">
        <v>200</v>
      </c>
      <c r="L21" t="s">
        <v>840</v>
      </c>
    </row>
    <row r="22" spans="1:12" x14ac:dyDescent="0.25">
      <c r="A22">
        <v>120</v>
      </c>
      <c r="B22" t="s">
        <v>486</v>
      </c>
      <c r="C22" t="s">
        <v>487</v>
      </c>
      <c r="D22" t="s">
        <v>488</v>
      </c>
      <c r="E22" t="s">
        <v>489</v>
      </c>
      <c r="F22" s="39">
        <v>38186</v>
      </c>
      <c r="G22">
        <v>8000</v>
      </c>
      <c r="H22">
        <v>50</v>
      </c>
      <c r="I22" t="str">
        <f t="shared" si="0"/>
        <v>Shipping</v>
      </c>
      <c r="K22">
        <v>210</v>
      </c>
      <c r="L22" t="s">
        <v>189</v>
      </c>
    </row>
    <row r="23" spans="1:12" x14ac:dyDescent="0.25">
      <c r="A23">
        <v>121</v>
      </c>
      <c r="B23" t="s">
        <v>492</v>
      </c>
      <c r="C23" t="s">
        <v>493</v>
      </c>
      <c r="D23" t="s">
        <v>494</v>
      </c>
      <c r="E23" t="s">
        <v>495</v>
      </c>
      <c r="F23" s="39">
        <v>38452</v>
      </c>
      <c r="G23">
        <v>8200</v>
      </c>
      <c r="H23">
        <v>50</v>
      </c>
      <c r="I23" t="str">
        <f t="shared" si="0"/>
        <v>Shipping</v>
      </c>
      <c r="K23">
        <v>220</v>
      </c>
      <c r="L23" t="s">
        <v>841</v>
      </c>
    </row>
    <row r="24" spans="1:12" x14ac:dyDescent="0.25">
      <c r="A24">
        <v>122</v>
      </c>
      <c r="B24" t="s">
        <v>496</v>
      </c>
      <c r="C24" t="s">
        <v>497</v>
      </c>
      <c r="D24" t="s">
        <v>498</v>
      </c>
      <c r="E24" t="s">
        <v>499</v>
      </c>
      <c r="F24" s="39">
        <v>37742</v>
      </c>
      <c r="G24">
        <v>7900</v>
      </c>
      <c r="H24">
        <v>50</v>
      </c>
      <c r="I24" t="str">
        <f t="shared" si="0"/>
        <v>Shipping</v>
      </c>
      <c r="K24">
        <v>230</v>
      </c>
      <c r="L24" t="s">
        <v>842</v>
      </c>
    </row>
    <row r="25" spans="1:12" x14ac:dyDescent="0.25">
      <c r="A25">
        <v>123</v>
      </c>
      <c r="B25" t="s">
        <v>500</v>
      </c>
      <c r="C25" t="s">
        <v>501</v>
      </c>
      <c r="D25" t="s">
        <v>502</v>
      </c>
      <c r="E25" t="s">
        <v>503</v>
      </c>
      <c r="F25" s="39">
        <v>38635</v>
      </c>
      <c r="G25">
        <v>6500</v>
      </c>
      <c r="H25">
        <v>50</v>
      </c>
      <c r="I25" t="str">
        <f t="shared" si="0"/>
        <v>Shipping</v>
      </c>
      <c r="K25">
        <v>240</v>
      </c>
      <c r="L25" t="s">
        <v>843</v>
      </c>
    </row>
    <row r="26" spans="1:12" x14ac:dyDescent="0.25">
      <c r="A26">
        <v>124</v>
      </c>
      <c r="B26" t="s">
        <v>504</v>
      </c>
      <c r="C26" t="s">
        <v>505</v>
      </c>
      <c r="D26" t="s">
        <v>506</v>
      </c>
      <c r="E26" t="s">
        <v>507</v>
      </c>
      <c r="F26" s="39">
        <v>39402</v>
      </c>
      <c r="G26">
        <v>5800</v>
      </c>
      <c r="H26">
        <v>50</v>
      </c>
      <c r="I26" t="str">
        <f t="shared" si="0"/>
        <v>Shipping</v>
      </c>
      <c r="K26">
        <v>250</v>
      </c>
      <c r="L26" t="s">
        <v>844</v>
      </c>
    </row>
    <row r="27" spans="1:12" x14ac:dyDescent="0.25">
      <c r="A27">
        <v>125</v>
      </c>
      <c r="B27" t="s">
        <v>508</v>
      </c>
      <c r="C27" t="s">
        <v>509</v>
      </c>
      <c r="D27" t="s">
        <v>510</v>
      </c>
      <c r="E27" t="s">
        <v>511</v>
      </c>
      <c r="F27" s="39">
        <v>38549</v>
      </c>
      <c r="G27">
        <v>3200</v>
      </c>
      <c r="H27">
        <v>50</v>
      </c>
      <c r="I27" t="str">
        <f t="shared" si="0"/>
        <v>Shipping</v>
      </c>
      <c r="K27">
        <v>260</v>
      </c>
      <c r="L27" t="s">
        <v>845</v>
      </c>
    </row>
    <row r="28" spans="1:12" x14ac:dyDescent="0.25">
      <c r="A28">
        <v>126</v>
      </c>
      <c r="B28" t="s">
        <v>513</v>
      </c>
      <c r="C28" t="s">
        <v>514</v>
      </c>
      <c r="D28" t="s">
        <v>515</v>
      </c>
      <c r="E28" t="s">
        <v>516</v>
      </c>
      <c r="F28" s="39">
        <v>38988</v>
      </c>
      <c r="G28">
        <v>2700</v>
      </c>
      <c r="H28">
        <v>50</v>
      </c>
      <c r="I28" t="str">
        <f t="shared" si="0"/>
        <v>Shipping</v>
      </c>
      <c r="K28">
        <v>270</v>
      </c>
      <c r="L28" t="s">
        <v>846</v>
      </c>
    </row>
    <row r="29" spans="1:12" x14ac:dyDescent="0.25">
      <c r="A29">
        <v>127</v>
      </c>
      <c r="B29" t="s">
        <v>517</v>
      </c>
      <c r="C29" t="s">
        <v>518</v>
      </c>
      <c r="D29" t="s">
        <v>519</v>
      </c>
      <c r="E29" t="s">
        <v>520</v>
      </c>
      <c r="F29" s="39">
        <v>39096</v>
      </c>
      <c r="G29">
        <v>2400</v>
      </c>
      <c r="H29">
        <v>50</v>
      </c>
      <c r="I29" t="str">
        <f t="shared" si="0"/>
        <v>Shipping</v>
      </c>
    </row>
    <row r="30" spans="1:12" x14ac:dyDescent="0.25">
      <c r="A30">
        <v>128</v>
      </c>
      <c r="B30" t="s">
        <v>397</v>
      </c>
      <c r="C30" t="s">
        <v>521</v>
      </c>
      <c r="D30" t="s">
        <v>522</v>
      </c>
      <c r="E30" t="s">
        <v>523</v>
      </c>
      <c r="F30" s="39">
        <v>39515</v>
      </c>
      <c r="G30">
        <v>2200</v>
      </c>
      <c r="H30">
        <v>50</v>
      </c>
      <c r="I30" t="str">
        <f t="shared" si="0"/>
        <v>Shipping</v>
      </c>
    </row>
    <row r="31" spans="1:12" x14ac:dyDescent="0.25">
      <c r="A31">
        <v>129</v>
      </c>
      <c r="B31" t="s">
        <v>524</v>
      </c>
      <c r="C31" t="s">
        <v>525</v>
      </c>
      <c r="D31" t="s">
        <v>526</v>
      </c>
      <c r="E31" t="s">
        <v>527</v>
      </c>
      <c r="F31" s="39">
        <v>38584</v>
      </c>
      <c r="G31">
        <v>3300</v>
      </c>
      <c r="H31">
        <v>50</v>
      </c>
      <c r="I31" t="str">
        <f t="shared" si="0"/>
        <v>Shipping</v>
      </c>
    </row>
    <row r="32" spans="1:12" x14ac:dyDescent="0.25">
      <c r="A32">
        <v>130</v>
      </c>
      <c r="B32" t="s">
        <v>528</v>
      </c>
      <c r="C32" t="s">
        <v>529</v>
      </c>
      <c r="D32" t="s">
        <v>530</v>
      </c>
      <c r="E32" t="s">
        <v>531</v>
      </c>
      <c r="F32" s="39">
        <v>38655</v>
      </c>
      <c r="G32">
        <v>2800</v>
      </c>
      <c r="H32">
        <v>50</v>
      </c>
      <c r="I32" t="str">
        <f t="shared" si="0"/>
        <v>Shipping</v>
      </c>
    </row>
    <row r="33" spans="1:9" x14ac:dyDescent="0.25">
      <c r="A33">
        <v>131</v>
      </c>
      <c r="B33" t="s">
        <v>517</v>
      </c>
      <c r="C33" t="s">
        <v>532</v>
      </c>
      <c r="D33" t="s">
        <v>533</v>
      </c>
      <c r="E33" t="s">
        <v>534</v>
      </c>
      <c r="F33" s="39">
        <v>38399</v>
      </c>
      <c r="G33">
        <v>2500</v>
      </c>
      <c r="H33">
        <v>50</v>
      </c>
      <c r="I33" t="str">
        <f t="shared" si="0"/>
        <v>Shipping</v>
      </c>
    </row>
    <row r="34" spans="1:9" x14ac:dyDescent="0.25">
      <c r="A34">
        <v>132</v>
      </c>
      <c r="B34" t="s">
        <v>535</v>
      </c>
      <c r="C34" t="s">
        <v>536</v>
      </c>
      <c r="D34" t="s">
        <v>537</v>
      </c>
      <c r="E34" t="s">
        <v>538</v>
      </c>
      <c r="F34" s="39">
        <v>39182</v>
      </c>
      <c r="G34">
        <v>2100</v>
      </c>
      <c r="H34">
        <v>50</v>
      </c>
      <c r="I34" t="str">
        <f t="shared" si="0"/>
        <v>Shipping</v>
      </c>
    </row>
    <row r="35" spans="1:9" x14ac:dyDescent="0.25">
      <c r="A35">
        <v>133</v>
      </c>
      <c r="B35" t="s">
        <v>539</v>
      </c>
      <c r="C35" t="s">
        <v>540</v>
      </c>
      <c r="D35" t="s">
        <v>541</v>
      </c>
      <c r="E35" t="s">
        <v>542</v>
      </c>
      <c r="F35" s="39">
        <v>38152</v>
      </c>
      <c r="G35">
        <v>3300</v>
      </c>
      <c r="H35">
        <v>50</v>
      </c>
      <c r="I35" t="str">
        <f t="shared" si="0"/>
        <v>Shipping</v>
      </c>
    </row>
    <row r="36" spans="1:9" x14ac:dyDescent="0.25">
      <c r="A36">
        <v>134</v>
      </c>
      <c r="B36" t="s">
        <v>543</v>
      </c>
      <c r="C36" t="s">
        <v>544</v>
      </c>
      <c r="D36" t="s">
        <v>545</v>
      </c>
      <c r="E36" t="s">
        <v>546</v>
      </c>
      <c r="F36" s="39">
        <v>38955</v>
      </c>
      <c r="G36">
        <v>2900</v>
      </c>
      <c r="H36">
        <v>50</v>
      </c>
      <c r="I36" t="str">
        <f t="shared" si="0"/>
        <v>Shipping</v>
      </c>
    </row>
    <row r="37" spans="1:9" x14ac:dyDescent="0.25">
      <c r="A37">
        <v>135</v>
      </c>
      <c r="B37" t="s">
        <v>547</v>
      </c>
      <c r="C37" t="s">
        <v>548</v>
      </c>
      <c r="D37" t="s">
        <v>549</v>
      </c>
      <c r="E37" t="s">
        <v>550</v>
      </c>
      <c r="F37" s="39">
        <v>39428</v>
      </c>
      <c r="G37">
        <v>2400</v>
      </c>
      <c r="H37">
        <v>50</v>
      </c>
      <c r="I37" t="str">
        <f t="shared" si="0"/>
        <v>Shipping</v>
      </c>
    </row>
    <row r="38" spans="1:9" x14ac:dyDescent="0.25">
      <c r="A38">
        <v>136</v>
      </c>
      <c r="B38" t="s">
        <v>551</v>
      </c>
      <c r="C38" t="s">
        <v>552</v>
      </c>
      <c r="D38" t="s">
        <v>553</v>
      </c>
      <c r="E38" t="s">
        <v>554</v>
      </c>
      <c r="F38" s="39">
        <v>39484</v>
      </c>
      <c r="G38">
        <v>2200</v>
      </c>
      <c r="H38">
        <v>50</v>
      </c>
      <c r="I38" t="str">
        <f t="shared" si="0"/>
        <v>Shipping</v>
      </c>
    </row>
    <row r="39" spans="1:9" x14ac:dyDescent="0.25">
      <c r="A39">
        <v>137</v>
      </c>
      <c r="B39" t="s">
        <v>555</v>
      </c>
      <c r="C39" t="s">
        <v>556</v>
      </c>
      <c r="D39" t="s">
        <v>557</v>
      </c>
      <c r="E39" t="s">
        <v>558</v>
      </c>
      <c r="F39" s="39">
        <v>37816</v>
      </c>
      <c r="G39">
        <v>3600</v>
      </c>
      <c r="H39">
        <v>50</v>
      </c>
      <c r="I39" t="str">
        <f t="shared" si="0"/>
        <v>Shipping</v>
      </c>
    </row>
    <row r="40" spans="1:9" x14ac:dyDescent="0.25">
      <c r="A40">
        <v>138</v>
      </c>
      <c r="B40" t="s">
        <v>559</v>
      </c>
      <c r="C40" t="s">
        <v>560</v>
      </c>
      <c r="D40" t="s">
        <v>561</v>
      </c>
      <c r="E40" t="s">
        <v>562</v>
      </c>
      <c r="F40" s="39">
        <v>38651</v>
      </c>
      <c r="G40">
        <v>3200</v>
      </c>
      <c r="H40">
        <v>50</v>
      </c>
      <c r="I40" t="str">
        <f t="shared" si="0"/>
        <v>Shipping</v>
      </c>
    </row>
    <row r="41" spans="1:9" x14ac:dyDescent="0.25">
      <c r="A41">
        <v>139</v>
      </c>
      <c r="B41" t="s">
        <v>444</v>
      </c>
      <c r="C41" t="s">
        <v>563</v>
      </c>
      <c r="D41" t="s">
        <v>564</v>
      </c>
      <c r="E41" t="s">
        <v>565</v>
      </c>
      <c r="F41" s="39">
        <v>38760</v>
      </c>
      <c r="G41">
        <v>2700</v>
      </c>
      <c r="H41">
        <v>50</v>
      </c>
      <c r="I41" t="str">
        <f t="shared" si="0"/>
        <v>Shipping</v>
      </c>
    </row>
    <row r="42" spans="1:9" x14ac:dyDescent="0.25">
      <c r="A42">
        <v>140</v>
      </c>
      <c r="B42" t="s">
        <v>566</v>
      </c>
      <c r="C42" t="s">
        <v>567</v>
      </c>
      <c r="D42" t="s">
        <v>568</v>
      </c>
      <c r="E42" t="s">
        <v>569</v>
      </c>
      <c r="F42" s="39">
        <v>38813</v>
      </c>
      <c r="G42">
        <v>2500</v>
      </c>
      <c r="H42">
        <v>50</v>
      </c>
      <c r="I42" t="str">
        <f t="shared" si="0"/>
        <v>Shipping</v>
      </c>
    </row>
    <row r="43" spans="1:9" x14ac:dyDescent="0.25">
      <c r="A43">
        <v>141</v>
      </c>
      <c r="B43" t="s">
        <v>570</v>
      </c>
      <c r="C43" t="s">
        <v>571</v>
      </c>
      <c r="D43" t="s">
        <v>572</v>
      </c>
      <c r="E43" t="s">
        <v>573</v>
      </c>
      <c r="F43" s="39">
        <v>37911</v>
      </c>
      <c r="G43">
        <v>3500</v>
      </c>
      <c r="H43">
        <v>50</v>
      </c>
      <c r="I43" t="str">
        <f t="shared" si="0"/>
        <v>Shipping</v>
      </c>
    </row>
    <row r="44" spans="1:9" x14ac:dyDescent="0.25">
      <c r="A44">
        <v>142</v>
      </c>
      <c r="B44" t="s">
        <v>574</v>
      </c>
      <c r="C44" t="s">
        <v>575</v>
      </c>
      <c r="D44" t="s">
        <v>576</v>
      </c>
      <c r="E44" t="s">
        <v>577</v>
      </c>
      <c r="F44" s="39">
        <v>38381</v>
      </c>
      <c r="G44">
        <v>3100</v>
      </c>
      <c r="H44">
        <v>50</v>
      </c>
      <c r="I44" t="str">
        <f t="shared" si="0"/>
        <v>Shipping</v>
      </c>
    </row>
    <row r="45" spans="1:9" x14ac:dyDescent="0.25">
      <c r="A45">
        <v>143</v>
      </c>
      <c r="B45" t="s">
        <v>578</v>
      </c>
      <c r="C45" t="s">
        <v>579</v>
      </c>
      <c r="D45" t="s">
        <v>580</v>
      </c>
      <c r="E45" t="s">
        <v>581</v>
      </c>
      <c r="F45" s="39">
        <v>38791</v>
      </c>
      <c r="G45">
        <v>2600</v>
      </c>
      <c r="H45">
        <v>50</v>
      </c>
      <c r="I45" t="str">
        <f t="shared" si="0"/>
        <v>Shipping</v>
      </c>
    </row>
    <row r="46" spans="1:9" x14ac:dyDescent="0.25">
      <c r="A46">
        <v>144</v>
      </c>
      <c r="B46" t="s">
        <v>582</v>
      </c>
      <c r="C46" t="s">
        <v>583</v>
      </c>
      <c r="D46" t="s">
        <v>584</v>
      </c>
      <c r="E46" t="s">
        <v>585</v>
      </c>
      <c r="F46" s="39">
        <v>38907</v>
      </c>
      <c r="G46">
        <v>2500</v>
      </c>
      <c r="H46">
        <v>50</v>
      </c>
      <c r="I46" t="str">
        <f t="shared" si="0"/>
        <v>Shipping</v>
      </c>
    </row>
    <row r="47" spans="1:9" x14ac:dyDescent="0.25">
      <c r="A47">
        <v>145</v>
      </c>
      <c r="B47" t="s">
        <v>444</v>
      </c>
      <c r="C47" t="s">
        <v>586</v>
      </c>
      <c r="D47" t="s">
        <v>587</v>
      </c>
      <c r="E47" t="s">
        <v>588</v>
      </c>
      <c r="F47" s="39">
        <v>38261</v>
      </c>
      <c r="G47">
        <v>14000</v>
      </c>
      <c r="H47">
        <v>80</v>
      </c>
      <c r="I47" t="str">
        <f t="shared" si="0"/>
        <v>Sales</v>
      </c>
    </row>
    <row r="48" spans="1:9" x14ac:dyDescent="0.25">
      <c r="A48">
        <v>146</v>
      </c>
      <c r="B48" t="s">
        <v>482</v>
      </c>
      <c r="C48" t="s">
        <v>591</v>
      </c>
      <c r="D48" t="s">
        <v>592</v>
      </c>
      <c r="E48" t="s">
        <v>593</v>
      </c>
      <c r="F48" s="39">
        <v>38357</v>
      </c>
      <c r="G48">
        <v>13500</v>
      </c>
      <c r="H48">
        <v>80</v>
      </c>
      <c r="I48" t="str">
        <f t="shared" si="0"/>
        <v>Sales</v>
      </c>
    </row>
    <row r="49" spans="1:9" x14ac:dyDescent="0.25">
      <c r="A49">
        <v>147</v>
      </c>
      <c r="B49" t="s">
        <v>594</v>
      </c>
      <c r="C49" t="s">
        <v>595</v>
      </c>
      <c r="D49" t="s">
        <v>596</v>
      </c>
      <c r="E49" t="s">
        <v>597</v>
      </c>
      <c r="F49" s="39">
        <v>38421</v>
      </c>
      <c r="G49">
        <v>12000</v>
      </c>
      <c r="H49">
        <v>80</v>
      </c>
      <c r="I49" t="str">
        <f t="shared" si="0"/>
        <v>Sales</v>
      </c>
    </row>
    <row r="50" spans="1:9" x14ac:dyDescent="0.25">
      <c r="A50">
        <v>148</v>
      </c>
      <c r="B50" t="s">
        <v>598</v>
      </c>
      <c r="C50" t="s">
        <v>599</v>
      </c>
      <c r="D50" t="s">
        <v>600</v>
      </c>
      <c r="E50" t="s">
        <v>601</v>
      </c>
      <c r="F50" s="39">
        <v>39370</v>
      </c>
      <c r="G50">
        <v>11000</v>
      </c>
      <c r="H50">
        <v>80</v>
      </c>
      <c r="I50" t="str">
        <f t="shared" si="0"/>
        <v>Sales</v>
      </c>
    </row>
    <row r="51" spans="1:9" x14ac:dyDescent="0.25">
      <c r="A51">
        <v>149</v>
      </c>
      <c r="B51" t="s">
        <v>602</v>
      </c>
      <c r="C51" t="s">
        <v>603</v>
      </c>
      <c r="D51" t="s">
        <v>604</v>
      </c>
      <c r="E51" t="s">
        <v>605</v>
      </c>
      <c r="F51" s="39">
        <v>39476</v>
      </c>
      <c r="G51">
        <v>10500</v>
      </c>
      <c r="H51">
        <v>80</v>
      </c>
      <c r="I51" t="str">
        <f t="shared" si="0"/>
        <v>Sales</v>
      </c>
    </row>
    <row r="52" spans="1:9" x14ac:dyDescent="0.25">
      <c r="A52">
        <v>150</v>
      </c>
      <c r="B52" t="s">
        <v>582</v>
      </c>
      <c r="C52" t="s">
        <v>606</v>
      </c>
      <c r="D52" t="s">
        <v>607</v>
      </c>
      <c r="E52" t="s">
        <v>608</v>
      </c>
      <c r="F52" s="39">
        <v>38382</v>
      </c>
      <c r="G52">
        <v>10000</v>
      </c>
      <c r="H52">
        <v>80</v>
      </c>
      <c r="I52" t="str">
        <f t="shared" si="0"/>
        <v>Sales</v>
      </c>
    </row>
    <row r="53" spans="1:9" x14ac:dyDescent="0.25">
      <c r="A53">
        <v>151</v>
      </c>
      <c r="B53" t="s">
        <v>422</v>
      </c>
      <c r="C53" t="s">
        <v>610</v>
      </c>
      <c r="D53" t="s">
        <v>611</v>
      </c>
      <c r="E53" t="s">
        <v>612</v>
      </c>
      <c r="F53" s="39">
        <v>38435</v>
      </c>
      <c r="G53">
        <v>9500</v>
      </c>
      <c r="H53">
        <v>80</v>
      </c>
      <c r="I53" t="str">
        <f t="shared" si="0"/>
        <v>Sales</v>
      </c>
    </row>
    <row r="54" spans="1:9" x14ac:dyDescent="0.25">
      <c r="A54">
        <v>152</v>
      </c>
      <c r="B54" t="s">
        <v>582</v>
      </c>
      <c r="C54" t="s">
        <v>613</v>
      </c>
      <c r="D54" t="s">
        <v>614</v>
      </c>
      <c r="E54" t="s">
        <v>615</v>
      </c>
      <c r="F54" s="39">
        <v>38584</v>
      </c>
      <c r="G54">
        <v>9000</v>
      </c>
      <c r="H54">
        <v>80</v>
      </c>
      <c r="I54" t="str">
        <f t="shared" si="0"/>
        <v>Sales</v>
      </c>
    </row>
    <row r="55" spans="1:9" x14ac:dyDescent="0.25">
      <c r="A55">
        <v>153</v>
      </c>
      <c r="B55" t="s">
        <v>616</v>
      </c>
      <c r="C55" t="s">
        <v>617</v>
      </c>
      <c r="D55" t="s">
        <v>618</v>
      </c>
      <c r="E55" t="s">
        <v>619</v>
      </c>
      <c r="F55" s="39">
        <v>38806</v>
      </c>
      <c r="G55">
        <v>8000</v>
      </c>
      <c r="H55">
        <v>80</v>
      </c>
      <c r="I55" t="str">
        <f t="shared" si="0"/>
        <v>Sales</v>
      </c>
    </row>
    <row r="56" spans="1:9" x14ac:dyDescent="0.25">
      <c r="A56">
        <v>154</v>
      </c>
      <c r="B56" t="s">
        <v>620</v>
      </c>
      <c r="C56" t="s">
        <v>599</v>
      </c>
      <c r="D56" t="s">
        <v>621</v>
      </c>
      <c r="E56" t="s">
        <v>622</v>
      </c>
      <c r="F56" s="39">
        <v>39060</v>
      </c>
      <c r="G56">
        <v>7500</v>
      </c>
      <c r="H56">
        <v>80</v>
      </c>
      <c r="I56" t="str">
        <f t="shared" si="0"/>
        <v>Sales</v>
      </c>
    </row>
    <row r="57" spans="1:9" x14ac:dyDescent="0.25">
      <c r="A57">
        <v>155</v>
      </c>
      <c r="B57" t="s">
        <v>623</v>
      </c>
      <c r="C57" t="s">
        <v>624</v>
      </c>
      <c r="D57" t="s">
        <v>625</v>
      </c>
      <c r="E57" t="s">
        <v>626</v>
      </c>
      <c r="F57" s="39">
        <v>39409</v>
      </c>
      <c r="G57">
        <v>7000</v>
      </c>
      <c r="H57">
        <v>80</v>
      </c>
      <c r="I57" t="str">
        <f t="shared" si="0"/>
        <v>Sales</v>
      </c>
    </row>
    <row r="58" spans="1:9" x14ac:dyDescent="0.25">
      <c r="A58">
        <v>156</v>
      </c>
      <c r="B58" t="s">
        <v>627</v>
      </c>
      <c r="C58" t="s">
        <v>398</v>
      </c>
      <c r="D58" t="s">
        <v>628</v>
      </c>
      <c r="E58" t="s">
        <v>629</v>
      </c>
      <c r="F58" s="39">
        <v>38016</v>
      </c>
      <c r="G58">
        <v>10000</v>
      </c>
      <c r="H58">
        <v>80</v>
      </c>
      <c r="I58" t="str">
        <f t="shared" si="0"/>
        <v>Sales</v>
      </c>
    </row>
    <row r="59" spans="1:9" x14ac:dyDescent="0.25">
      <c r="A59">
        <v>157</v>
      </c>
      <c r="B59" t="s">
        <v>630</v>
      </c>
      <c r="C59" t="s">
        <v>631</v>
      </c>
      <c r="D59" t="s">
        <v>632</v>
      </c>
      <c r="E59" t="s">
        <v>633</v>
      </c>
      <c r="F59" s="39">
        <v>38050</v>
      </c>
      <c r="G59">
        <v>9500</v>
      </c>
      <c r="H59">
        <v>80</v>
      </c>
      <c r="I59" t="str">
        <f t="shared" si="0"/>
        <v>Sales</v>
      </c>
    </row>
    <row r="60" spans="1:9" x14ac:dyDescent="0.25">
      <c r="A60">
        <v>158</v>
      </c>
      <c r="B60" t="s">
        <v>634</v>
      </c>
      <c r="C60" t="s">
        <v>635</v>
      </c>
      <c r="D60" t="s">
        <v>636</v>
      </c>
      <c r="E60" t="s">
        <v>637</v>
      </c>
      <c r="F60" s="39">
        <v>38200</v>
      </c>
      <c r="G60">
        <v>9000</v>
      </c>
      <c r="H60">
        <v>80</v>
      </c>
      <c r="I60" t="str">
        <f t="shared" si="0"/>
        <v>Sales</v>
      </c>
    </row>
    <row r="61" spans="1:9" x14ac:dyDescent="0.25">
      <c r="A61">
        <v>159</v>
      </c>
      <c r="B61" t="s">
        <v>638</v>
      </c>
      <c r="C61" t="s">
        <v>639</v>
      </c>
      <c r="D61" t="s">
        <v>640</v>
      </c>
      <c r="E61" t="s">
        <v>641</v>
      </c>
      <c r="F61" s="39">
        <v>38421</v>
      </c>
      <c r="G61">
        <v>8000</v>
      </c>
      <c r="H61">
        <v>80</v>
      </c>
      <c r="I61" t="str">
        <f t="shared" si="0"/>
        <v>Sales</v>
      </c>
    </row>
    <row r="62" spans="1:9" x14ac:dyDescent="0.25">
      <c r="A62">
        <v>160</v>
      </c>
      <c r="B62" t="s">
        <v>642</v>
      </c>
      <c r="C62" t="s">
        <v>643</v>
      </c>
      <c r="D62" t="s">
        <v>644</v>
      </c>
      <c r="E62" t="s">
        <v>645</v>
      </c>
      <c r="F62" s="39">
        <v>38701</v>
      </c>
      <c r="G62">
        <v>7500</v>
      </c>
      <c r="H62">
        <v>80</v>
      </c>
      <c r="I62" t="str">
        <f t="shared" si="0"/>
        <v>Sales</v>
      </c>
    </row>
    <row r="63" spans="1:9" x14ac:dyDescent="0.25">
      <c r="A63">
        <v>161</v>
      </c>
      <c r="B63" t="s">
        <v>646</v>
      </c>
      <c r="C63" t="s">
        <v>647</v>
      </c>
      <c r="D63" t="s">
        <v>648</v>
      </c>
      <c r="E63" t="s">
        <v>649</v>
      </c>
      <c r="F63" s="39">
        <v>39024</v>
      </c>
      <c r="G63">
        <v>7000</v>
      </c>
      <c r="H63">
        <v>80</v>
      </c>
      <c r="I63" t="str">
        <f t="shared" si="0"/>
        <v>Sales</v>
      </c>
    </row>
    <row r="64" spans="1:9" x14ac:dyDescent="0.25">
      <c r="A64">
        <v>162</v>
      </c>
      <c r="B64" t="s">
        <v>650</v>
      </c>
      <c r="C64" t="s">
        <v>651</v>
      </c>
      <c r="D64" t="s">
        <v>652</v>
      </c>
      <c r="E64" t="s">
        <v>653</v>
      </c>
      <c r="F64" s="39">
        <v>38667</v>
      </c>
      <c r="G64">
        <v>10500</v>
      </c>
      <c r="H64">
        <v>80</v>
      </c>
      <c r="I64" t="str">
        <f t="shared" si="0"/>
        <v>Sales</v>
      </c>
    </row>
    <row r="65" spans="1:9" x14ac:dyDescent="0.25">
      <c r="A65">
        <v>163</v>
      </c>
      <c r="B65" t="s">
        <v>654</v>
      </c>
      <c r="C65" t="s">
        <v>655</v>
      </c>
      <c r="D65" t="s">
        <v>656</v>
      </c>
      <c r="E65" t="s">
        <v>657</v>
      </c>
      <c r="F65" s="39">
        <v>39160</v>
      </c>
      <c r="G65">
        <v>9500</v>
      </c>
      <c r="H65">
        <v>80</v>
      </c>
      <c r="I65" t="str">
        <f t="shared" si="0"/>
        <v>Sales</v>
      </c>
    </row>
    <row r="66" spans="1:9" x14ac:dyDescent="0.25">
      <c r="A66">
        <v>164</v>
      </c>
      <c r="B66" t="s">
        <v>658</v>
      </c>
      <c r="C66" t="s">
        <v>659</v>
      </c>
      <c r="D66" t="s">
        <v>660</v>
      </c>
      <c r="E66" t="s">
        <v>661</v>
      </c>
      <c r="F66" s="39">
        <v>39471</v>
      </c>
      <c r="G66">
        <v>7200</v>
      </c>
      <c r="H66">
        <v>80</v>
      </c>
      <c r="I66" t="str">
        <f t="shared" si="0"/>
        <v>Sales</v>
      </c>
    </row>
    <row r="67" spans="1:9" x14ac:dyDescent="0.25">
      <c r="A67">
        <v>165</v>
      </c>
      <c r="B67" t="s">
        <v>422</v>
      </c>
      <c r="C67" t="s">
        <v>662</v>
      </c>
      <c r="D67" t="s">
        <v>663</v>
      </c>
      <c r="E67" t="s">
        <v>664</v>
      </c>
      <c r="F67" s="39">
        <v>39501</v>
      </c>
      <c r="G67">
        <v>6800</v>
      </c>
      <c r="H67">
        <v>80</v>
      </c>
      <c r="I67" t="str">
        <f t="shared" ref="I67:I108" si="1">VLOOKUP(H67,$K$1:$L$28,2,0)</f>
        <v>Sales</v>
      </c>
    </row>
    <row r="68" spans="1:9" x14ac:dyDescent="0.25">
      <c r="A68">
        <v>166</v>
      </c>
      <c r="B68" t="s">
        <v>665</v>
      </c>
      <c r="C68" t="s">
        <v>666</v>
      </c>
      <c r="D68" t="s">
        <v>667</v>
      </c>
      <c r="E68" t="s">
        <v>668</v>
      </c>
      <c r="F68" s="39">
        <v>39531</v>
      </c>
      <c r="G68">
        <v>6400</v>
      </c>
      <c r="H68">
        <v>80</v>
      </c>
      <c r="I68" t="str">
        <f t="shared" si="1"/>
        <v>Sales</v>
      </c>
    </row>
    <row r="69" spans="1:9" x14ac:dyDescent="0.25">
      <c r="A69">
        <v>167</v>
      </c>
      <c r="B69" t="s">
        <v>669</v>
      </c>
      <c r="C69" t="s">
        <v>670</v>
      </c>
      <c r="D69" t="s">
        <v>671</v>
      </c>
      <c r="E69" t="s">
        <v>672</v>
      </c>
      <c r="F69" s="39">
        <v>39559</v>
      </c>
      <c r="G69">
        <v>6200</v>
      </c>
      <c r="H69">
        <v>80</v>
      </c>
      <c r="I69" t="str">
        <f t="shared" si="1"/>
        <v>Sales</v>
      </c>
    </row>
    <row r="70" spans="1:9" x14ac:dyDescent="0.25">
      <c r="A70">
        <v>168</v>
      </c>
      <c r="B70" t="s">
        <v>673</v>
      </c>
      <c r="C70" t="s">
        <v>674</v>
      </c>
      <c r="D70" t="s">
        <v>675</v>
      </c>
      <c r="E70" t="s">
        <v>676</v>
      </c>
      <c r="F70" s="39">
        <v>38422</v>
      </c>
      <c r="G70">
        <v>11500</v>
      </c>
      <c r="H70">
        <v>80</v>
      </c>
      <c r="I70" t="str">
        <f t="shared" si="1"/>
        <v>Sales</v>
      </c>
    </row>
    <row r="71" spans="1:9" x14ac:dyDescent="0.25">
      <c r="A71">
        <v>169</v>
      </c>
      <c r="B71" t="s">
        <v>677</v>
      </c>
      <c r="C71" t="s">
        <v>678</v>
      </c>
      <c r="D71" t="s">
        <v>679</v>
      </c>
      <c r="E71" t="s">
        <v>680</v>
      </c>
      <c r="F71" s="39">
        <v>38799</v>
      </c>
      <c r="G71">
        <v>10000</v>
      </c>
      <c r="H71">
        <v>80</v>
      </c>
      <c r="I71" t="str">
        <f t="shared" si="1"/>
        <v>Sales</v>
      </c>
    </row>
    <row r="72" spans="1:9" x14ac:dyDescent="0.25">
      <c r="A72">
        <v>170</v>
      </c>
      <c r="B72" t="s">
        <v>681</v>
      </c>
      <c r="C72" t="s">
        <v>682</v>
      </c>
      <c r="D72" t="s">
        <v>683</v>
      </c>
      <c r="E72" t="s">
        <v>684</v>
      </c>
      <c r="F72" s="39">
        <v>38741</v>
      </c>
      <c r="G72">
        <v>9600</v>
      </c>
      <c r="H72">
        <v>80</v>
      </c>
      <c r="I72" t="str">
        <f t="shared" si="1"/>
        <v>Sales</v>
      </c>
    </row>
    <row r="73" spans="1:9" x14ac:dyDescent="0.25">
      <c r="A73">
        <v>171</v>
      </c>
      <c r="B73" t="s">
        <v>685</v>
      </c>
      <c r="C73" t="s">
        <v>639</v>
      </c>
      <c r="D73" t="s">
        <v>686</v>
      </c>
      <c r="E73" t="s">
        <v>687</v>
      </c>
      <c r="F73" s="39">
        <v>39136</v>
      </c>
      <c r="G73">
        <v>7400</v>
      </c>
      <c r="H73">
        <v>80</v>
      </c>
      <c r="I73" t="str">
        <f t="shared" si="1"/>
        <v>Sales</v>
      </c>
    </row>
    <row r="74" spans="1:9" x14ac:dyDescent="0.25">
      <c r="A74">
        <v>172</v>
      </c>
      <c r="B74" t="s">
        <v>688</v>
      </c>
      <c r="C74" t="s">
        <v>689</v>
      </c>
      <c r="D74" t="s">
        <v>690</v>
      </c>
      <c r="E74" t="s">
        <v>691</v>
      </c>
      <c r="F74" s="39">
        <v>39165</v>
      </c>
      <c r="G74">
        <v>7300</v>
      </c>
      <c r="H74">
        <v>80</v>
      </c>
      <c r="I74" t="str">
        <f t="shared" si="1"/>
        <v>Sales</v>
      </c>
    </row>
    <row r="75" spans="1:9" x14ac:dyDescent="0.25">
      <c r="A75">
        <v>173</v>
      </c>
      <c r="B75" t="s">
        <v>692</v>
      </c>
      <c r="C75" t="s">
        <v>190</v>
      </c>
      <c r="D75" t="s">
        <v>693</v>
      </c>
      <c r="E75" t="s">
        <v>694</v>
      </c>
      <c r="F75" s="39">
        <v>39559</v>
      </c>
      <c r="G75">
        <v>6100</v>
      </c>
      <c r="H75">
        <v>80</v>
      </c>
      <c r="I75" t="str">
        <f t="shared" si="1"/>
        <v>Sales</v>
      </c>
    </row>
    <row r="76" spans="1:9" x14ac:dyDescent="0.25">
      <c r="A76">
        <v>174</v>
      </c>
      <c r="B76" t="s">
        <v>695</v>
      </c>
      <c r="C76" t="s">
        <v>696</v>
      </c>
      <c r="D76" t="s">
        <v>697</v>
      </c>
      <c r="E76" t="s">
        <v>698</v>
      </c>
      <c r="F76" s="39">
        <v>38118</v>
      </c>
      <c r="G76">
        <v>11000</v>
      </c>
      <c r="H76">
        <v>80</v>
      </c>
      <c r="I76" t="str">
        <f t="shared" si="1"/>
        <v>Sales</v>
      </c>
    </row>
    <row r="77" spans="1:9" x14ac:dyDescent="0.25">
      <c r="A77">
        <v>175</v>
      </c>
      <c r="B77" t="s">
        <v>699</v>
      </c>
      <c r="C77" t="s">
        <v>700</v>
      </c>
      <c r="D77" t="s">
        <v>701</v>
      </c>
      <c r="E77" t="s">
        <v>702</v>
      </c>
      <c r="F77" s="39">
        <v>38430</v>
      </c>
      <c r="G77">
        <v>8800</v>
      </c>
      <c r="H77">
        <v>80</v>
      </c>
      <c r="I77" t="str">
        <f t="shared" si="1"/>
        <v>Sales</v>
      </c>
    </row>
    <row r="78" spans="1:9" x14ac:dyDescent="0.25">
      <c r="A78">
        <v>176</v>
      </c>
      <c r="B78" t="s">
        <v>703</v>
      </c>
      <c r="C78" t="s">
        <v>704</v>
      </c>
      <c r="D78" t="s">
        <v>705</v>
      </c>
      <c r="E78" t="s">
        <v>706</v>
      </c>
      <c r="F78" s="39">
        <v>38800</v>
      </c>
      <c r="G78">
        <v>8600</v>
      </c>
      <c r="H78">
        <v>80</v>
      </c>
      <c r="I78" t="str">
        <f t="shared" si="1"/>
        <v>Sales</v>
      </c>
    </row>
    <row r="79" spans="1:9" x14ac:dyDescent="0.25">
      <c r="A79">
        <v>177</v>
      </c>
      <c r="B79" t="s">
        <v>707</v>
      </c>
      <c r="C79" t="s">
        <v>708</v>
      </c>
      <c r="D79" t="s">
        <v>709</v>
      </c>
      <c r="E79" t="s">
        <v>710</v>
      </c>
      <c r="F79" s="39">
        <v>38830</v>
      </c>
      <c r="G79">
        <v>8400</v>
      </c>
      <c r="H79">
        <v>80</v>
      </c>
      <c r="I79" t="str">
        <f t="shared" si="1"/>
        <v>Sales</v>
      </c>
    </row>
    <row r="80" spans="1:9" x14ac:dyDescent="0.25">
      <c r="A80">
        <v>178</v>
      </c>
      <c r="B80" t="s">
        <v>711</v>
      </c>
      <c r="C80" t="s">
        <v>712</v>
      </c>
      <c r="D80" t="s">
        <v>713</v>
      </c>
      <c r="E80" t="s">
        <v>714</v>
      </c>
      <c r="F80" s="39">
        <v>39226</v>
      </c>
      <c r="G80">
        <v>7000</v>
      </c>
      <c r="H80">
        <v>80</v>
      </c>
      <c r="I80" t="str">
        <f t="shared" si="1"/>
        <v>Sales</v>
      </c>
    </row>
    <row r="81" spans="1:9" x14ac:dyDescent="0.25">
      <c r="A81">
        <v>179</v>
      </c>
      <c r="B81" t="s">
        <v>715</v>
      </c>
      <c r="C81" t="s">
        <v>716</v>
      </c>
      <c r="D81" t="s">
        <v>717</v>
      </c>
      <c r="E81" t="s">
        <v>718</v>
      </c>
      <c r="F81" s="39">
        <v>39451</v>
      </c>
      <c r="G81">
        <v>6200</v>
      </c>
      <c r="H81">
        <v>80</v>
      </c>
      <c r="I81" t="str">
        <f t="shared" si="1"/>
        <v>Sales</v>
      </c>
    </row>
    <row r="82" spans="1:9" x14ac:dyDescent="0.25">
      <c r="A82">
        <v>180</v>
      </c>
      <c r="B82" t="s">
        <v>719</v>
      </c>
      <c r="C82" t="s">
        <v>704</v>
      </c>
      <c r="D82" t="s">
        <v>720</v>
      </c>
      <c r="E82" t="s">
        <v>721</v>
      </c>
      <c r="F82" s="39">
        <v>38741</v>
      </c>
      <c r="G82">
        <v>3200</v>
      </c>
      <c r="H82">
        <v>50</v>
      </c>
      <c r="I82" t="str">
        <f t="shared" si="1"/>
        <v>Shipping</v>
      </c>
    </row>
    <row r="83" spans="1:9" x14ac:dyDescent="0.25">
      <c r="A83">
        <v>181</v>
      </c>
      <c r="B83" t="s">
        <v>723</v>
      </c>
      <c r="C83" t="s">
        <v>724</v>
      </c>
      <c r="D83" t="s">
        <v>725</v>
      </c>
      <c r="E83" t="s">
        <v>726</v>
      </c>
      <c r="F83" s="39">
        <v>38771</v>
      </c>
      <c r="G83">
        <v>3100</v>
      </c>
      <c r="H83">
        <v>50</v>
      </c>
      <c r="I83" t="str">
        <f t="shared" si="1"/>
        <v>Shipping</v>
      </c>
    </row>
    <row r="84" spans="1:9" x14ac:dyDescent="0.25">
      <c r="A84">
        <v>182</v>
      </c>
      <c r="B84" t="s">
        <v>727</v>
      </c>
      <c r="C84" t="s">
        <v>728</v>
      </c>
      <c r="D84" t="s">
        <v>729</v>
      </c>
      <c r="E84" t="s">
        <v>730</v>
      </c>
      <c r="F84" s="39">
        <v>39254</v>
      </c>
      <c r="G84">
        <v>2500</v>
      </c>
      <c r="H84">
        <v>50</v>
      </c>
      <c r="I84" t="str">
        <f t="shared" si="1"/>
        <v>Shipping</v>
      </c>
    </row>
    <row r="85" spans="1:9" x14ac:dyDescent="0.25">
      <c r="A85">
        <v>183</v>
      </c>
      <c r="B85" t="s">
        <v>731</v>
      </c>
      <c r="C85" t="s">
        <v>732</v>
      </c>
      <c r="D85" t="s">
        <v>733</v>
      </c>
      <c r="E85" t="s">
        <v>734</v>
      </c>
      <c r="F85" s="39">
        <v>39481</v>
      </c>
      <c r="G85">
        <v>2800</v>
      </c>
      <c r="H85">
        <v>50</v>
      </c>
      <c r="I85" t="str">
        <f t="shared" si="1"/>
        <v>Shipping</v>
      </c>
    </row>
    <row r="86" spans="1:9" x14ac:dyDescent="0.25">
      <c r="A86">
        <v>184</v>
      </c>
      <c r="B86" t="s">
        <v>735</v>
      </c>
      <c r="C86" t="s">
        <v>736</v>
      </c>
      <c r="D86" t="s">
        <v>737</v>
      </c>
      <c r="E86" t="s">
        <v>738</v>
      </c>
      <c r="F86" s="39">
        <v>38013</v>
      </c>
      <c r="G86">
        <v>4200</v>
      </c>
      <c r="H86">
        <v>50</v>
      </c>
      <c r="I86" t="str">
        <f t="shared" si="1"/>
        <v>Shipping</v>
      </c>
    </row>
    <row r="87" spans="1:9" x14ac:dyDescent="0.25">
      <c r="A87">
        <v>185</v>
      </c>
      <c r="B87" t="s">
        <v>739</v>
      </c>
      <c r="C87" t="s">
        <v>740</v>
      </c>
      <c r="D87" t="s">
        <v>741</v>
      </c>
      <c r="E87" t="s">
        <v>742</v>
      </c>
      <c r="F87" s="39">
        <v>38403</v>
      </c>
      <c r="G87">
        <v>4100</v>
      </c>
      <c r="H87">
        <v>50</v>
      </c>
      <c r="I87" t="str">
        <f t="shared" si="1"/>
        <v>Shipping</v>
      </c>
    </row>
    <row r="88" spans="1:9" x14ac:dyDescent="0.25">
      <c r="A88">
        <v>186</v>
      </c>
      <c r="B88" t="s">
        <v>508</v>
      </c>
      <c r="C88" t="s">
        <v>743</v>
      </c>
      <c r="D88" t="s">
        <v>744</v>
      </c>
      <c r="E88" t="s">
        <v>745</v>
      </c>
      <c r="F88" s="39">
        <v>38892</v>
      </c>
      <c r="G88">
        <v>3400</v>
      </c>
      <c r="H88">
        <v>50</v>
      </c>
      <c r="I88" t="str">
        <f t="shared" si="1"/>
        <v>Shipping</v>
      </c>
    </row>
    <row r="89" spans="1:9" x14ac:dyDescent="0.25">
      <c r="A89">
        <v>187</v>
      </c>
      <c r="B89" t="s">
        <v>746</v>
      </c>
      <c r="C89" t="s">
        <v>747</v>
      </c>
      <c r="D89" t="s">
        <v>748</v>
      </c>
      <c r="E89" t="s">
        <v>749</v>
      </c>
      <c r="F89" s="39">
        <v>39120</v>
      </c>
      <c r="G89">
        <v>3000</v>
      </c>
      <c r="H89">
        <v>50</v>
      </c>
      <c r="I89" t="str">
        <f t="shared" si="1"/>
        <v>Shipping</v>
      </c>
    </row>
    <row r="90" spans="1:9" x14ac:dyDescent="0.25">
      <c r="A90">
        <v>188</v>
      </c>
      <c r="B90" t="s">
        <v>750</v>
      </c>
      <c r="C90" t="s">
        <v>751</v>
      </c>
      <c r="D90" t="s">
        <v>752</v>
      </c>
      <c r="E90" t="s">
        <v>753</v>
      </c>
      <c r="F90" s="39">
        <v>38517</v>
      </c>
      <c r="G90">
        <v>3800</v>
      </c>
      <c r="H90">
        <v>50</v>
      </c>
      <c r="I90" t="str">
        <f t="shared" si="1"/>
        <v>Shipping</v>
      </c>
    </row>
    <row r="91" spans="1:9" x14ac:dyDescent="0.25">
      <c r="A91">
        <v>189</v>
      </c>
      <c r="B91" t="s">
        <v>754</v>
      </c>
      <c r="C91" t="s">
        <v>755</v>
      </c>
      <c r="D91" t="s">
        <v>756</v>
      </c>
      <c r="E91" t="s">
        <v>757</v>
      </c>
      <c r="F91" s="39">
        <v>38577</v>
      </c>
      <c r="G91">
        <v>3600</v>
      </c>
      <c r="H91">
        <v>50</v>
      </c>
      <c r="I91" t="str">
        <f t="shared" si="1"/>
        <v>Shipping</v>
      </c>
    </row>
    <row r="92" spans="1:9" x14ac:dyDescent="0.25">
      <c r="A92">
        <v>190</v>
      </c>
      <c r="B92" t="s">
        <v>758</v>
      </c>
      <c r="C92" t="s">
        <v>759</v>
      </c>
      <c r="D92" t="s">
        <v>760</v>
      </c>
      <c r="E92" t="s">
        <v>761</v>
      </c>
      <c r="F92" s="39">
        <v>38909</v>
      </c>
      <c r="G92">
        <v>2900</v>
      </c>
      <c r="H92">
        <v>50</v>
      </c>
      <c r="I92" t="str">
        <f t="shared" si="1"/>
        <v>Shipping</v>
      </c>
    </row>
    <row r="93" spans="1:9" x14ac:dyDescent="0.25">
      <c r="A93">
        <v>191</v>
      </c>
      <c r="B93" t="s">
        <v>578</v>
      </c>
      <c r="C93" t="s">
        <v>762</v>
      </c>
      <c r="D93" t="s">
        <v>763</v>
      </c>
      <c r="E93" t="s">
        <v>764</v>
      </c>
      <c r="F93" s="39">
        <v>39435</v>
      </c>
      <c r="G93">
        <v>2500</v>
      </c>
      <c r="H93">
        <v>50</v>
      </c>
      <c r="I93" t="str">
        <f t="shared" si="1"/>
        <v>Shipping</v>
      </c>
    </row>
    <row r="94" spans="1:9" x14ac:dyDescent="0.25">
      <c r="A94">
        <v>192</v>
      </c>
      <c r="B94" t="s">
        <v>765</v>
      </c>
      <c r="C94" t="s">
        <v>766</v>
      </c>
      <c r="D94" t="s">
        <v>767</v>
      </c>
      <c r="E94" t="s">
        <v>768</v>
      </c>
      <c r="F94" s="39">
        <v>38021</v>
      </c>
      <c r="G94">
        <v>4000</v>
      </c>
      <c r="H94">
        <v>50</v>
      </c>
      <c r="I94" t="str">
        <f t="shared" si="1"/>
        <v>Shipping</v>
      </c>
    </row>
    <row r="95" spans="1:9" x14ac:dyDescent="0.25">
      <c r="A95">
        <v>193</v>
      </c>
      <c r="B95" t="s">
        <v>769</v>
      </c>
      <c r="C95" t="s">
        <v>770</v>
      </c>
      <c r="D95" t="s">
        <v>771</v>
      </c>
      <c r="E95" t="s">
        <v>772</v>
      </c>
      <c r="F95" s="39">
        <v>38414</v>
      </c>
      <c r="G95">
        <v>3900</v>
      </c>
      <c r="H95">
        <v>50</v>
      </c>
      <c r="I95" t="str">
        <f t="shared" si="1"/>
        <v>Shipping</v>
      </c>
    </row>
    <row r="96" spans="1:9" x14ac:dyDescent="0.25">
      <c r="A96">
        <v>194</v>
      </c>
      <c r="B96" t="s">
        <v>773</v>
      </c>
      <c r="C96" t="s">
        <v>774</v>
      </c>
      <c r="D96" t="s">
        <v>775</v>
      </c>
      <c r="E96" t="s">
        <v>776</v>
      </c>
      <c r="F96" s="39">
        <v>38899</v>
      </c>
      <c r="G96">
        <v>3200</v>
      </c>
      <c r="H96">
        <v>50</v>
      </c>
      <c r="I96" t="str">
        <f t="shared" si="1"/>
        <v>Shipping</v>
      </c>
    </row>
    <row r="97" spans="1:9" x14ac:dyDescent="0.25">
      <c r="A97">
        <v>195</v>
      </c>
      <c r="B97" t="s">
        <v>777</v>
      </c>
      <c r="C97" t="s">
        <v>778</v>
      </c>
      <c r="D97" t="s">
        <v>779</v>
      </c>
      <c r="E97" t="s">
        <v>780</v>
      </c>
      <c r="F97" s="39">
        <v>39158</v>
      </c>
      <c r="G97">
        <v>2800</v>
      </c>
      <c r="H97">
        <v>50</v>
      </c>
      <c r="I97" t="str">
        <f t="shared" si="1"/>
        <v>Shipping</v>
      </c>
    </row>
    <row r="98" spans="1:9" x14ac:dyDescent="0.25">
      <c r="A98">
        <v>196</v>
      </c>
      <c r="B98" t="s">
        <v>781</v>
      </c>
      <c r="C98" t="s">
        <v>782</v>
      </c>
      <c r="D98" t="s">
        <v>783</v>
      </c>
      <c r="E98" t="s">
        <v>784</v>
      </c>
      <c r="F98" s="39">
        <v>38831</v>
      </c>
      <c r="G98">
        <v>3100</v>
      </c>
      <c r="H98">
        <v>50</v>
      </c>
      <c r="I98" t="str">
        <f t="shared" si="1"/>
        <v>Shipping</v>
      </c>
    </row>
    <row r="99" spans="1:9" x14ac:dyDescent="0.25">
      <c r="A99">
        <v>197</v>
      </c>
      <c r="B99" t="s">
        <v>504</v>
      </c>
      <c r="C99" t="s">
        <v>785</v>
      </c>
      <c r="D99" t="s">
        <v>786</v>
      </c>
      <c r="E99" t="s">
        <v>787</v>
      </c>
      <c r="F99" s="39">
        <v>38860</v>
      </c>
      <c r="G99">
        <v>3000</v>
      </c>
      <c r="H99">
        <v>50</v>
      </c>
      <c r="I99" t="str">
        <f t="shared" si="1"/>
        <v>Shipping</v>
      </c>
    </row>
    <row r="100" spans="1:9" x14ac:dyDescent="0.25">
      <c r="A100">
        <v>198</v>
      </c>
      <c r="B100" t="s">
        <v>788</v>
      </c>
      <c r="C100" t="s">
        <v>789</v>
      </c>
      <c r="D100" t="s">
        <v>790</v>
      </c>
      <c r="E100" t="s">
        <v>791</v>
      </c>
      <c r="F100" s="39">
        <v>39254</v>
      </c>
      <c r="G100">
        <v>2600</v>
      </c>
      <c r="H100">
        <v>50</v>
      </c>
      <c r="I100" t="str">
        <f t="shared" si="1"/>
        <v>Shipping</v>
      </c>
    </row>
    <row r="101" spans="1:9" x14ac:dyDescent="0.25">
      <c r="A101">
        <v>199</v>
      </c>
      <c r="B101" t="s">
        <v>792</v>
      </c>
      <c r="C101" t="s">
        <v>712</v>
      </c>
      <c r="D101" t="s">
        <v>793</v>
      </c>
      <c r="E101" t="s">
        <v>794</v>
      </c>
      <c r="F101" s="39">
        <v>39460</v>
      </c>
      <c r="G101">
        <v>2600</v>
      </c>
      <c r="H101">
        <v>50</v>
      </c>
      <c r="I101" t="str">
        <f t="shared" si="1"/>
        <v>Shipping</v>
      </c>
    </row>
    <row r="102" spans="1:9" x14ac:dyDescent="0.25">
      <c r="A102">
        <v>200</v>
      </c>
      <c r="B102" t="s">
        <v>754</v>
      </c>
      <c r="C102" t="s">
        <v>795</v>
      </c>
      <c r="D102" t="s">
        <v>796</v>
      </c>
      <c r="E102" t="s">
        <v>797</v>
      </c>
      <c r="F102" s="39">
        <v>37881</v>
      </c>
      <c r="G102">
        <v>4400</v>
      </c>
      <c r="H102">
        <v>10</v>
      </c>
      <c r="I102" t="str">
        <f t="shared" si="1"/>
        <v>Administration</v>
      </c>
    </row>
    <row r="103" spans="1:9" x14ac:dyDescent="0.25">
      <c r="A103">
        <v>201</v>
      </c>
      <c r="B103" t="s">
        <v>543</v>
      </c>
      <c r="C103" t="s">
        <v>800</v>
      </c>
      <c r="D103" t="s">
        <v>801</v>
      </c>
      <c r="E103" t="s">
        <v>802</v>
      </c>
      <c r="F103" s="39">
        <v>38034</v>
      </c>
      <c r="G103">
        <v>13000</v>
      </c>
      <c r="H103">
        <v>20</v>
      </c>
      <c r="I103" t="str">
        <f t="shared" si="1"/>
        <v>Marketing</v>
      </c>
    </row>
    <row r="104" spans="1:9" x14ac:dyDescent="0.25">
      <c r="A104">
        <v>202</v>
      </c>
      <c r="B104" t="s">
        <v>805</v>
      </c>
      <c r="C104" t="s">
        <v>806</v>
      </c>
      <c r="D104" t="s">
        <v>807</v>
      </c>
      <c r="E104" t="s">
        <v>808</v>
      </c>
      <c r="F104" s="39">
        <v>38581</v>
      </c>
      <c r="G104">
        <v>6000</v>
      </c>
      <c r="H104">
        <v>20</v>
      </c>
      <c r="I104" t="str">
        <f t="shared" si="1"/>
        <v>Marketing</v>
      </c>
    </row>
    <row r="105" spans="1:9" x14ac:dyDescent="0.25">
      <c r="A105">
        <v>203</v>
      </c>
      <c r="B105" t="s">
        <v>810</v>
      </c>
      <c r="C105" t="s">
        <v>811</v>
      </c>
      <c r="D105" t="s">
        <v>812</v>
      </c>
      <c r="E105" t="s">
        <v>813</v>
      </c>
      <c r="F105" s="39">
        <v>37414</v>
      </c>
      <c r="G105">
        <v>6500</v>
      </c>
      <c r="H105">
        <v>40</v>
      </c>
      <c r="I105" t="str">
        <f t="shared" si="1"/>
        <v>Human Resources</v>
      </c>
    </row>
    <row r="106" spans="1:9" x14ac:dyDescent="0.25">
      <c r="A106">
        <v>204</v>
      </c>
      <c r="B106" t="s">
        <v>816</v>
      </c>
      <c r="C106" t="s">
        <v>817</v>
      </c>
      <c r="D106" t="s">
        <v>818</v>
      </c>
      <c r="E106" t="s">
        <v>819</v>
      </c>
      <c r="F106" s="39">
        <v>37414</v>
      </c>
      <c r="G106">
        <v>10000</v>
      </c>
      <c r="H106">
        <v>70</v>
      </c>
      <c r="I106" t="str">
        <f t="shared" si="1"/>
        <v>Public Relations</v>
      </c>
    </row>
    <row r="107" spans="1:9" x14ac:dyDescent="0.25">
      <c r="A107">
        <v>205</v>
      </c>
      <c r="B107" t="s">
        <v>822</v>
      </c>
      <c r="C107" t="s">
        <v>823</v>
      </c>
      <c r="D107" t="s">
        <v>824</v>
      </c>
      <c r="E107" t="s">
        <v>825</v>
      </c>
      <c r="F107" s="39">
        <v>37414</v>
      </c>
      <c r="G107">
        <v>12008</v>
      </c>
      <c r="H107">
        <v>110</v>
      </c>
      <c r="I107" t="str">
        <f t="shared" si="1"/>
        <v>Accounting</v>
      </c>
    </row>
    <row r="108" spans="1:9" x14ac:dyDescent="0.25">
      <c r="A108">
        <v>206</v>
      </c>
      <c r="B108" t="s">
        <v>685</v>
      </c>
      <c r="C108" t="s">
        <v>827</v>
      </c>
      <c r="D108" t="s">
        <v>828</v>
      </c>
      <c r="E108" t="s">
        <v>829</v>
      </c>
      <c r="F108" s="39">
        <v>37414</v>
      </c>
      <c r="G108">
        <v>8300</v>
      </c>
      <c r="H108">
        <v>110</v>
      </c>
      <c r="I108" t="str">
        <f t="shared" si="1"/>
        <v>Accounting</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B1" sqref="B1:B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191</v>
      </c>
      <c r="B1" t="s">
        <v>192</v>
      </c>
    </row>
    <row r="2" spans="1:2" x14ac:dyDescent="0.25">
      <c r="A2" t="s">
        <v>193</v>
      </c>
      <c r="B2" t="s">
        <v>194</v>
      </c>
    </row>
    <row r="3" spans="1:2" x14ac:dyDescent="0.25">
      <c r="A3" t="s">
        <v>195</v>
      </c>
      <c r="B3" t="s">
        <v>196</v>
      </c>
    </row>
    <row r="4" spans="1:2" x14ac:dyDescent="0.25">
      <c r="A4" t="s">
        <v>197</v>
      </c>
      <c r="B4" t="s">
        <v>198</v>
      </c>
    </row>
    <row r="5" spans="1:2" x14ac:dyDescent="0.25">
      <c r="A5" t="s">
        <v>199</v>
      </c>
      <c r="B5" t="s">
        <v>200</v>
      </c>
    </row>
    <row r="6" spans="1:2" x14ac:dyDescent="0.25">
      <c r="A6" t="s">
        <v>198</v>
      </c>
      <c r="B6" t="s">
        <v>201</v>
      </c>
    </row>
    <row r="7" spans="1:2" x14ac:dyDescent="0.25">
      <c r="A7" t="s">
        <v>202</v>
      </c>
      <c r="B7" t="s">
        <v>203</v>
      </c>
    </row>
    <row r="8" spans="1:2" x14ac:dyDescent="0.25">
      <c r="A8" t="s">
        <v>200</v>
      </c>
      <c r="B8" t="s">
        <v>204</v>
      </c>
    </row>
    <row r="9" spans="1:2" x14ac:dyDescent="0.25">
      <c r="A9" t="s">
        <v>205</v>
      </c>
      <c r="B9" s="3"/>
    </row>
    <row r="10" spans="1:2" x14ac:dyDescent="0.25">
      <c r="A10" t="s">
        <v>206</v>
      </c>
      <c r="B10" s="3"/>
    </row>
    <row r="11" spans="1:2" x14ac:dyDescent="0.25">
      <c r="A11" t="s">
        <v>198</v>
      </c>
    </row>
    <row r="12" spans="1:2" x14ac:dyDescent="0.25">
      <c r="A12" t="s">
        <v>201</v>
      </c>
    </row>
    <row r="13" spans="1:2" x14ac:dyDescent="0.25">
      <c r="A13" t="s">
        <v>207</v>
      </c>
    </row>
    <row r="14" spans="1:2" x14ac:dyDescent="0.25">
      <c r="A14" t="s">
        <v>208</v>
      </c>
    </row>
    <row r="15" spans="1:2" x14ac:dyDescent="0.25">
      <c r="A15" t="s">
        <v>209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I13" sqref="I1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210</v>
      </c>
      <c r="B1" s="6" t="s">
        <v>211</v>
      </c>
    </row>
    <row r="2" spans="1:2" x14ac:dyDescent="0.25">
      <c r="A2" s="1" t="s">
        <v>212</v>
      </c>
      <c r="B2" s="1" t="s">
        <v>213</v>
      </c>
    </row>
    <row r="3" spans="1:2" x14ac:dyDescent="0.25">
      <c r="A3" s="1" t="s">
        <v>214</v>
      </c>
      <c r="B3" s="1" t="s">
        <v>215</v>
      </c>
    </row>
    <row r="4" spans="1:2" x14ac:dyDescent="0.25">
      <c r="A4" s="1" t="s">
        <v>216</v>
      </c>
      <c r="B4" s="1" t="s">
        <v>217</v>
      </c>
    </row>
    <row r="5" spans="1:2" x14ac:dyDescent="0.25">
      <c r="A5" s="1" t="s">
        <v>218</v>
      </c>
      <c r="B5" s="1" t="s">
        <v>219</v>
      </c>
    </row>
    <row r="6" spans="1:2" x14ac:dyDescent="0.25">
      <c r="A6" s="1" t="s">
        <v>220</v>
      </c>
      <c r="B6" s="1" t="s">
        <v>221</v>
      </c>
    </row>
    <row r="7" spans="1:2" x14ac:dyDescent="0.25">
      <c r="A7" s="1" t="s">
        <v>222</v>
      </c>
      <c r="B7" s="1" t="s">
        <v>223</v>
      </c>
    </row>
    <row r="8" spans="1:2" x14ac:dyDescent="0.25">
      <c r="A8" s="1" t="s">
        <v>224</v>
      </c>
      <c r="B8" s="1" t="s">
        <v>225</v>
      </c>
    </row>
    <row r="9" spans="1:2" x14ac:dyDescent="0.25">
      <c r="A9" s="1" t="s">
        <v>226</v>
      </c>
      <c r="B9" s="1" t="s">
        <v>227</v>
      </c>
    </row>
    <row r="10" spans="1:2" x14ac:dyDescent="0.25">
      <c r="A10" s="1" t="s">
        <v>228</v>
      </c>
      <c r="B10" s="1" t="s">
        <v>229</v>
      </c>
    </row>
    <row r="11" spans="1:2" x14ac:dyDescent="0.25">
      <c r="A11" s="1" t="s">
        <v>230</v>
      </c>
      <c r="B11" s="1" t="s">
        <v>231</v>
      </c>
    </row>
    <row r="12" spans="1:2" x14ac:dyDescent="0.25">
      <c r="A12" s="1" t="s">
        <v>232</v>
      </c>
      <c r="B12" s="1" t="s">
        <v>233</v>
      </c>
    </row>
    <row r="13" spans="1:2" x14ac:dyDescent="0.25">
      <c r="A13" s="1" t="s">
        <v>234</v>
      </c>
      <c r="B13" s="1" t="s">
        <v>235</v>
      </c>
    </row>
    <row r="14" spans="1:2" x14ac:dyDescent="0.25">
      <c r="A14" s="1" t="s">
        <v>236</v>
      </c>
      <c r="B14" s="1" t="s">
        <v>237</v>
      </c>
    </row>
    <row r="15" spans="1:2" x14ac:dyDescent="0.25">
      <c r="A15" s="1" t="s">
        <v>238</v>
      </c>
      <c r="B15" s="1" t="s">
        <v>239</v>
      </c>
    </row>
    <row r="16" spans="1:2" x14ac:dyDescent="0.25">
      <c r="A16" s="1" t="s">
        <v>240</v>
      </c>
      <c r="B16" s="1" t="s">
        <v>241</v>
      </c>
    </row>
    <row r="17" spans="1:3" x14ac:dyDescent="0.25">
      <c r="A17" s="1" t="s">
        <v>242</v>
      </c>
      <c r="B17" s="1" t="s">
        <v>243</v>
      </c>
    </row>
    <row r="18" spans="1:3" x14ac:dyDescent="0.25">
      <c r="A18" s="1" t="s">
        <v>244</v>
      </c>
      <c r="B18" s="1" t="s">
        <v>245</v>
      </c>
      <c r="C18" s="7"/>
    </row>
    <row r="19" spans="1:3" x14ac:dyDescent="0.25">
      <c r="A19" s="1" t="s">
        <v>246</v>
      </c>
      <c r="B19" s="1" t="s">
        <v>247</v>
      </c>
    </row>
    <row r="20" spans="1:3" x14ac:dyDescent="0.25">
      <c r="A20" s="1" t="s">
        <v>248</v>
      </c>
      <c r="B20" s="1" t="s">
        <v>249</v>
      </c>
    </row>
    <row r="21" spans="1:3" x14ac:dyDescent="0.25">
      <c r="A21" s="1" t="s">
        <v>250</v>
      </c>
      <c r="B21" s="1" t="s">
        <v>251</v>
      </c>
    </row>
    <row r="22" spans="1:3" x14ac:dyDescent="0.25">
      <c r="A22" s="1" t="s">
        <v>252</v>
      </c>
      <c r="B22" s="1" t="s">
        <v>253</v>
      </c>
    </row>
    <row r="23" spans="1:3" x14ac:dyDescent="0.25">
      <c r="A23" s="9" t="s">
        <v>254</v>
      </c>
      <c r="B23" s="9" t="s">
        <v>255</v>
      </c>
    </row>
    <row r="24" spans="1:3" x14ac:dyDescent="0.25">
      <c r="A24" s="8" t="s">
        <v>256</v>
      </c>
      <c r="B24" s="8"/>
    </row>
    <row r="25" spans="1:3" x14ac:dyDescent="0.25">
      <c r="A25" s="8" t="s">
        <v>257</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tabSelected="1" workbookViewId="0">
      <selection activeCell="F19" sqref="F19"/>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5" width="17.5703125" bestFit="1" customWidth="1"/>
    <col min="6" max="6" width="15" customWidth="1"/>
    <col min="7" max="7" width="14.42578125" customWidth="1"/>
    <col min="8" max="8" width="16.85546875" bestFit="1" customWidth="1"/>
  </cols>
  <sheetData>
    <row r="1" spans="1:8" x14ac:dyDescent="0.25">
      <c r="A1" s="2" t="s">
        <v>387</v>
      </c>
      <c r="B1" s="2" t="s">
        <v>388</v>
      </c>
      <c r="C1" s="2" t="s">
        <v>389</v>
      </c>
      <c r="D1" s="2" t="s">
        <v>390</v>
      </c>
      <c r="E1" s="2" t="s">
        <v>391</v>
      </c>
      <c r="F1" s="2" t="s">
        <v>392</v>
      </c>
      <c r="G1" s="2" t="s">
        <v>394</v>
      </c>
      <c r="H1" s="2" t="s">
        <v>396</v>
      </c>
    </row>
    <row r="2" spans="1:8" x14ac:dyDescent="0.25">
      <c r="A2">
        <v>100</v>
      </c>
      <c r="B2" t="s">
        <v>397</v>
      </c>
      <c r="C2" t="s">
        <v>398</v>
      </c>
      <c r="D2" t="s">
        <v>849</v>
      </c>
      <c r="E2" s="41">
        <v>5151234567</v>
      </c>
      <c r="F2" s="39">
        <v>37789</v>
      </c>
      <c r="G2">
        <v>24000</v>
      </c>
      <c r="H2" t="s">
        <v>402</v>
      </c>
    </row>
    <row r="3" spans="1:8" x14ac:dyDescent="0.25">
      <c r="A3">
        <v>101</v>
      </c>
      <c r="B3" t="s">
        <v>403</v>
      </c>
      <c r="C3" t="s">
        <v>404</v>
      </c>
      <c r="D3" t="s">
        <v>850</v>
      </c>
      <c r="E3" s="41">
        <v>5151234568</v>
      </c>
      <c r="F3" s="39">
        <v>38616</v>
      </c>
      <c r="G3">
        <v>17000</v>
      </c>
      <c r="H3" t="s">
        <v>402</v>
      </c>
    </row>
    <row r="4" spans="1:8" x14ac:dyDescent="0.25">
      <c r="A4">
        <v>102</v>
      </c>
      <c r="B4" t="s">
        <v>408</v>
      </c>
      <c r="C4" t="s">
        <v>409</v>
      </c>
      <c r="D4" t="s">
        <v>851</v>
      </c>
      <c r="E4" s="41">
        <v>5151234569</v>
      </c>
      <c r="F4" s="39">
        <v>36904</v>
      </c>
      <c r="G4">
        <v>17000</v>
      </c>
      <c r="H4" t="s">
        <v>402</v>
      </c>
    </row>
    <row r="5" spans="1:8" x14ac:dyDescent="0.25">
      <c r="A5">
        <v>103</v>
      </c>
      <c r="B5" t="s">
        <v>412</v>
      </c>
      <c r="C5" t="s">
        <v>413</v>
      </c>
      <c r="D5" t="s">
        <v>852</v>
      </c>
      <c r="E5" s="41">
        <v>5904234567</v>
      </c>
      <c r="F5" s="39">
        <v>38720</v>
      </c>
      <c r="G5">
        <v>9000</v>
      </c>
      <c r="H5" t="s">
        <v>417</v>
      </c>
    </row>
    <row r="6" spans="1:8" x14ac:dyDescent="0.25">
      <c r="A6">
        <v>104</v>
      </c>
      <c r="B6" t="s">
        <v>418</v>
      </c>
      <c r="C6" t="s">
        <v>419</v>
      </c>
      <c r="D6" t="s">
        <v>853</v>
      </c>
      <c r="E6" s="41">
        <v>5904234568</v>
      </c>
      <c r="F6" s="39">
        <v>39223</v>
      </c>
      <c r="G6">
        <v>6000</v>
      </c>
      <c r="H6" t="s">
        <v>417</v>
      </c>
    </row>
    <row r="7" spans="1:8" x14ac:dyDescent="0.25">
      <c r="A7">
        <v>105</v>
      </c>
      <c r="B7" t="s">
        <v>422</v>
      </c>
      <c r="C7" t="s">
        <v>423</v>
      </c>
      <c r="D7" t="s">
        <v>854</v>
      </c>
      <c r="E7" s="41">
        <v>5904234569</v>
      </c>
      <c r="F7" s="39">
        <v>38528</v>
      </c>
      <c r="G7">
        <v>4800</v>
      </c>
      <c r="H7" t="s">
        <v>417</v>
      </c>
    </row>
    <row r="8" spans="1:8" x14ac:dyDescent="0.25">
      <c r="A8">
        <v>106</v>
      </c>
      <c r="B8" t="s">
        <v>426</v>
      </c>
      <c r="C8" t="s">
        <v>427</v>
      </c>
      <c r="D8" t="s">
        <v>855</v>
      </c>
      <c r="E8" s="41">
        <v>5904234560</v>
      </c>
      <c r="F8" s="39">
        <v>38753</v>
      </c>
      <c r="G8">
        <v>4800</v>
      </c>
      <c r="H8" t="s">
        <v>417</v>
      </c>
    </row>
    <row r="9" spans="1:8" x14ac:dyDescent="0.25">
      <c r="A9">
        <v>107</v>
      </c>
      <c r="B9" t="s">
        <v>430</v>
      </c>
      <c r="C9" t="s">
        <v>431</v>
      </c>
      <c r="D9" t="s">
        <v>856</v>
      </c>
      <c r="E9" s="41">
        <v>5904235567</v>
      </c>
      <c r="F9" s="39">
        <v>39120</v>
      </c>
      <c r="G9">
        <v>4200</v>
      </c>
      <c r="H9" t="s">
        <v>417</v>
      </c>
    </row>
    <row r="10" spans="1:8" x14ac:dyDescent="0.25">
      <c r="A10">
        <v>108</v>
      </c>
      <c r="B10" t="s">
        <v>434</v>
      </c>
      <c r="C10" t="s">
        <v>435</v>
      </c>
      <c r="D10" t="s">
        <v>857</v>
      </c>
      <c r="E10" s="41">
        <v>5151244569</v>
      </c>
      <c r="F10" s="39">
        <v>37485</v>
      </c>
      <c r="G10">
        <v>12008</v>
      </c>
      <c r="H10" t="s">
        <v>386</v>
      </c>
    </row>
    <row r="11" spans="1:8" x14ac:dyDescent="0.25">
      <c r="A11">
        <v>109</v>
      </c>
      <c r="B11" t="s">
        <v>439</v>
      </c>
      <c r="C11" t="s">
        <v>440</v>
      </c>
      <c r="D11" t="s">
        <v>858</v>
      </c>
      <c r="E11" s="41">
        <v>5151244169</v>
      </c>
      <c r="F11" s="39">
        <v>37484</v>
      </c>
      <c r="G11">
        <v>9000</v>
      </c>
      <c r="H11" t="s">
        <v>386</v>
      </c>
    </row>
    <row r="12" spans="1:8" x14ac:dyDescent="0.25">
      <c r="A12">
        <v>110</v>
      </c>
      <c r="B12" t="s">
        <v>444</v>
      </c>
      <c r="C12" t="s">
        <v>445</v>
      </c>
      <c r="D12" t="s">
        <v>859</v>
      </c>
      <c r="E12" s="41">
        <v>5151244269</v>
      </c>
      <c r="F12" s="39">
        <v>38623</v>
      </c>
      <c r="G12">
        <v>8200</v>
      </c>
      <c r="H12" t="s">
        <v>386</v>
      </c>
    </row>
    <row r="13" spans="1:8" x14ac:dyDescent="0.25">
      <c r="A13">
        <v>111</v>
      </c>
      <c r="B13" t="s">
        <v>448</v>
      </c>
      <c r="C13" t="s">
        <v>449</v>
      </c>
      <c r="D13" t="s">
        <v>860</v>
      </c>
      <c r="E13" s="41">
        <v>5151244369</v>
      </c>
      <c r="F13" s="39">
        <v>38625</v>
      </c>
      <c r="G13">
        <v>7700</v>
      </c>
      <c r="H13" t="s">
        <v>386</v>
      </c>
    </row>
    <row r="14" spans="1:8" x14ac:dyDescent="0.25">
      <c r="A14">
        <v>112</v>
      </c>
      <c r="B14" t="s">
        <v>452</v>
      </c>
      <c r="C14" t="s">
        <v>453</v>
      </c>
      <c r="D14" t="s">
        <v>861</v>
      </c>
      <c r="E14" s="41">
        <v>5151244469</v>
      </c>
      <c r="F14" s="39">
        <v>38783</v>
      </c>
      <c r="G14">
        <v>7800</v>
      </c>
      <c r="H14" t="s">
        <v>386</v>
      </c>
    </row>
    <row r="15" spans="1:8" x14ac:dyDescent="0.25">
      <c r="A15">
        <v>113</v>
      </c>
      <c r="B15" t="s">
        <v>456</v>
      </c>
      <c r="C15" t="s">
        <v>457</v>
      </c>
      <c r="D15" t="s">
        <v>862</v>
      </c>
      <c r="E15" s="41">
        <v>5151244567</v>
      </c>
      <c r="F15" s="39">
        <v>39423</v>
      </c>
      <c r="G15">
        <v>6900</v>
      </c>
      <c r="H15" t="s">
        <v>386</v>
      </c>
    </row>
    <row r="16" spans="1:8" x14ac:dyDescent="0.25">
      <c r="A16">
        <v>114</v>
      </c>
      <c r="B16" t="s">
        <v>460</v>
      </c>
      <c r="C16" t="s">
        <v>461</v>
      </c>
      <c r="D16" t="s">
        <v>863</v>
      </c>
      <c r="E16" s="41">
        <v>5151274561</v>
      </c>
      <c r="F16" s="39">
        <v>37597</v>
      </c>
      <c r="G16">
        <v>11000</v>
      </c>
      <c r="H16" t="s">
        <v>465</v>
      </c>
    </row>
    <row r="17" spans="1:8" x14ac:dyDescent="0.25">
      <c r="A17">
        <v>115</v>
      </c>
      <c r="B17" t="s">
        <v>412</v>
      </c>
      <c r="C17" t="s">
        <v>466</v>
      </c>
      <c r="D17" t="s">
        <v>864</v>
      </c>
      <c r="E17" s="41">
        <v>5151274562</v>
      </c>
      <c r="F17" s="39">
        <v>37759</v>
      </c>
      <c r="G17">
        <v>3100</v>
      </c>
      <c r="H17" t="s">
        <v>465</v>
      </c>
    </row>
    <row r="18" spans="1:8" x14ac:dyDescent="0.25">
      <c r="A18">
        <v>116</v>
      </c>
      <c r="B18" t="s">
        <v>470</v>
      </c>
      <c r="C18" t="s">
        <v>471</v>
      </c>
      <c r="D18" t="s">
        <v>865</v>
      </c>
      <c r="E18" s="41">
        <v>5151274563</v>
      </c>
      <c r="F18" s="39">
        <v>38710</v>
      </c>
      <c r="G18">
        <v>2900</v>
      </c>
      <c r="H18" t="s">
        <v>465</v>
      </c>
    </row>
    <row r="19" spans="1:8" x14ac:dyDescent="0.25">
      <c r="A19">
        <v>117</v>
      </c>
      <c r="B19" t="s">
        <v>474</v>
      </c>
      <c r="C19" t="s">
        <v>475</v>
      </c>
      <c r="D19" t="s">
        <v>866</v>
      </c>
      <c r="E19" s="41">
        <v>5151274564</v>
      </c>
      <c r="F19" s="39">
        <v>38557</v>
      </c>
      <c r="G19">
        <v>2800</v>
      </c>
      <c r="H19" t="s">
        <v>465</v>
      </c>
    </row>
    <row r="20" spans="1:8" x14ac:dyDescent="0.25">
      <c r="A20">
        <v>118</v>
      </c>
      <c r="B20" t="s">
        <v>478</v>
      </c>
      <c r="C20" t="s">
        <v>479</v>
      </c>
      <c r="D20" t="s">
        <v>867</v>
      </c>
      <c r="E20" s="41">
        <v>5151274565</v>
      </c>
      <c r="F20" s="39">
        <v>39036</v>
      </c>
      <c r="G20">
        <v>2600</v>
      </c>
      <c r="H20" t="s">
        <v>465</v>
      </c>
    </row>
    <row r="21" spans="1:8" x14ac:dyDescent="0.25">
      <c r="A21">
        <v>119</v>
      </c>
      <c r="B21" t="s">
        <v>482</v>
      </c>
      <c r="C21" t="s">
        <v>483</v>
      </c>
      <c r="D21" t="s">
        <v>868</v>
      </c>
      <c r="E21" s="41">
        <v>5151274566</v>
      </c>
      <c r="F21" s="39">
        <v>39304</v>
      </c>
      <c r="G21">
        <v>2500</v>
      </c>
      <c r="H21" t="s">
        <v>465</v>
      </c>
    </row>
    <row r="22" spans="1:8" x14ac:dyDescent="0.25">
      <c r="A22">
        <v>120</v>
      </c>
      <c r="B22" t="s">
        <v>486</v>
      </c>
      <c r="C22" t="s">
        <v>487</v>
      </c>
      <c r="D22" t="s">
        <v>869</v>
      </c>
      <c r="E22" s="41">
        <v>6501231234</v>
      </c>
      <c r="F22" s="39">
        <v>38186</v>
      </c>
      <c r="G22">
        <v>8000</v>
      </c>
      <c r="H22" t="s">
        <v>491</v>
      </c>
    </row>
    <row r="23" spans="1:8" x14ac:dyDescent="0.25">
      <c r="A23">
        <v>121</v>
      </c>
      <c r="B23" t="s">
        <v>492</v>
      </c>
      <c r="C23" t="s">
        <v>493</v>
      </c>
      <c r="D23" t="s">
        <v>870</v>
      </c>
      <c r="E23" s="41">
        <v>6501232234</v>
      </c>
      <c r="F23" s="39">
        <v>38452</v>
      </c>
      <c r="G23">
        <v>8200</v>
      </c>
      <c r="H23" t="s">
        <v>491</v>
      </c>
    </row>
    <row r="24" spans="1:8" x14ac:dyDescent="0.25">
      <c r="A24">
        <v>122</v>
      </c>
      <c r="B24" t="s">
        <v>496</v>
      </c>
      <c r="C24" t="s">
        <v>497</v>
      </c>
      <c r="D24" t="s">
        <v>871</v>
      </c>
      <c r="E24" s="41">
        <v>6501233234</v>
      </c>
      <c r="F24" s="39">
        <v>37742</v>
      </c>
      <c r="G24">
        <v>7900</v>
      </c>
      <c r="H24" t="s">
        <v>491</v>
      </c>
    </row>
    <row r="25" spans="1:8" x14ac:dyDescent="0.25">
      <c r="A25">
        <v>123</v>
      </c>
      <c r="B25" t="s">
        <v>500</v>
      </c>
      <c r="C25" t="s">
        <v>501</v>
      </c>
      <c r="D25" t="s">
        <v>872</v>
      </c>
      <c r="E25" s="41">
        <v>6501234234</v>
      </c>
      <c r="F25" s="39">
        <v>38635</v>
      </c>
      <c r="G25">
        <v>6500</v>
      </c>
      <c r="H25" t="s">
        <v>491</v>
      </c>
    </row>
    <row r="26" spans="1:8" x14ac:dyDescent="0.25">
      <c r="A26">
        <v>124</v>
      </c>
      <c r="B26" t="s">
        <v>504</v>
      </c>
      <c r="C26" t="s">
        <v>505</v>
      </c>
      <c r="D26" t="s">
        <v>873</v>
      </c>
      <c r="E26" s="41">
        <v>6501235234</v>
      </c>
      <c r="F26" s="39">
        <v>39402</v>
      </c>
      <c r="G26">
        <v>5800</v>
      </c>
      <c r="H26" t="s">
        <v>491</v>
      </c>
    </row>
    <row r="27" spans="1:8" x14ac:dyDescent="0.25">
      <c r="A27">
        <v>125</v>
      </c>
      <c r="B27" t="s">
        <v>508</v>
      </c>
      <c r="C27" t="s">
        <v>509</v>
      </c>
      <c r="D27" t="s">
        <v>874</v>
      </c>
      <c r="E27" s="41">
        <v>6501241214</v>
      </c>
      <c r="F27" s="39">
        <v>38549</v>
      </c>
      <c r="G27">
        <v>3200</v>
      </c>
      <c r="H27" t="s">
        <v>491</v>
      </c>
    </row>
    <row r="28" spans="1:8" x14ac:dyDescent="0.25">
      <c r="A28">
        <v>126</v>
      </c>
      <c r="B28" t="s">
        <v>513</v>
      </c>
      <c r="C28" t="s">
        <v>514</v>
      </c>
      <c r="D28" t="s">
        <v>875</v>
      </c>
      <c r="E28" s="41">
        <v>6501241224</v>
      </c>
      <c r="F28" s="39">
        <v>38988</v>
      </c>
      <c r="G28">
        <v>2700</v>
      </c>
      <c r="H28" t="s">
        <v>491</v>
      </c>
    </row>
    <row r="29" spans="1:8" x14ac:dyDescent="0.25">
      <c r="A29">
        <v>127</v>
      </c>
      <c r="B29" t="s">
        <v>517</v>
      </c>
      <c r="C29" t="s">
        <v>518</v>
      </c>
      <c r="D29" t="s">
        <v>876</v>
      </c>
      <c r="E29" s="41">
        <v>6501241334</v>
      </c>
      <c r="F29" s="39">
        <v>39096</v>
      </c>
      <c r="G29">
        <v>2400</v>
      </c>
      <c r="H29" t="s">
        <v>491</v>
      </c>
    </row>
    <row r="30" spans="1:8" x14ac:dyDescent="0.25">
      <c r="A30">
        <v>128</v>
      </c>
      <c r="B30" t="s">
        <v>397</v>
      </c>
      <c r="C30" t="s">
        <v>521</v>
      </c>
      <c r="D30" t="s">
        <v>877</v>
      </c>
      <c r="E30" s="41">
        <v>6501241434</v>
      </c>
      <c r="F30" s="39">
        <v>39515</v>
      </c>
      <c r="G30">
        <v>2200</v>
      </c>
      <c r="H30" t="s">
        <v>491</v>
      </c>
    </row>
    <row r="31" spans="1:8" x14ac:dyDescent="0.25">
      <c r="A31">
        <v>129</v>
      </c>
      <c r="B31" t="s">
        <v>524</v>
      </c>
      <c r="C31" t="s">
        <v>525</v>
      </c>
      <c r="D31" t="s">
        <v>878</v>
      </c>
      <c r="E31" s="41">
        <v>6501245234</v>
      </c>
      <c r="F31" s="39">
        <v>38584</v>
      </c>
      <c r="G31">
        <v>3300</v>
      </c>
      <c r="H31" t="s">
        <v>491</v>
      </c>
    </row>
    <row r="32" spans="1:8" x14ac:dyDescent="0.25">
      <c r="A32">
        <v>130</v>
      </c>
      <c r="B32" t="s">
        <v>528</v>
      </c>
      <c r="C32" t="s">
        <v>529</v>
      </c>
      <c r="D32" t="s">
        <v>879</v>
      </c>
      <c r="E32" s="41">
        <v>6501246234</v>
      </c>
      <c r="F32" s="39">
        <v>38655</v>
      </c>
      <c r="G32">
        <v>2800</v>
      </c>
      <c r="H32" t="s">
        <v>491</v>
      </c>
    </row>
    <row r="33" spans="1:8" x14ac:dyDescent="0.25">
      <c r="A33">
        <v>131</v>
      </c>
      <c r="B33" t="s">
        <v>517</v>
      </c>
      <c r="C33" t="s">
        <v>532</v>
      </c>
      <c r="D33" t="s">
        <v>880</v>
      </c>
      <c r="E33" s="41">
        <v>6501247234</v>
      </c>
      <c r="F33" s="39">
        <v>38399</v>
      </c>
      <c r="G33">
        <v>2500</v>
      </c>
      <c r="H33" t="s">
        <v>491</v>
      </c>
    </row>
    <row r="34" spans="1:8" x14ac:dyDescent="0.25">
      <c r="A34">
        <v>132</v>
      </c>
      <c r="B34" t="s">
        <v>535</v>
      </c>
      <c r="C34" t="s">
        <v>536</v>
      </c>
      <c r="D34" t="s">
        <v>881</v>
      </c>
      <c r="E34" s="41">
        <v>6501248234</v>
      </c>
      <c r="F34" s="39">
        <v>39182</v>
      </c>
      <c r="G34">
        <v>2100</v>
      </c>
      <c r="H34" t="s">
        <v>491</v>
      </c>
    </row>
    <row r="35" spans="1:8" x14ac:dyDescent="0.25">
      <c r="A35">
        <v>133</v>
      </c>
      <c r="B35" t="s">
        <v>539</v>
      </c>
      <c r="C35" t="s">
        <v>540</v>
      </c>
      <c r="D35" t="s">
        <v>882</v>
      </c>
      <c r="E35" s="41">
        <v>6501271934</v>
      </c>
      <c r="F35" s="39">
        <v>38152</v>
      </c>
      <c r="G35">
        <v>3300</v>
      </c>
      <c r="H35" t="s">
        <v>491</v>
      </c>
    </row>
    <row r="36" spans="1:8" x14ac:dyDescent="0.25">
      <c r="A36">
        <v>134</v>
      </c>
      <c r="B36" t="s">
        <v>543</v>
      </c>
      <c r="C36" t="s">
        <v>544</v>
      </c>
      <c r="D36" t="s">
        <v>883</v>
      </c>
      <c r="E36" s="41">
        <v>6501271834</v>
      </c>
      <c r="F36" s="39">
        <v>38955</v>
      </c>
      <c r="G36">
        <v>2900</v>
      </c>
      <c r="H36" t="s">
        <v>491</v>
      </c>
    </row>
    <row r="37" spans="1:8" x14ac:dyDescent="0.25">
      <c r="A37">
        <v>135</v>
      </c>
      <c r="B37" t="s">
        <v>547</v>
      </c>
      <c r="C37" t="s">
        <v>548</v>
      </c>
      <c r="D37" t="s">
        <v>884</v>
      </c>
      <c r="E37" s="41">
        <v>6501271734</v>
      </c>
      <c r="F37" s="39">
        <v>39428</v>
      </c>
      <c r="G37">
        <v>2400</v>
      </c>
      <c r="H37" t="s">
        <v>491</v>
      </c>
    </row>
    <row r="38" spans="1:8" x14ac:dyDescent="0.25">
      <c r="A38">
        <v>136</v>
      </c>
      <c r="B38" t="s">
        <v>551</v>
      </c>
      <c r="C38" t="s">
        <v>552</v>
      </c>
      <c r="D38" t="s">
        <v>885</v>
      </c>
      <c r="E38" s="41">
        <v>6501271634</v>
      </c>
      <c r="F38" s="39">
        <v>39484</v>
      </c>
      <c r="G38">
        <v>2200</v>
      </c>
      <c r="H38" t="s">
        <v>491</v>
      </c>
    </row>
    <row r="39" spans="1:8" x14ac:dyDescent="0.25">
      <c r="A39">
        <v>137</v>
      </c>
      <c r="B39" t="s">
        <v>555</v>
      </c>
      <c r="C39" t="s">
        <v>556</v>
      </c>
      <c r="D39" t="s">
        <v>886</v>
      </c>
      <c r="E39" s="41">
        <v>6501211234</v>
      </c>
      <c r="F39" s="39">
        <v>37816</v>
      </c>
      <c r="G39">
        <v>3600</v>
      </c>
      <c r="H39" t="s">
        <v>491</v>
      </c>
    </row>
    <row r="40" spans="1:8" x14ac:dyDescent="0.25">
      <c r="A40">
        <v>138</v>
      </c>
      <c r="B40" t="s">
        <v>559</v>
      </c>
      <c r="C40" t="s">
        <v>560</v>
      </c>
      <c r="D40" t="s">
        <v>887</v>
      </c>
      <c r="E40" s="41">
        <v>6501212034</v>
      </c>
      <c r="F40" s="39">
        <v>38651</v>
      </c>
      <c r="G40">
        <v>3200</v>
      </c>
      <c r="H40" t="s">
        <v>491</v>
      </c>
    </row>
    <row r="41" spans="1:8" x14ac:dyDescent="0.25">
      <c r="A41">
        <v>139</v>
      </c>
      <c r="B41" t="s">
        <v>444</v>
      </c>
      <c r="C41" t="s">
        <v>563</v>
      </c>
      <c r="D41" t="s">
        <v>888</v>
      </c>
      <c r="E41" s="41">
        <v>6501212019</v>
      </c>
      <c r="F41" s="39">
        <v>38760</v>
      </c>
      <c r="G41">
        <v>2700</v>
      </c>
      <c r="H41" t="s">
        <v>491</v>
      </c>
    </row>
    <row r="42" spans="1:8" x14ac:dyDescent="0.25">
      <c r="A42">
        <v>140</v>
      </c>
      <c r="B42" t="s">
        <v>566</v>
      </c>
      <c r="C42" t="s">
        <v>567</v>
      </c>
      <c r="D42" t="s">
        <v>889</v>
      </c>
      <c r="E42" s="41">
        <v>6501211834</v>
      </c>
      <c r="F42" s="39">
        <v>38813</v>
      </c>
      <c r="G42">
        <v>2500</v>
      </c>
      <c r="H42" t="s">
        <v>491</v>
      </c>
    </row>
    <row r="43" spans="1:8" x14ac:dyDescent="0.25">
      <c r="A43">
        <v>141</v>
      </c>
      <c r="B43" t="s">
        <v>570</v>
      </c>
      <c r="C43" t="s">
        <v>571</v>
      </c>
      <c r="D43" t="s">
        <v>890</v>
      </c>
      <c r="E43" s="41">
        <v>6501218009</v>
      </c>
      <c r="F43" s="39">
        <v>37911</v>
      </c>
      <c r="G43">
        <v>3500</v>
      </c>
      <c r="H43" t="s">
        <v>491</v>
      </c>
    </row>
    <row r="44" spans="1:8" x14ac:dyDescent="0.25">
      <c r="A44">
        <v>142</v>
      </c>
      <c r="B44" t="s">
        <v>574</v>
      </c>
      <c r="C44" t="s">
        <v>575</v>
      </c>
      <c r="D44" t="s">
        <v>891</v>
      </c>
      <c r="E44" s="41">
        <v>6501212994</v>
      </c>
      <c r="F44" s="39">
        <v>38381</v>
      </c>
      <c r="G44">
        <v>3100</v>
      </c>
      <c r="H44" t="s">
        <v>491</v>
      </c>
    </row>
    <row r="45" spans="1:8" x14ac:dyDescent="0.25">
      <c r="A45">
        <v>143</v>
      </c>
      <c r="B45" t="s">
        <v>578</v>
      </c>
      <c r="C45" t="s">
        <v>579</v>
      </c>
      <c r="D45" t="s">
        <v>892</v>
      </c>
      <c r="E45" s="41">
        <v>6501212874</v>
      </c>
      <c r="F45" s="39">
        <v>38791</v>
      </c>
      <c r="G45">
        <v>2600</v>
      </c>
      <c r="H45" t="s">
        <v>491</v>
      </c>
    </row>
    <row r="46" spans="1:8" x14ac:dyDescent="0.25">
      <c r="A46">
        <v>144</v>
      </c>
      <c r="B46" t="s">
        <v>582</v>
      </c>
      <c r="C46" t="s">
        <v>583</v>
      </c>
      <c r="D46" t="s">
        <v>893</v>
      </c>
      <c r="E46" s="41">
        <v>6501212004</v>
      </c>
      <c r="F46" s="39">
        <v>38907</v>
      </c>
      <c r="G46">
        <v>2500</v>
      </c>
      <c r="H46" t="s">
        <v>491</v>
      </c>
    </row>
    <row r="47" spans="1:8" x14ac:dyDescent="0.25">
      <c r="A47">
        <v>145</v>
      </c>
      <c r="B47" t="s">
        <v>444</v>
      </c>
      <c r="C47" t="s">
        <v>586</v>
      </c>
      <c r="D47" t="s">
        <v>894</v>
      </c>
      <c r="E47" s="41">
        <v>11441344429268</v>
      </c>
      <c r="F47" s="39">
        <v>38261</v>
      </c>
      <c r="G47">
        <v>14000</v>
      </c>
      <c r="H47" t="s">
        <v>590</v>
      </c>
    </row>
    <row r="48" spans="1:8" x14ac:dyDescent="0.25">
      <c r="A48">
        <v>146</v>
      </c>
      <c r="B48" t="s">
        <v>482</v>
      </c>
      <c r="C48" t="s">
        <v>591</v>
      </c>
      <c r="D48" t="s">
        <v>895</v>
      </c>
      <c r="E48" s="41">
        <v>11441344467268</v>
      </c>
      <c r="F48" s="39">
        <v>38357</v>
      </c>
      <c r="G48">
        <v>13500</v>
      </c>
      <c r="H48" t="s">
        <v>590</v>
      </c>
    </row>
    <row r="49" spans="1:8" x14ac:dyDescent="0.25">
      <c r="A49">
        <v>147</v>
      </c>
      <c r="B49" t="s">
        <v>594</v>
      </c>
      <c r="C49" t="s">
        <v>595</v>
      </c>
      <c r="D49" t="s">
        <v>896</v>
      </c>
      <c r="E49" s="41">
        <v>11441344429278</v>
      </c>
      <c r="F49" s="39">
        <v>38421</v>
      </c>
      <c r="G49">
        <v>12000</v>
      </c>
      <c r="H49" t="s">
        <v>590</v>
      </c>
    </row>
    <row r="50" spans="1:8" x14ac:dyDescent="0.25">
      <c r="A50">
        <v>148</v>
      </c>
      <c r="B50" t="s">
        <v>598</v>
      </c>
      <c r="C50" t="s">
        <v>599</v>
      </c>
      <c r="D50" t="s">
        <v>897</v>
      </c>
      <c r="E50" s="41">
        <v>11441344619268</v>
      </c>
      <c r="F50" s="39">
        <v>39370</v>
      </c>
      <c r="G50">
        <v>11000</v>
      </c>
      <c r="H50" t="s">
        <v>590</v>
      </c>
    </row>
    <row r="51" spans="1:8" x14ac:dyDescent="0.25">
      <c r="A51">
        <v>149</v>
      </c>
      <c r="B51" t="s">
        <v>602</v>
      </c>
      <c r="C51" t="s">
        <v>603</v>
      </c>
      <c r="D51" t="s">
        <v>898</v>
      </c>
      <c r="E51" s="41">
        <v>11441344429018</v>
      </c>
      <c r="F51" s="39">
        <v>39476</v>
      </c>
      <c r="G51">
        <v>10500</v>
      </c>
      <c r="H51" t="s">
        <v>590</v>
      </c>
    </row>
    <row r="52" spans="1:8" x14ac:dyDescent="0.25">
      <c r="A52">
        <v>150</v>
      </c>
      <c r="B52" t="s">
        <v>582</v>
      </c>
      <c r="C52" t="s">
        <v>606</v>
      </c>
      <c r="D52" t="s">
        <v>899</v>
      </c>
      <c r="E52" s="41">
        <v>11441344129268</v>
      </c>
      <c r="F52" s="39">
        <v>38382</v>
      </c>
      <c r="G52">
        <v>10000</v>
      </c>
      <c r="H52" t="s">
        <v>590</v>
      </c>
    </row>
    <row r="53" spans="1:8" x14ac:dyDescent="0.25">
      <c r="A53">
        <v>151</v>
      </c>
      <c r="B53" t="s">
        <v>422</v>
      </c>
      <c r="C53" t="s">
        <v>610</v>
      </c>
      <c r="D53" t="s">
        <v>900</v>
      </c>
      <c r="E53" s="41">
        <v>11441344345268</v>
      </c>
      <c r="F53" s="39">
        <v>38435</v>
      </c>
      <c r="G53">
        <v>9500</v>
      </c>
      <c r="H53" t="s">
        <v>590</v>
      </c>
    </row>
    <row r="54" spans="1:8" x14ac:dyDescent="0.25">
      <c r="A54">
        <v>152</v>
      </c>
      <c r="B54" t="s">
        <v>582</v>
      </c>
      <c r="C54" t="s">
        <v>613</v>
      </c>
      <c r="D54" t="s">
        <v>901</v>
      </c>
      <c r="E54" s="41">
        <v>11441344478968</v>
      </c>
      <c r="F54" s="39">
        <v>38584</v>
      </c>
      <c r="G54">
        <v>9000</v>
      </c>
      <c r="H54" t="s">
        <v>590</v>
      </c>
    </row>
    <row r="55" spans="1:8" x14ac:dyDescent="0.25">
      <c r="A55">
        <v>153</v>
      </c>
      <c r="B55" t="s">
        <v>616</v>
      </c>
      <c r="C55" t="s">
        <v>617</v>
      </c>
      <c r="D55" t="s">
        <v>902</v>
      </c>
      <c r="E55" s="41">
        <v>11441344498718</v>
      </c>
      <c r="F55" s="39">
        <v>38806</v>
      </c>
      <c r="G55">
        <v>8000</v>
      </c>
      <c r="H55" t="s">
        <v>590</v>
      </c>
    </row>
    <row r="56" spans="1:8" x14ac:dyDescent="0.25">
      <c r="A56">
        <v>154</v>
      </c>
      <c r="B56" t="s">
        <v>620</v>
      </c>
      <c r="C56" t="s">
        <v>599</v>
      </c>
      <c r="D56" t="s">
        <v>903</v>
      </c>
      <c r="E56" s="41">
        <v>11441344987668</v>
      </c>
      <c r="F56" s="39">
        <v>39060</v>
      </c>
      <c r="G56">
        <v>7500</v>
      </c>
      <c r="H56" t="s">
        <v>590</v>
      </c>
    </row>
    <row r="57" spans="1:8" x14ac:dyDescent="0.25">
      <c r="A57">
        <v>155</v>
      </c>
      <c r="B57" t="s">
        <v>623</v>
      </c>
      <c r="C57" t="s">
        <v>624</v>
      </c>
      <c r="D57" t="s">
        <v>904</v>
      </c>
      <c r="E57" s="41">
        <v>11441344486508</v>
      </c>
      <c r="F57" s="39">
        <v>39409</v>
      </c>
      <c r="G57">
        <v>7000</v>
      </c>
      <c r="H57" t="s">
        <v>590</v>
      </c>
    </row>
    <row r="58" spans="1:8" x14ac:dyDescent="0.25">
      <c r="A58">
        <v>156</v>
      </c>
      <c r="B58" t="s">
        <v>627</v>
      </c>
      <c r="C58" t="s">
        <v>398</v>
      </c>
      <c r="D58" t="s">
        <v>905</v>
      </c>
      <c r="E58" s="41">
        <v>11441345429268</v>
      </c>
      <c r="F58" s="39">
        <v>38016</v>
      </c>
      <c r="G58">
        <v>10000</v>
      </c>
      <c r="H58" t="s">
        <v>590</v>
      </c>
    </row>
    <row r="59" spans="1:8" x14ac:dyDescent="0.25">
      <c r="A59">
        <v>157</v>
      </c>
      <c r="B59" t="s">
        <v>630</v>
      </c>
      <c r="C59" t="s">
        <v>631</v>
      </c>
      <c r="D59" t="s">
        <v>906</v>
      </c>
      <c r="E59" s="41">
        <v>11441345929268</v>
      </c>
      <c r="F59" s="39">
        <v>38050</v>
      </c>
      <c r="G59">
        <v>9500</v>
      </c>
      <c r="H59" t="s">
        <v>590</v>
      </c>
    </row>
    <row r="60" spans="1:8" x14ac:dyDescent="0.25">
      <c r="A60">
        <v>158</v>
      </c>
      <c r="B60" t="s">
        <v>634</v>
      </c>
      <c r="C60" t="s">
        <v>635</v>
      </c>
      <c r="D60" t="s">
        <v>907</v>
      </c>
      <c r="E60" s="41">
        <v>11441345829268</v>
      </c>
      <c r="F60" s="39">
        <v>38200</v>
      </c>
      <c r="G60">
        <v>9000</v>
      </c>
      <c r="H60" t="s">
        <v>590</v>
      </c>
    </row>
    <row r="61" spans="1:8" x14ac:dyDescent="0.25">
      <c r="A61">
        <v>159</v>
      </c>
      <c r="B61" t="s">
        <v>638</v>
      </c>
      <c r="C61" t="s">
        <v>639</v>
      </c>
      <c r="D61" t="s">
        <v>908</v>
      </c>
      <c r="E61" s="41">
        <v>11441345729268</v>
      </c>
      <c r="F61" s="39">
        <v>38421</v>
      </c>
      <c r="G61">
        <v>8000</v>
      </c>
      <c r="H61" t="s">
        <v>590</v>
      </c>
    </row>
    <row r="62" spans="1:8" x14ac:dyDescent="0.25">
      <c r="A62">
        <v>160</v>
      </c>
      <c r="B62" t="s">
        <v>642</v>
      </c>
      <c r="C62" t="s">
        <v>643</v>
      </c>
      <c r="D62" t="s">
        <v>909</v>
      </c>
      <c r="E62" s="41">
        <v>11441345629268</v>
      </c>
      <c r="F62" s="39">
        <v>38701</v>
      </c>
      <c r="G62">
        <v>7500</v>
      </c>
      <c r="H62" t="s">
        <v>590</v>
      </c>
    </row>
    <row r="63" spans="1:8" x14ac:dyDescent="0.25">
      <c r="A63">
        <v>161</v>
      </c>
      <c r="B63" t="s">
        <v>646</v>
      </c>
      <c r="C63" t="s">
        <v>647</v>
      </c>
      <c r="D63" t="s">
        <v>910</v>
      </c>
      <c r="E63" s="41">
        <v>11441345529268</v>
      </c>
      <c r="F63" s="39">
        <v>39024</v>
      </c>
      <c r="G63">
        <v>7000</v>
      </c>
      <c r="H63" t="s">
        <v>590</v>
      </c>
    </row>
    <row r="64" spans="1:8" x14ac:dyDescent="0.25">
      <c r="A64">
        <v>162</v>
      </c>
      <c r="B64" t="s">
        <v>650</v>
      </c>
      <c r="C64" t="s">
        <v>651</v>
      </c>
      <c r="D64" t="s">
        <v>911</v>
      </c>
      <c r="E64" s="41">
        <v>11441346129268</v>
      </c>
      <c r="F64" s="39">
        <v>38667</v>
      </c>
      <c r="G64">
        <v>10500</v>
      </c>
      <c r="H64" t="s">
        <v>590</v>
      </c>
    </row>
    <row r="65" spans="1:8" x14ac:dyDescent="0.25">
      <c r="A65">
        <v>163</v>
      </c>
      <c r="B65" t="s">
        <v>654</v>
      </c>
      <c r="C65" t="s">
        <v>655</v>
      </c>
      <c r="D65" t="s">
        <v>912</v>
      </c>
      <c r="E65" s="41">
        <v>11441346229268</v>
      </c>
      <c r="F65" s="39">
        <v>39160</v>
      </c>
      <c r="G65">
        <v>9500</v>
      </c>
      <c r="H65" t="s">
        <v>590</v>
      </c>
    </row>
    <row r="66" spans="1:8" x14ac:dyDescent="0.25">
      <c r="A66">
        <v>164</v>
      </c>
      <c r="B66" t="s">
        <v>658</v>
      </c>
      <c r="C66" t="s">
        <v>659</v>
      </c>
      <c r="D66" t="s">
        <v>913</v>
      </c>
      <c r="E66" s="41">
        <v>11441346329268</v>
      </c>
      <c r="F66" s="39">
        <v>39471</v>
      </c>
      <c r="G66">
        <v>7200</v>
      </c>
      <c r="H66" t="s">
        <v>590</v>
      </c>
    </row>
    <row r="67" spans="1:8" x14ac:dyDescent="0.25">
      <c r="A67">
        <v>165</v>
      </c>
      <c r="B67" t="s">
        <v>422</v>
      </c>
      <c r="C67" t="s">
        <v>662</v>
      </c>
      <c r="D67" t="s">
        <v>914</v>
      </c>
      <c r="E67" s="41">
        <v>11441346529268</v>
      </c>
      <c r="F67" s="39">
        <v>39501</v>
      </c>
      <c r="G67">
        <v>6800</v>
      </c>
      <c r="H67" t="s">
        <v>590</v>
      </c>
    </row>
    <row r="68" spans="1:8" x14ac:dyDescent="0.25">
      <c r="A68">
        <v>166</v>
      </c>
      <c r="B68" t="s">
        <v>665</v>
      </c>
      <c r="C68" t="s">
        <v>666</v>
      </c>
      <c r="D68" t="s">
        <v>915</v>
      </c>
      <c r="E68" s="41">
        <v>11441346629268</v>
      </c>
      <c r="F68" s="39">
        <v>39531</v>
      </c>
      <c r="G68">
        <v>6400</v>
      </c>
      <c r="H68" t="s">
        <v>590</v>
      </c>
    </row>
    <row r="69" spans="1:8" x14ac:dyDescent="0.25">
      <c r="A69">
        <v>167</v>
      </c>
      <c r="B69" t="s">
        <v>669</v>
      </c>
      <c r="C69" t="s">
        <v>670</v>
      </c>
      <c r="D69" t="s">
        <v>916</v>
      </c>
      <c r="E69" s="41">
        <v>11441346729268</v>
      </c>
      <c r="F69" s="39">
        <v>39559</v>
      </c>
      <c r="G69">
        <v>6200</v>
      </c>
      <c r="H69" t="s">
        <v>590</v>
      </c>
    </row>
    <row r="70" spans="1:8" x14ac:dyDescent="0.25">
      <c r="A70">
        <v>168</v>
      </c>
      <c r="B70" t="s">
        <v>673</v>
      </c>
      <c r="C70" t="s">
        <v>674</v>
      </c>
      <c r="D70" t="s">
        <v>917</v>
      </c>
      <c r="E70" s="41">
        <v>11441343929268</v>
      </c>
      <c r="F70" s="39">
        <v>38422</v>
      </c>
      <c r="G70">
        <v>11500</v>
      </c>
      <c r="H70" t="s">
        <v>590</v>
      </c>
    </row>
    <row r="71" spans="1:8" x14ac:dyDescent="0.25">
      <c r="A71">
        <v>169</v>
      </c>
      <c r="B71" t="s">
        <v>677</v>
      </c>
      <c r="C71" t="s">
        <v>678</v>
      </c>
      <c r="D71" t="s">
        <v>918</v>
      </c>
      <c r="E71" s="41">
        <v>11441343829268</v>
      </c>
      <c r="F71" s="39">
        <v>38799</v>
      </c>
      <c r="G71">
        <v>10000</v>
      </c>
      <c r="H71" t="s">
        <v>590</v>
      </c>
    </row>
    <row r="72" spans="1:8" x14ac:dyDescent="0.25">
      <c r="A72">
        <v>170</v>
      </c>
      <c r="B72" t="s">
        <v>681</v>
      </c>
      <c r="C72" t="s">
        <v>682</v>
      </c>
      <c r="D72" t="s">
        <v>919</v>
      </c>
      <c r="E72" s="41">
        <v>11441343729268</v>
      </c>
      <c r="F72" s="39">
        <v>38741</v>
      </c>
      <c r="G72">
        <v>9600</v>
      </c>
      <c r="H72" t="s">
        <v>590</v>
      </c>
    </row>
    <row r="73" spans="1:8" x14ac:dyDescent="0.25">
      <c r="A73">
        <v>171</v>
      </c>
      <c r="B73" t="s">
        <v>685</v>
      </c>
      <c r="C73" t="s">
        <v>639</v>
      </c>
      <c r="D73" t="s">
        <v>920</v>
      </c>
      <c r="E73" s="41">
        <v>11441343629268</v>
      </c>
      <c r="F73" s="39">
        <v>39136</v>
      </c>
      <c r="G73">
        <v>7400</v>
      </c>
      <c r="H73" t="s">
        <v>590</v>
      </c>
    </row>
    <row r="74" spans="1:8" x14ac:dyDescent="0.25">
      <c r="A74">
        <v>172</v>
      </c>
      <c r="B74" t="s">
        <v>688</v>
      </c>
      <c r="C74" t="s">
        <v>689</v>
      </c>
      <c r="D74" t="s">
        <v>921</v>
      </c>
      <c r="E74" s="41">
        <v>11441343529268</v>
      </c>
      <c r="F74" s="39">
        <v>39165</v>
      </c>
      <c r="G74">
        <v>7300</v>
      </c>
      <c r="H74" t="s">
        <v>590</v>
      </c>
    </row>
    <row r="75" spans="1:8" x14ac:dyDescent="0.25">
      <c r="A75">
        <v>173</v>
      </c>
      <c r="B75" t="s">
        <v>692</v>
      </c>
      <c r="C75" t="s">
        <v>190</v>
      </c>
      <c r="D75" t="s">
        <v>922</v>
      </c>
      <c r="E75" s="41">
        <v>11441343329268</v>
      </c>
      <c r="F75" s="39">
        <v>39559</v>
      </c>
      <c r="G75">
        <v>6100</v>
      </c>
      <c r="H75" t="s">
        <v>590</v>
      </c>
    </row>
    <row r="76" spans="1:8" x14ac:dyDescent="0.25">
      <c r="A76">
        <v>174</v>
      </c>
      <c r="B76" t="s">
        <v>695</v>
      </c>
      <c r="C76" t="s">
        <v>696</v>
      </c>
      <c r="D76" t="s">
        <v>923</v>
      </c>
      <c r="E76" s="41">
        <v>11441644429267</v>
      </c>
      <c r="F76" s="39">
        <v>38118</v>
      </c>
      <c r="G76">
        <v>11000</v>
      </c>
      <c r="H76" t="s">
        <v>590</v>
      </c>
    </row>
    <row r="77" spans="1:8" x14ac:dyDescent="0.25">
      <c r="A77">
        <v>175</v>
      </c>
      <c r="B77" t="s">
        <v>699</v>
      </c>
      <c r="C77" t="s">
        <v>700</v>
      </c>
      <c r="D77" t="s">
        <v>924</v>
      </c>
      <c r="E77" s="41">
        <v>11441644429266</v>
      </c>
      <c r="F77" s="39">
        <v>38430</v>
      </c>
      <c r="G77">
        <v>8800</v>
      </c>
      <c r="H77" t="s">
        <v>590</v>
      </c>
    </row>
    <row r="78" spans="1:8" x14ac:dyDescent="0.25">
      <c r="A78">
        <v>176</v>
      </c>
      <c r="B78" t="s">
        <v>703</v>
      </c>
      <c r="C78" t="s">
        <v>704</v>
      </c>
      <c r="D78" t="s">
        <v>925</v>
      </c>
      <c r="E78" s="41">
        <v>11441644429265</v>
      </c>
      <c r="F78" s="39">
        <v>38800</v>
      </c>
      <c r="G78">
        <v>8600</v>
      </c>
      <c r="H78" t="s">
        <v>590</v>
      </c>
    </row>
    <row r="79" spans="1:8" x14ac:dyDescent="0.25">
      <c r="A79">
        <v>177</v>
      </c>
      <c r="B79" t="s">
        <v>707</v>
      </c>
      <c r="C79" t="s">
        <v>708</v>
      </c>
      <c r="D79" t="s">
        <v>926</v>
      </c>
      <c r="E79" s="41">
        <v>11441644429264</v>
      </c>
      <c r="F79" s="39">
        <v>38830</v>
      </c>
      <c r="G79">
        <v>8400</v>
      </c>
      <c r="H79" t="s">
        <v>590</v>
      </c>
    </row>
    <row r="80" spans="1:8" x14ac:dyDescent="0.25">
      <c r="A80">
        <v>178</v>
      </c>
      <c r="B80" t="s">
        <v>711</v>
      </c>
      <c r="C80" t="s">
        <v>712</v>
      </c>
      <c r="D80" t="s">
        <v>927</v>
      </c>
      <c r="E80" s="41">
        <v>11441644429263</v>
      </c>
      <c r="F80" s="39">
        <v>39226</v>
      </c>
      <c r="G80">
        <v>7000</v>
      </c>
      <c r="H80" t="s">
        <v>590</v>
      </c>
    </row>
    <row r="81" spans="1:8" x14ac:dyDescent="0.25">
      <c r="A81">
        <v>179</v>
      </c>
      <c r="B81" t="s">
        <v>715</v>
      </c>
      <c r="C81" t="s">
        <v>716</v>
      </c>
      <c r="D81" t="s">
        <v>928</v>
      </c>
      <c r="E81" s="41">
        <v>11441644429262</v>
      </c>
      <c r="F81" s="39">
        <v>39451</v>
      </c>
      <c r="G81">
        <v>6200</v>
      </c>
      <c r="H81" t="s">
        <v>590</v>
      </c>
    </row>
    <row r="82" spans="1:8" x14ac:dyDescent="0.25">
      <c r="A82">
        <v>180</v>
      </c>
      <c r="B82" t="s">
        <v>719</v>
      </c>
      <c r="C82" t="s">
        <v>704</v>
      </c>
      <c r="D82" t="s">
        <v>929</v>
      </c>
      <c r="E82" s="41">
        <v>6505079876</v>
      </c>
      <c r="F82" s="39">
        <v>38741</v>
      </c>
      <c r="G82">
        <v>3200</v>
      </c>
      <c r="H82" t="s">
        <v>491</v>
      </c>
    </row>
    <row r="83" spans="1:8" x14ac:dyDescent="0.25">
      <c r="A83">
        <v>181</v>
      </c>
      <c r="B83" t="s">
        <v>723</v>
      </c>
      <c r="C83" t="s">
        <v>724</v>
      </c>
      <c r="D83" t="s">
        <v>930</v>
      </c>
      <c r="E83" s="41">
        <v>6505079877</v>
      </c>
      <c r="F83" s="39">
        <v>38771</v>
      </c>
      <c r="G83">
        <v>3100</v>
      </c>
      <c r="H83" t="s">
        <v>491</v>
      </c>
    </row>
    <row r="84" spans="1:8" x14ac:dyDescent="0.25">
      <c r="A84">
        <v>182</v>
      </c>
      <c r="B84" t="s">
        <v>727</v>
      </c>
      <c r="C84" t="s">
        <v>728</v>
      </c>
      <c r="D84" t="s">
        <v>931</v>
      </c>
      <c r="E84" s="41">
        <v>6505079878</v>
      </c>
      <c r="F84" s="39">
        <v>39254</v>
      </c>
      <c r="G84">
        <v>2500</v>
      </c>
      <c r="H84" t="s">
        <v>491</v>
      </c>
    </row>
    <row r="85" spans="1:8" x14ac:dyDescent="0.25">
      <c r="A85">
        <v>183</v>
      </c>
      <c r="B85" t="s">
        <v>731</v>
      </c>
      <c r="C85" t="s">
        <v>732</v>
      </c>
      <c r="D85" t="s">
        <v>932</v>
      </c>
      <c r="E85" s="41">
        <v>6505079879</v>
      </c>
      <c r="F85" s="39">
        <v>39481</v>
      </c>
      <c r="G85">
        <v>2800</v>
      </c>
      <c r="H85" t="s">
        <v>491</v>
      </c>
    </row>
    <row r="86" spans="1:8" x14ac:dyDescent="0.25">
      <c r="A86">
        <v>184</v>
      </c>
      <c r="B86" t="s">
        <v>735</v>
      </c>
      <c r="C86" t="s">
        <v>736</v>
      </c>
      <c r="D86" t="s">
        <v>933</v>
      </c>
      <c r="E86" s="41">
        <v>6505091876</v>
      </c>
      <c r="F86" s="39">
        <v>38013</v>
      </c>
      <c r="G86">
        <v>4200</v>
      </c>
      <c r="H86" t="s">
        <v>491</v>
      </c>
    </row>
    <row r="87" spans="1:8" x14ac:dyDescent="0.25">
      <c r="A87">
        <v>185</v>
      </c>
      <c r="B87" t="s">
        <v>739</v>
      </c>
      <c r="C87" t="s">
        <v>740</v>
      </c>
      <c r="D87" t="s">
        <v>934</v>
      </c>
      <c r="E87" s="41">
        <v>6505092876</v>
      </c>
      <c r="F87" s="39">
        <v>38403</v>
      </c>
      <c r="G87">
        <v>4100</v>
      </c>
      <c r="H87" t="s">
        <v>491</v>
      </c>
    </row>
    <row r="88" spans="1:8" x14ac:dyDescent="0.25">
      <c r="A88">
        <v>186</v>
      </c>
      <c r="B88" t="s">
        <v>508</v>
      </c>
      <c r="C88" t="s">
        <v>743</v>
      </c>
      <c r="D88" t="s">
        <v>935</v>
      </c>
      <c r="E88" s="41">
        <v>6505093876</v>
      </c>
      <c r="F88" s="39">
        <v>38892</v>
      </c>
      <c r="G88">
        <v>3400</v>
      </c>
      <c r="H88" t="s">
        <v>491</v>
      </c>
    </row>
    <row r="89" spans="1:8" x14ac:dyDescent="0.25">
      <c r="A89">
        <v>187</v>
      </c>
      <c r="B89" t="s">
        <v>746</v>
      </c>
      <c r="C89" t="s">
        <v>747</v>
      </c>
      <c r="D89" t="s">
        <v>936</v>
      </c>
      <c r="E89" s="41">
        <v>6505094876</v>
      </c>
      <c r="F89" s="39">
        <v>39120</v>
      </c>
      <c r="G89">
        <v>3000</v>
      </c>
      <c r="H89" t="s">
        <v>491</v>
      </c>
    </row>
    <row r="90" spans="1:8" x14ac:dyDescent="0.25">
      <c r="A90">
        <v>188</v>
      </c>
      <c r="B90" t="s">
        <v>750</v>
      </c>
      <c r="C90" t="s">
        <v>751</v>
      </c>
      <c r="D90" t="s">
        <v>937</v>
      </c>
      <c r="E90" s="41">
        <v>6505051876</v>
      </c>
      <c r="F90" s="39">
        <v>38517</v>
      </c>
      <c r="G90">
        <v>3800</v>
      </c>
      <c r="H90" t="s">
        <v>491</v>
      </c>
    </row>
    <row r="91" spans="1:8" x14ac:dyDescent="0.25">
      <c r="A91">
        <v>189</v>
      </c>
      <c r="B91" t="s">
        <v>754</v>
      </c>
      <c r="C91" t="s">
        <v>755</v>
      </c>
      <c r="D91" t="s">
        <v>938</v>
      </c>
      <c r="E91" s="41">
        <v>6505052876</v>
      </c>
      <c r="F91" s="39">
        <v>38577</v>
      </c>
      <c r="G91">
        <v>3600</v>
      </c>
      <c r="H91" t="s">
        <v>491</v>
      </c>
    </row>
    <row r="92" spans="1:8" x14ac:dyDescent="0.25">
      <c r="A92">
        <v>190</v>
      </c>
      <c r="B92" t="s">
        <v>758</v>
      </c>
      <c r="C92" t="s">
        <v>759</v>
      </c>
      <c r="D92" t="s">
        <v>939</v>
      </c>
      <c r="E92" s="41">
        <v>6505053876</v>
      </c>
      <c r="F92" s="39">
        <v>38909</v>
      </c>
      <c r="G92">
        <v>2900</v>
      </c>
      <c r="H92" t="s">
        <v>491</v>
      </c>
    </row>
    <row r="93" spans="1:8" x14ac:dyDescent="0.25">
      <c r="A93">
        <v>191</v>
      </c>
      <c r="B93" t="s">
        <v>578</v>
      </c>
      <c r="C93" t="s">
        <v>762</v>
      </c>
      <c r="D93" t="s">
        <v>940</v>
      </c>
      <c r="E93" s="41">
        <v>6505054876</v>
      </c>
      <c r="F93" s="39">
        <v>39435</v>
      </c>
      <c r="G93">
        <v>2500</v>
      </c>
      <c r="H93" t="s">
        <v>491</v>
      </c>
    </row>
    <row r="94" spans="1:8" x14ac:dyDescent="0.25">
      <c r="A94">
        <v>192</v>
      </c>
      <c r="B94" t="s">
        <v>765</v>
      </c>
      <c r="C94" t="s">
        <v>766</v>
      </c>
      <c r="D94" t="s">
        <v>941</v>
      </c>
      <c r="E94" s="41">
        <v>6505011876</v>
      </c>
      <c r="F94" s="39">
        <v>38021</v>
      </c>
      <c r="G94">
        <v>4000</v>
      </c>
      <c r="H94" t="s">
        <v>491</v>
      </c>
    </row>
    <row r="95" spans="1:8" x14ac:dyDescent="0.25">
      <c r="A95">
        <v>193</v>
      </c>
      <c r="B95" t="s">
        <v>769</v>
      </c>
      <c r="C95" t="s">
        <v>770</v>
      </c>
      <c r="D95" t="s">
        <v>942</v>
      </c>
      <c r="E95" s="41">
        <v>6505012876</v>
      </c>
      <c r="F95" s="39">
        <v>38414</v>
      </c>
      <c r="G95">
        <v>3900</v>
      </c>
      <c r="H95" t="s">
        <v>491</v>
      </c>
    </row>
    <row r="96" spans="1:8" x14ac:dyDescent="0.25">
      <c r="A96">
        <v>194</v>
      </c>
      <c r="B96" t="s">
        <v>773</v>
      </c>
      <c r="C96" t="s">
        <v>774</v>
      </c>
      <c r="D96" t="s">
        <v>943</v>
      </c>
      <c r="E96" s="41">
        <v>6505013876</v>
      </c>
      <c r="F96" s="39">
        <v>38899</v>
      </c>
      <c r="G96">
        <v>3200</v>
      </c>
      <c r="H96" t="s">
        <v>491</v>
      </c>
    </row>
    <row r="97" spans="1:8" x14ac:dyDescent="0.25">
      <c r="A97">
        <v>195</v>
      </c>
      <c r="B97" t="s">
        <v>777</v>
      </c>
      <c r="C97" t="s">
        <v>778</v>
      </c>
      <c r="D97" t="s">
        <v>944</v>
      </c>
      <c r="E97" s="41">
        <v>6505014876</v>
      </c>
      <c r="F97" s="39">
        <v>39158</v>
      </c>
      <c r="G97">
        <v>2800</v>
      </c>
      <c r="H97" t="s">
        <v>491</v>
      </c>
    </row>
    <row r="98" spans="1:8" x14ac:dyDescent="0.25">
      <c r="A98">
        <v>196</v>
      </c>
      <c r="B98" t="s">
        <v>781</v>
      </c>
      <c r="C98" t="s">
        <v>782</v>
      </c>
      <c r="D98" t="s">
        <v>945</v>
      </c>
      <c r="E98" s="41">
        <v>6505079811</v>
      </c>
      <c r="F98" s="39">
        <v>38831</v>
      </c>
      <c r="G98">
        <v>3100</v>
      </c>
      <c r="H98" t="s">
        <v>491</v>
      </c>
    </row>
    <row r="99" spans="1:8" x14ac:dyDescent="0.25">
      <c r="A99">
        <v>197</v>
      </c>
      <c r="B99" t="s">
        <v>504</v>
      </c>
      <c r="C99" t="s">
        <v>785</v>
      </c>
      <c r="D99" t="s">
        <v>946</v>
      </c>
      <c r="E99" s="41">
        <v>6505079822</v>
      </c>
      <c r="F99" s="39">
        <v>38860</v>
      </c>
      <c r="G99">
        <v>3000</v>
      </c>
      <c r="H99" t="s">
        <v>491</v>
      </c>
    </row>
    <row r="100" spans="1:8" x14ac:dyDescent="0.25">
      <c r="A100">
        <v>198</v>
      </c>
      <c r="B100" t="s">
        <v>788</v>
      </c>
      <c r="C100" t="s">
        <v>789</v>
      </c>
      <c r="D100" t="s">
        <v>947</v>
      </c>
      <c r="E100" s="41">
        <v>6505079833</v>
      </c>
      <c r="F100" s="39">
        <v>39254</v>
      </c>
      <c r="G100">
        <v>2600</v>
      </c>
      <c r="H100" t="s">
        <v>491</v>
      </c>
    </row>
    <row r="101" spans="1:8" x14ac:dyDescent="0.25">
      <c r="A101">
        <v>199</v>
      </c>
      <c r="B101" t="s">
        <v>792</v>
      </c>
      <c r="C101" t="s">
        <v>712</v>
      </c>
      <c r="D101" t="s">
        <v>948</v>
      </c>
      <c r="E101" s="41">
        <v>6505079844</v>
      </c>
      <c r="F101" s="39">
        <v>39460</v>
      </c>
      <c r="G101">
        <v>2600</v>
      </c>
      <c r="H101" t="s">
        <v>491</v>
      </c>
    </row>
    <row r="102" spans="1:8" x14ac:dyDescent="0.25">
      <c r="A102">
        <v>200</v>
      </c>
      <c r="B102" t="s">
        <v>754</v>
      </c>
      <c r="C102" t="s">
        <v>795</v>
      </c>
      <c r="D102" t="s">
        <v>949</v>
      </c>
      <c r="E102" s="41">
        <v>5151234444</v>
      </c>
      <c r="F102" s="39">
        <v>37881</v>
      </c>
      <c r="G102">
        <v>4400</v>
      </c>
      <c r="H102" t="s">
        <v>799</v>
      </c>
    </row>
    <row r="103" spans="1:8" x14ac:dyDescent="0.25">
      <c r="A103">
        <v>201</v>
      </c>
      <c r="B103" t="s">
        <v>543</v>
      </c>
      <c r="C103" t="s">
        <v>800</v>
      </c>
      <c r="D103" t="s">
        <v>950</v>
      </c>
      <c r="E103" s="41">
        <v>5151235555</v>
      </c>
      <c r="F103" s="39">
        <v>38034</v>
      </c>
      <c r="G103">
        <v>13000</v>
      </c>
      <c r="H103" t="s">
        <v>804</v>
      </c>
    </row>
    <row r="104" spans="1:8" x14ac:dyDescent="0.25">
      <c r="A104">
        <v>202</v>
      </c>
      <c r="B104" t="s">
        <v>805</v>
      </c>
      <c r="C104" t="s">
        <v>806</v>
      </c>
      <c r="D104" t="s">
        <v>951</v>
      </c>
      <c r="E104" s="41">
        <v>6031236666</v>
      </c>
      <c r="F104" s="39">
        <v>38581</v>
      </c>
      <c r="G104">
        <v>6000</v>
      </c>
      <c r="H104" t="s">
        <v>804</v>
      </c>
    </row>
    <row r="105" spans="1:8" x14ac:dyDescent="0.25">
      <c r="A105">
        <v>203</v>
      </c>
      <c r="B105" t="s">
        <v>810</v>
      </c>
      <c r="C105" t="s">
        <v>811</v>
      </c>
      <c r="D105" t="s">
        <v>952</v>
      </c>
      <c r="E105" s="41">
        <v>5151237777</v>
      </c>
      <c r="F105" s="39">
        <v>37414</v>
      </c>
      <c r="G105">
        <v>6500</v>
      </c>
      <c r="H105" t="s">
        <v>815</v>
      </c>
    </row>
    <row r="106" spans="1:8" x14ac:dyDescent="0.25">
      <c r="A106">
        <v>204</v>
      </c>
      <c r="B106" t="s">
        <v>816</v>
      </c>
      <c r="C106" t="s">
        <v>817</v>
      </c>
      <c r="D106" t="s">
        <v>953</v>
      </c>
      <c r="E106" s="41">
        <v>5151238888</v>
      </c>
      <c r="F106" s="39">
        <v>37414</v>
      </c>
      <c r="G106">
        <v>10000</v>
      </c>
      <c r="H106" t="s">
        <v>821</v>
      </c>
    </row>
    <row r="107" spans="1:8" x14ac:dyDescent="0.25">
      <c r="A107">
        <v>205</v>
      </c>
      <c r="B107" t="s">
        <v>822</v>
      </c>
      <c r="C107" t="s">
        <v>823</v>
      </c>
      <c r="D107" t="s">
        <v>954</v>
      </c>
      <c r="E107" s="41">
        <v>5151238080</v>
      </c>
      <c r="F107" s="39">
        <v>37414</v>
      </c>
      <c r="G107">
        <v>12008</v>
      </c>
      <c r="H107" t="s">
        <v>188</v>
      </c>
    </row>
    <row r="108" spans="1:8" x14ac:dyDescent="0.25">
      <c r="A108">
        <v>206</v>
      </c>
      <c r="B108" t="s">
        <v>685</v>
      </c>
      <c r="C108" t="s">
        <v>827</v>
      </c>
      <c r="D108" t="s">
        <v>955</v>
      </c>
      <c r="E108" s="41">
        <v>5151238181</v>
      </c>
      <c r="F108" s="39">
        <v>37414</v>
      </c>
      <c r="G108">
        <v>8300</v>
      </c>
      <c r="H108"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2023-03-30T00:41:40Z</dcterms:modified>
  <cp:category/>
  <cp:contentStatus/>
</cp:coreProperties>
</file>