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AAC611A3-E66F-4470-B2C5-34560ED64D2D}" xr6:coauthVersionLast="47" xr6:coauthVersionMax="47" xr10:uidLastSave="{00000000-0000-0000-0000-000000000000}"/>
  <bookViews>
    <workbookView xWindow="-120" yWindow="-120" windowWidth="29040" windowHeight="16440" firstSheet="7" activeTab="1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5" hidden="1">Text!#REF!</definedName>
    <definedName name="_xlnm._FilterDatabase" localSheetId="6" hidden="1">'Text (2)'!$A$1:$B$51</definedName>
  </definedNames>
  <calcPr calcId="191028"/>
  <pivotCaches>
    <pivotCache cacheId="0"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8" l="1"/>
  <c r="B12" i="18"/>
  <c r="B3" i="18"/>
  <c r="B8" i="18" s="1"/>
  <c r="B2" i="18"/>
  <c r="B9" i="18" l="1"/>
  <c r="B20" i="18"/>
  <c r="B5" i="18"/>
  <c r="B21" i="18"/>
  <c r="B4" i="18"/>
  <c r="B6" i="18"/>
  <c r="B14" i="18" s="1"/>
  <c r="B7" i="18"/>
  <c r="B19" i="18" l="1"/>
  <c r="B18" i="18"/>
  <c r="B11" i="18"/>
  <c r="B24" i="18" s="1"/>
  <c r="B10" i="18"/>
  <c r="B15" i="18"/>
  <c r="D14" i="15"/>
  <c r="D13" i="15"/>
  <c r="D12" i="15"/>
  <c r="D7" i="15"/>
  <c r="D5" i="15"/>
  <c r="D8" i="15"/>
  <c r="D6" i="15"/>
  <c r="D4" i="15"/>
  <c r="D3" i="15"/>
  <c r="F12" i="4"/>
  <c r="F13" i="4"/>
  <c r="F14" i="4"/>
  <c r="F15" i="4"/>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H2" i="4"/>
  <c r="G2" i="4"/>
  <c r="D3" i="4"/>
  <c r="E3" i="4"/>
  <c r="D4" i="4"/>
  <c r="F4" i="4" s="1"/>
  <c r="E4" i="4"/>
  <c r="D5" i="4"/>
  <c r="E5" i="4"/>
  <c r="D6" i="4"/>
  <c r="E6" i="4"/>
  <c r="D7" i="4"/>
  <c r="E7" i="4"/>
  <c r="D8" i="4"/>
  <c r="F8" i="4" s="1"/>
  <c r="E8" i="4"/>
  <c r="D9" i="4"/>
  <c r="F9" i="4" s="1"/>
  <c r="E9" i="4"/>
  <c r="D10" i="4"/>
  <c r="F10" i="4" s="1"/>
  <c r="E10" i="4"/>
  <c r="D11" i="4"/>
  <c r="F11" i="4" s="1"/>
  <c r="E11" i="4"/>
  <c r="D12" i="4"/>
  <c r="E12" i="4"/>
  <c r="D13" i="4"/>
  <c r="E13" i="4"/>
  <c r="D14" i="4"/>
  <c r="E14" i="4"/>
  <c r="D15" i="4"/>
  <c r="E15" i="4"/>
  <c r="E2" i="4"/>
  <c r="D2" i="4"/>
  <c r="F2" i="4" s="1"/>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J17" i="11"/>
  <c r="I8" i="14"/>
  <c r="I7" i="14"/>
  <c r="I6" i="14" a="1"/>
  <c r="I6" i="14" s="1"/>
  <c r="C3" i="9"/>
  <c r="C4" i="9"/>
  <c r="C5" i="9"/>
  <c r="C6" i="9"/>
  <c r="C7" i="9"/>
  <c r="C8" i="9"/>
  <c r="C9" i="9"/>
  <c r="C10" i="9"/>
  <c r="C11" i="9"/>
  <c r="C2" i="9"/>
  <c r="B3" i="9"/>
  <c r="B4" i="9"/>
  <c r="B5" i="9"/>
  <c r="B6" i="9"/>
  <c r="B7" i="9"/>
  <c r="B8" i="9"/>
  <c r="B9" i="9"/>
  <c r="B10" i="9"/>
  <c r="B11" i="9"/>
  <c r="B2" i="9"/>
  <c r="I9" i="14" a="1"/>
  <c r="B22" i="18" l="1"/>
  <c r="B16" i="18"/>
  <c r="B23" i="18"/>
  <c r="B17" i="18"/>
  <c r="F5" i="4"/>
  <c r="F6" i="4"/>
  <c r="F3" i="4"/>
  <c r="F7" i="4"/>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<sst xmlns="http://schemas.openxmlformats.org/spreadsheetml/2006/main" count="1915" uniqueCount="1054">
  <si>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</si>
  <si>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</si>
  <si>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</si>
  <si>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</si>
  <si>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</si>
  <si>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</si>
  <si>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</si>
  <si>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</si>
  <si>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</si>
  <si>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</si>
  <si>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</si>
  <si>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</si>
  <si>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</si>
  <si>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</si>
  <si>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</si>
  <si>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</si>
  <si>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</si>
  <si>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</si>
  <si>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</si>
  <si>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</si>
  <si>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</si>
  <si>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</si>
  <si>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</si>
  <si>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</si>
  <si>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</si>
  <si>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</si>
  <si>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</si>
  <si>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</si>
  <si>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</si>
  <si>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</si>
  <si>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</si>
  <si>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</si>
  <si>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</si>
  <si>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</si>
  <si>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</si>
  <si>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</si>
  <si>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</si>
  <si>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</si>
  <si>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</si>
  <si>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</si>
  <si>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</si>
  <si>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</si>
  <si>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</si>
  <si>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</si>
  <si>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</si>
  <si>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</si>
  <si>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</si>
  <si>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</si>
  <si>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</si>
  <si>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</si>
  <si>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</si>
  <si>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</si>
  <si>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</si>
  <si>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</si>
  <si>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</si>
  <si>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</si>
  <si>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</si>
  <si>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</si>
  <si>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</si>
  <si>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</si>
  <si>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</si>
  <si>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</si>
  <si>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</si>
  <si>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</si>
  <si>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</si>
  <si>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</si>
  <si>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</si>
  <si>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</si>
  <si>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</si>
  <si>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</si>
  <si>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</si>
  <si>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</si>
  <si>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</si>
  <si>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</si>
  <si>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</si>
  <si>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</si>
  <si>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</si>
  <si>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</si>
  <si>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</si>
  <si>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</si>
  <si>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</si>
  <si>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</si>
  <si>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</si>
  <si>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</si>
  <si>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</si>
  <si>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</si>
  <si>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</si>
  <si>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</si>
  <si>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</si>
  <si>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</si>
  <si>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</si>
  <si>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</si>
  <si>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</si>
  <si>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</si>
  <si>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</si>
  <si>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</si>
  <si>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</si>
  <si>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</si>
  <si>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</si>
  <si>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</si>
  <si>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</si>
  <si>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</si>
  <si>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</si>
  <si>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</si>
  <si>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</si>
  <si>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</si>
  <si>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</si>
  <si>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</si>
  <si>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</si>
  <si>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</si>
  <si>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</si>
  <si>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</si>
  <si>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</si>
  <si>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</si>
  <si>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</si>
  <si>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Title</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</si>
  <si>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</si>
  <si>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</si>
  <si>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</si>
  <si>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</si>
  <si>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</si>
  <si>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</si>
  <si>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</si>
  <si>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</si>
  <si>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</si>
  <si>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</si>
  <si>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</si>
  <si>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</si>
  <si>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</si>
  <si>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</si>
  <si>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</si>
  <si>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Jumanji: The Next Level</t>
  </si>
  <si>
    <t xml:space="preserve">   Sabrina    </t>
  </si>
  <si>
    <t xml:space="preserve">   Buchanan</t>
  </si>
  <si>
    <t>&lt;</t>
  </si>
  <si>
    <t>Less Than</t>
  </si>
  <si>
    <t>=left()</t>
  </si>
  <si>
    <t>Star Wars</t>
  </si>
  <si>
    <t xml:space="preserve">John C.     </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</si>
  <si>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</si>
  <si>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</si>
  <si>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</si>
  <si>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</si>
  <si>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</si>
  <si>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</si>
  <si>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</si>
  <si>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</si>
  <si>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</si>
  <si>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</si>
  <si>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</si>
  <si>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</si>
  <si>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</si>
  <si>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</si>
  <si>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</si>
  <si>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</si>
  <si>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</si>
  <si>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</si>
  <si>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I Am Legend</t>
  </si>
  <si>
    <t xml:space="preserve">   Nicole </t>
  </si>
  <si>
    <t xml:space="preserve">  Gray    </t>
  </si>
  <si>
    <t>AND</t>
  </si>
  <si>
    <t>Returns TRUE if all of the arguments evaluate to TRUE.</t>
  </si>
  <si>
    <t>=vlookup()</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</si>
  <si>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</si>
  <si>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</si>
  <si>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</si>
  <si>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</si>
  <si>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</si>
  <si>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</si>
  <si>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</si>
  <si>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</si>
  <si>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</si>
  <si>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</si>
  <si>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</si>
  <si>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</si>
  <si>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</si>
  <si>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</si>
  <si>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</si>
  <si>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The Martian</t>
  </si>
  <si>
    <t>=proper()</t>
  </si>
  <si>
    <t>Jumanji: Welcome to the Jungle</t>
  </si>
  <si>
    <t>Toy Story 4</t>
  </si>
  <si>
    <t>Worldwide Lifetime Gross</t>
  </si>
  <si>
    <t>Year</t>
  </si>
  <si>
    <t>Avatar</t>
  </si>
  <si>
    <t>Avengers: Endgame</t>
  </si>
  <si>
    <t>Titanic</t>
  </si>
  <si>
    <t>Star Wars: Episode VII - The Force Awakens</t>
  </si>
  <si>
    <t>Avengers: Infinity War</t>
  </si>
  <si>
    <t>Spider-Man: No Way Home</t>
  </si>
  <si>
    <t>Jurassic World</t>
  </si>
  <si>
    <t>The Lion King</t>
  </si>
  <si>
    <t>The Avengers</t>
  </si>
  <si>
    <t>Furious 7</t>
  </si>
  <si>
    <t>Frozen II</t>
  </si>
  <si>
    <t>Avengers: Age of Ultron</t>
  </si>
  <si>
    <t>Black Panther</t>
  </si>
  <si>
    <t>Harry Potter and the Deathly Hallows: Part 2</t>
  </si>
  <si>
    <t>Star Wars: Episode VIII - The Last Jedi</t>
  </si>
  <si>
    <t>Jurassic World: Fallen Kingdom</t>
  </si>
  <si>
    <t>Frozen</t>
  </si>
  <si>
    <t>Beauty and the Beast</t>
  </si>
  <si>
    <t>Incredibles 2</t>
  </si>
  <si>
    <t>The Fate of the Furious</t>
  </si>
  <si>
    <t>Iron Man 3</t>
  </si>
  <si>
    <t>Minions</t>
  </si>
  <si>
    <t>Captain America: Civil War</t>
  </si>
  <si>
    <t>Aquaman</t>
  </si>
  <si>
    <t>The Lord of the Rings: The Return of the King</t>
  </si>
  <si>
    <t>Spider-Man: Far from Home</t>
  </si>
  <si>
    <t>Captain Marvel</t>
  </si>
  <si>
    <t>Transformers: Dark of the Moon</t>
  </si>
  <si>
    <t>Skyfall</t>
  </si>
  <si>
    <t>Transformers: Age of Extinction</t>
  </si>
  <si>
    <t>Jurassic Park</t>
  </si>
  <si>
    <t>The Dark Knight Rises</t>
  </si>
  <si>
    <t>Joker</t>
  </si>
  <si>
    <t>Star Wars: Episode IX - The Rise of Skywalker</t>
  </si>
  <si>
    <t>Toy Story 3</t>
  </si>
  <si>
    <t>Pirates of the Caribbean: Dead Man's Chest</t>
  </si>
  <si>
    <t>Rogue One: A Star Wars Story</t>
  </si>
  <si>
    <t>Aladdin</t>
  </si>
  <si>
    <t>Pirates of the Caribbean: On Stranger Tides</t>
  </si>
  <si>
    <t>Despicable Me 3</t>
  </si>
  <si>
    <t>Finding Dory</t>
  </si>
  <si>
    <t>Star Wars: Episode I - The Phantom Menace</t>
  </si>
  <si>
    <t>Alice in Wonderland</t>
  </si>
  <si>
    <t>Zootopia</t>
  </si>
  <si>
    <t>Harry Potter and the Sorcerer's Stone</t>
  </si>
  <si>
    <t>The Hobbit: An Unexpected Journey</t>
  </si>
  <si>
    <t>The Dark Knight</t>
  </si>
  <si>
    <t>Harry Potter and the Deathly Hallows: Part 1</t>
  </si>
  <si>
    <t>Despicable Me 2</t>
  </si>
  <si>
    <t>The Jungle Book</t>
  </si>
  <si>
    <t>The Hobbit: The Battle of the Five Armies</t>
  </si>
  <si>
    <t>Pirates of the Caribbean: At World's End</t>
  </si>
  <si>
    <t>The Hobbit: The Desolation of Smaug</t>
  </si>
  <si>
    <t>The Lord of the Rings: The Two Towers</t>
  </si>
  <si>
    <t>Harry Potter and the Order of the Phoenix</t>
  </si>
  <si>
    <t>Finding Nemo</t>
  </si>
  <si>
    <t>Harry Potter and the Half-Blood Prince</t>
  </si>
  <si>
    <t>Shrek 2</t>
  </si>
  <si>
    <t>Bohemian Rhapsody</t>
  </si>
  <si>
    <t>The Battle at Lake Changjin</t>
  </si>
  <si>
    <t>The Lord of the Rings: The Fellowship of the Ring</t>
  </si>
  <si>
    <t>Harry Potter and the Goblet of Fire</t>
  </si>
  <si>
    <t>Spider-Man 3</t>
  </si>
  <si>
    <t>Ice Age 3: Dawn of the Dinosaurs</t>
  </si>
  <si>
    <t>Spectre</t>
  </si>
  <si>
    <t>Spider-Man: Homecoming</t>
  </si>
  <si>
    <t>Harry Potter and the Chamber of Secrets</t>
  </si>
  <si>
    <t>Ice Age 4: Continental Drift</t>
  </si>
  <si>
    <t>The Secret Life of Pets</t>
  </si>
  <si>
    <t>Batman v Superman: Dawn of Justice</t>
  </si>
  <si>
    <t>Wolf Warrior 2</t>
  </si>
  <si>
    <t>Star Wars: Episode III - Revenge of the Sith</t>
  </si>
  <si>
    <t>The Hunger Games: Catching Fire</t>
  </si>
  <si>
    <t>Guardians of the Galaxy Vol. 2</t>
  </si>
  <si>
    <t>Inside Out</t>
  </si>
  <si>
    <t>Venom</t>
  </si>
  <si>
    <t>Thor: Ragnarok</t>
  </si>
  <si>
    <t>Inception</t>
  </si>
  <si>
    <t>Transformers: Revenge of the Fallen</t>
  </si>
  <si>
    <t>The Twilight Saga: Breaking Dawn - Part 2</t>
  </si>
  <si>
    <t>Spider-Man</t>
  </si>
  <si>
    <t>Wonder Woman</t>
  </si>
  <si>
    <t>Hi, Mom</t>
  </si>
  <si>
    <t>Independence Day</t>
  </si>
  <si>
    <t>Fantastic Beasts and Where to Find Them</t>
  </si>
  <si>
    <t>Shrek the Third</t>
  </si>
  <si>
    <t>Coco</t>
  </si>
  <si>
    <t>Harry Potter and the Prisoner of Azkaban</t>
  </si>
  <si>
    <t>Pirates of the Caribbean: Dead Men Tell No Tales</t>
  </si>
  <si>
    <t>E.T. the Extra-Terrestrial</t>
  </si>
  <si>
    <t>Mission: Impossible - Fallout</t>
  </si>
  <si>
    <t>2012</t>
  </si>
  <si>
    <t>Indiana Jones and the Kingdom of the Crystal Skull</t>
  </si>
  <si>
    <t>Spider-Man 2</t>
  </si>
  <si>
    <t>Fast &amp; Furious 6</t>
  </si>
  <si>
    <t>Deadpool 2</t>
  </si>
  <si>
    <t>Deadpool</t>
  </si>
  <si>
    <t>No Time to Die</t>
  </si>
  <si>
    <t>Guardians of the Galaxy</t>
  </si>
  <si>
    <t>The Da Vinci Code</t>
  </si>
  <si>
    <t>Fast &amp; Furious Presents: Hobbs &amp; Shaw</t>
  </si>
  <si>
    <t>Maleficent</t>
  </si>
  <si>
    <t>The Amazing Spider-Man</t>
  </si>
  <si>
    <t>The Hunger Games: Mockingjay - Part 1</t>
  </si>
  <si>
    <t>Shrek Forever After</t>
  </si>
  <si>
    <t>Madagascar 3: Europe's Most Wanted</t>
  </si>
  <si>
    <t>Suicide Squad</t>
  </si>
  <si>
    <t>X-Men: Days of Future Past</t>
  </si>
  <si>
    <t>The Chronicles of Narnia: The Lion, the Witch and the Wardrobe</t>
  </si>
  <si>
    <t>Monsters University</t>
  </si>
  <si>
    <t>The Matrix Reloaded</t>
  </si>
  <si>
    <t>Up</t>
  </si>
  <si>
    <t>Ne Zha</t>
  </si>
  <si>
    <t>F9: The Fast Saga</t>
  </si>
  <si>
    <t>Gravity</t>
  </si>
  <si>
    <t>Captain America: The Winter Soldier</t>
  </si>
  <si>
    <t>The Twilight Saga: Breaking Dawn - Part 1</t>
  </si>
  <si>
    <t>The Twilight Saga: New Moon</t>
  </si>
  <si>
    <t>Dawn of the Planet of the Apes</t>
  </si>
  <si>
    <t>Transformers</t>
  </si>
  <si>
    <t>The Amazing Spider-Man 2</t>
  </si>
  <si>
    <t>It</t>
  </si>
  <si>
    <t>Interstellar</t>
  </si>
  <si>
    <t>The Wandering Earth</t>
  </si>
  <si>
    <t>The Twilight Saga: Eclipse</t>
  </si>
  <si>
    <t>Mission: Impossible - Ghost Protocol</t>
  </si>
  <si>
    <t>The Hunger Games</t>
  </si>
  <si>
    <t>Detective Chinatown 3</t>
  </si>
  <si>
    <t>Mission: Impossible - Rogue Nation</t>
  </si>
  <si>
    <t>The Batman</t>
  </si>
  <si>
    <t>Forrest Gump</t>
  </si>
  <si>
    <t>Doctor Strange</t>
  </si>
  <si>
    <t>The Sixth Sense</t>
  </si>
  <si>
    <t>Man of Steel</t>
  </si>
  <si>
    <t>Ice Age 2: The Meltdown</t>
  </si>
  <si>
    <t>Kung Fu Panda 2</t>
  </si>
  <si>
    <t>The Hunger Games: Mockingjay - Part 2</t>
  </si>
  <si>
    <t>Justice League</t>
  </si>
  <si>
    <t>Big Hero 6</t>
  </si>
  <si>
    <t>Fantastic Beasts: The Crimes of Grindelwald</t>
  </si>
  <si>
    <t>Pirates of the Caribbean: The Curse of the Black Pearl</t>
  </si>
  <si>
    <t>Star Wars: Episode II - Attack of the Clones</t>
  </si>
  <si>
    <t>Thor: The Dark World</t>
  </si>
  <si>
    <t>Moana</t>
  </si>
  <si>
    <t>Sing</t>
  </si>
  <si>
    <t>Kung Fu Panda</t>
  </si>
  <si>
    <t>The Incredibles</t>
  </si>
  <si>
    <t>Hancock</t>
  </si>
  <si>
    <t>Water Gate Bridge</t>
  </si>
  <si>
    <t>Fast Five</t>
  </si>
  <si>
    <t>Men in Black 3</t>
  </si>
  <si>
    <t>Iron Man 2</t>
  </si>
  <si>
    <t>Ratatouille</t>
  </si>
  <si>
    <t>Ant-Man and the Wasp</t>
  </si>
  <si>
    <t>How to Train Your Dragon 2</t>
  </si>
  <si>
    <t>Logan</t>
  </si>
  <si>
    <t>The Lost World: Jurassic Park</t>
  </si>
  <si>
    <t>Casino Royale</t>
  </si>
  <si>
    <t>The Passion of the Christ</t>
  </si>
  <si>
    <t>Mamma Mia!</t>
  </si>
  <si>
    <t>Life of Pi</t>
  </si>
  <si>
    <t>Transformers: The Last Knight</t>
  </si>
  <si>
    <t>Madagascar: Escape 2 Africa</t>
  </si>
  <si>
    <t>War of the Worlds</t>
  </si>
  <si>
    <t>Tangled</t>
  </si>
  <si>
    <t>Quantum of Solace</t>
  </si>
  <si>
    <t>Men in Black</t>
  </si>
  <si>
    <t>The Croods</t>
  </si>
  <si>
    <t>The Hangover Part II</t>
  </si>
  <si>
    <t>Iron Man</t>
  </si>
  <si>
    <t>Ready Player One</t>
  </si>
  <si>
    <t>Monsters, Inc.</t>
  </si>
  <si>
    <t>Operation Red Sea</t>
  </si>
  <si>
    <t>Night at the Museum</t>
  </si>
  <si>
    <t>Fifty Shades of Grey</t>
  </si>
  <si>
    <t>Kong: Skull Island</t>
  </si>
  <si>
    <t>The Smurfs</t>
  </si>
  <si>
    <t>Cars 2</t>
  </si>
  <si>
    <t>King Kong</t>
  </si>
  <si>
    <t>Puss in Boots</t>
  </si>
  <si>
    <t>The Mermaid</t>
  </si>
  <si>
    <t>Armageddon</t>
  </si>
  <si>
    <t>The Day After Tomorrow</t>
  </si>
  <si>
    <t>Ted</t>
  </si>
  <si>
    <t>American Sniper</t>
  </si>
  <si>
    <t>Mission: Impossible II</t>
  </si>
  <si>
    <t>Detective Chinatown 2</t>
  </si>
  <si>
    <t>X-Men: Apocalypse</t>
  </si>
  <si>
    <t>Sherlock Holmes: A Game of Shadows</t>
  </si>
  <si>
    <t>Despicable Me</t>
  </si>
  <si>
    <t>Cinderella</t>
  </si>
  <si>
    <t>Madagascar</t>
  </si>
  <si>
    <t>World War Z</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</si>
  <si>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</si>
  <si>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</si>
  <si>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</si>
  <si>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</si>
  <si>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</si>
  <si>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</si>
  <si>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</si>
  <si>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</si>
  <si>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</si>
  <si>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</si>
  <si>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</si>
  <si>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</si>
  <si>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</si>
  <si>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</si>
  <si>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</si>
  <si>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</si>
  <si>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</si>
  <si>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</si>
  <si>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</si>
  <si>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</si>
  <si>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</si>
  <si>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</si>
  <si>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</si>
  <si>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</si>
  <si>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</si>
  <si>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</si>
  <si>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</si>
  <si>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</si>
  <si>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</si>
  <si>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</si>
  <si>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</si>
  <si>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</si>
  <si>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</si>
  <si>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</si>
  <si>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</si>
  <si>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</si>
  <si>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</si>
  <si>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</si>
  <si>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</si>
  <si>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</si>
  <si>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</si>
  <si>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</si>
  <si>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</si>
  <si>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</si>
  <si>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</si>
  <si>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</si>
  <si>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</si>
  <si>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</si>
  <si>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</si>
  <si>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</si>
  <si>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</si>
  <si>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</si>
  <si>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</si>
  <si>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</si>
  <si>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</si>
  <si>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</si>
  <si>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</si>
  <si>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</si>
  <si>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</si>
  <si>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</si>
  <si>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</si>
  <si>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</si>
  <si>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</si>
  <si>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</si>
  <si>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</si>
  <si>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</si>
  <si>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</si>
  <si>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</si>
  <si>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</si>
  <si>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</si>
  <si>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</si>
  <si>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</si>
  <si>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</si>
  <si>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</si>
  <si>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</si>
  <si>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</si>
  <si>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</si>
  <si>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</si>
  <si>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</si>
  <si>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</si>
  <si>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</si>
  <si>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</si>
  <si>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</si>
  <si>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</si>
  <si>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</si>
  <si>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</si>
  <si>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</si>
  <si>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</si>
  <si>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</si>
  <si>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</si>
  <si>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</si>
  <si>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</si>
  <si>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</si>
  <si>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</si>
  <si>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</si>
  <si>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</si>
  <si>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</si>
  <si>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</si>
  <si>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</si>
  <si>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</si>
  <si>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</si>
  <si>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</si>
  <si>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</si>
  <si>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</si>
  <si>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</si>
  <si>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</si>
  <si>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</si>
  <si>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</si>
  <si>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</si>
  <si>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</si>
  <si>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</si>
  <si>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</si>
  <si>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</si>
  <si>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</si>
  <si>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</si>
  <si>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</si>
  <si>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</si>
  <si>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</si>
  <si>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</si>
  <si>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</si>
  <si>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</si>
  <si>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</si>
  <si>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</si>
  <si>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</si>
  <si>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</si>
  <si>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</si>
  <si>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</si>
  <si>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</si>
  <si>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</si>
  <si>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</si>
  <si>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</si>
  <si>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</si>
  <si>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</si>
  <si>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</si>
  <si>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</si>
  <si>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</si>
  <si>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</si>
  <si>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</si>
  <si>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</si>
  <si>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</si>
  <si>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</si>
  <si>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</si>
  <si>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</si>
  <si>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</si>
  <si>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</si>
  <si>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</si>
  <si>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https://exceljet.net/formulas</t>
  </si>
  <si>
    <t>=IF(logical_test,value_if_true,value_if_false)</t>
  </si>
  <si>
    <t>=$N$1</t>
  </si>
  <si>
    <t>=N$1</t>
  </si>
  <si>
    <t>=$N1</t>
  </si>
  <si>
    <t>=N1</t>
  </si>
  <si>
    <t>Row Labels</t>
  </si>
  <si>
    <t>Grand Total</t>
  </si>
  <si>
    <t>Count of Title</t>
  </si>
  <si>
    <t>&amp;</t>
  </si>
  <si>
    <t>=concat()</t>
  </si>
  <si>
    <t>=countifs()</t>
  </si>
  <si>
    <t>=sumifs()</t>
  </si>
  <si>
    <t>IF Formula</t>
  </si>
  <si>
    <t>=len()</t>
  </si>
  <si>
    <t>Formula Applied</t>
  </si>
  <si>
    <t>Descrip</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</si>
  <si>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</si>
  <si>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</si>
  <si>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</si>
  <si>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</si>
  <si>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</si>
  <si>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</si>
  <si>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</si>
  <si>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</si>
  <si>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</si>
  <si>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</si>
  <si>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</si>
  <si>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</si>
  <si>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</si>
  <si>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</si>
  <si>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</si>
  <si>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</si>
  <si>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</si>
  <si>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</si>
  <si>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</si>
  <si>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</si>
  <si>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</si>
  <si>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</si>
  <si>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17/02/2021</t>
  </si>
  <si>
    <t>=timevalue(text)</t>
  </si>
  <si>
    <t>Returns the decimal number of the time represented by a text string.</t>
  </si>
  <si>
    <t>16:25</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</si>
  <si>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</si>
  <si>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</si>
  <si>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</si>
  <si>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</si>
  <si>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</si>
  <si>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</si>
  <si>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</si>
  <si>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</si>
  <si>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</si>
  <si>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</si>
  <si>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</si>
  <si>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</si>
  <si>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</si>
  <si>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</si>
  <si>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</si>
  <si>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</si>
  <si>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</si>
  <si>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</si>
  <si>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</si>
  <si>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</si>
  <si>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</si>
  <si>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</si>
  <si>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</si>
  <si>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</si>
  <si>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</si>
  <si>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</si>
  <si>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</si>
  <si>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</si>
  <si>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</si>
  <si>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</si>
  <si>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</si>
  <si>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</si>
  <si>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</si>
  <si>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</si>
  <si>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COMMISSION_PCT</t>
  </si>
  <si>
    <t>MANAGER_ID</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</si>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</sst>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b/>
      <sz val="11"/>
      <name val="Segoe UI"/>
      <family val="2"/>
    </font>
    <font>
      <sz val="11"/>
      <name val="Segoe UI"/>
      <family val="2"/>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43">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1" fillId="0" borderId="0" xfId="0" applyFont="1"/>
    <xf numFmtId="0" fontId="1" fillId="0" borderId="0" xfId="0" applyFont="1"/>
    <xf numFmtId="0" fontId="12"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0" fillId="0" borderId="0" xfId="0" pivotButton="1"/>
    <xf numFmtId="0" fontId="0" fillId="0" borderId="0" xfId="0" applyAlignment="1">
      <alignment horizontal="left"/>
    </xf>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0" fontId="4" fillId="0" borderId="0" xfId="0" applyFont="1" applyAlignment="1">
      <alignment horizontal="center"/>
    </xf>
  </cellXfs>
  <cellStyles count="3">
    <cellStyle name="Hyperlink" xfId="2" builtinId="8"/>
    <cellStyle name="Normal" xfId="0" builtinId="0"/>
    <cellStyle name="Normal 2" xfId="1" xr:uid="{C317EB46-FD19-411F-B09C-9673D28024EA}"/>
  </cellStyles>
  <dxfs count="2">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133349</xdr:colOff>
      <xdr:row>0</xdr:row>
      <xdr:rowOff>109537</xdr:rowOff>
    </xdr:from>
    <xdr:to>
      <xdr:col>7</xdr:col>
      <xdr:colOff>1209675</xdr:colOff>
      <xdr:row>7</xdr:row>
      <xdr:rowOff>57151</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33349" y="109537"/>
          <a:ext cx="5343526"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2</xdr:col>
      <xdr:colOff>237945</xdr:colOff>
      <xdr:row>13</xdr:row>
      <xdr:rowOff>139211</xdr:rowOff>
    </xdr:from>
    <xdr:to>
      <xdr:col>7</xdr:col>
      <xdr:colOff>197828</xdr:colOff>
      <xdr:row>18</xdr:row>
      <xdr:rowOff>43961</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1454214" y="2615711"/>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70183</xdr:colOff>
      <xdr:row>8</xdr:row>
      <xdr:rowOff>36345</xdr:rowOff>
    </xdr:from>
    <xdr:to>
      <xdr:col>5</xdr:col>
      <xdr:colOff>165434</xdr:colOff>
      <xdr:row>9</xdr:row>
      <xdr:rowOff>115302</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70183" y="1560345"/>
          <a:ext cx="3153277"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77202</xdr:colOff>
      <xdr:row>11</xdr:row>
      <xdr:rowOff>148640</xdr:rowOff>
    </xdr:from>
    <xdr:to>
      <xdr:col>6</xdr:col>
      <xdr:colOff>140368</xdr:colOff>
      <xdr:row>13</xdr:row>
      <xdr:rowOff>37097</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77202" y="2244140"/>
          <a:ext cx="3732798"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105044</xdr:colOff>
      <xdr:row>18</xdr:row>
      <xdr:rowOff>117867</xdr:rowOff>
    </xdr:from>
    <xdr:to>
      <xdr:col>7</xdr:col>
      <xdr:colOff>1384789</xdr:colOff>
      <xdr:row>25</xdr:row>
      <xdr:rowOff>117230</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105044" y="3546867"/>
          <a:ext cx="5536687"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utheswaran" refreshedDate="45012.864845023149" createdVersion="8" refreshedVersion="8" minRefreshableVersion="3" recordCount="200" xr:uid="{C68812BC-1809-4E89-B12F-62BA5D67F19A}">
  <cacheSource type="worksheet">
    <worksheetSource ref="A1:C201" sheet="Pivot"/>
  </cacheSource>
  <cacheFields count="3">
    <cacheField name="Title" numFmtId="0">
      <sharedItems count="199">
        <s v="Avatar"/>
        <s v="Avengers: Endgame"/>
        <s v="Titanic"/>
        <s v="Star Wars: Episode VII - The Force Awakens"/>
        <s v="Avengers: Infinity War"/>
        <s v="Spider-Man: No Way Home"/>
        <s v="Jurassic World"/>
        <s v="The Lion King"/>
        <s v="The Avengers"/>
        <s v="Furious 7"/>
        <s v="Frozen II"/>
        <s v="Avengers: Age of Ultron"/>
        <s v="Black Panther"/>
        <s v="Harry Potter and the Deathly Hallows: Part 2"/>
        <s v="Star Wars: Episode VIII - The Last Jedi"/>
        <s v="Jurassic World: Fallen Kingdom"/>
        <s v="Frozen"/>
        <s v="Beauty and the Beast"/>
        <s v="Incredibles 2"/>
        <s v="The Fate of the Furious"/>
        <s v="Iron Man 3"/>
        <s v="Minions"/>
        <s v="Captain America: Civil War"/>
        <s v="Aquaman"/>
        <s v="The Lord of the Rings: The Return of the King"/>
        <s v="Spider-Man: Far from Home"/>
        <s v="Captain Marvel"/>
        <s v="Transformers: Dark of the Moon"/>
        <s v="Skyfall"/>
        <s v="Transformers: Age of Extinction"/>
        <s v="Jurassic Park"/>
        <s v="The Dark Knight Rises"/>
        <s v="Joker"/>
        <s v="Star Wars: Episode IX - The Rise of Skywalker"/>
        <s v="Toy Story 4"/>
        <s v="Toy Story 3"/>
        <s v="Pirates of the Caribbean: Dead Man's Chest"/>
        <s v="Rogue One: A Star Wars Story"/>
        <s v="Aladdin"/>
        <s v="Pirates of the Caribbean: On Stranger Tides"/>
        <s v="Despicable Me 3"/>
        <s v="Finding Dory"/>
        <s v="Star Wars: Episode I - The Phantom Menace"/>
        <s v="Alice in Wonderland"/>
        <s v="Zootopia"/>
        <s v="Harry Potter and the Sorcerer's Stone"/>
        <s v="The Hobbit: An Unexpected Journey"/>
        <s v="The Dark Knight"/>
        <s v="Harry Potter and the Deathly Hallows: Part 1"/>
        <s v="Despicable Me 2"/>
        <s v="The Jungle Book"/>
        <s v="Jumanji: Welcome to the Jungle"/>
        <s v="The Hobbit: The Battle of the Five Armies"/>
        <s v="Pirates of the Caribbean: At World's End"/>
        <s v="The Hobbit: The Desolation of Smaug"/>
        <s v="The Lord of the Rings: The Two Towers"/>
        <s v="Harry Potter and the Order of the Phoenix"/>
        <s v="Finding Nemo"/>
        <s v="Harry Potter and the Half-Blood Prince"/>
        <s v="Shrek 2"/>
        <s v="Bohemian Rhapsody"/>
        <s v="The Battle at Lake Changjin"/>
        <s v="The Lord of the Rings: The Fellowship of the Ring"/>
        <s v="Harry Potter and the Goblet of Fire"/>
        <s v="Spider-Man 3"/>
        <s v="Ice Age 3: Dawn of the Dinosaurs"/>
        <s v="Spectre"/>
        <s v="Spider-Man: Homecoming"/>
        <s v="Harry Potter and the Chamber of Secrets"/>
        <s v="Ice Age 4: Continental Drift"/>
        <s v="The Secret Life of Pets"/>
        <s v="Batman v Superman: Dawn of Justice"/>
        <s v="Wolf Warrior 2"/>
        <s v="Star Wars: Episode III - Revenge of the Sith"/>
        <s v="The Hunger Games: Catching Fire"/>
        <s v="Guardians of the Galaxy Vol. 2"/>
        <s v="Inside Out"/>
        <s v="Venom"/>
        <s v="Thor: Ragnarok"/>
        <s v="Inception"/>
        <s v="Transformers: Revenge of the Fallen"/>
        <s v="The Twilight Saga: Breaking Dawn - Part 2"/>
        <s v="Spider-Man"/>
        <s v="Wonder Woman"/>
        <s v="Hi, Mom"/>
        <s v="Independence Day"/>
        <s v="Fantastic Beasts and Where to Find Them"/>
        <s v="Shrek the Third"/>
        <s v="Coco"/>
        <s v="Jumanji: The Next Level"/>
        <s v="Harry Potter and the Prisoner of Azkaban"/>
        <s v="Pirates of the Caribbean: Dead Men Tell No Tales"/>
        <s v="E.T. the Extra-Terrestrial"/>
        <s v="Mission: Impossible - Fallout"/>
        <s v="2012"/>
        <s v="Indiana Jones and the Kingdom of the Crystal Skull"/>
        <s v="Spider-Man 2"/>
        <s v="Fast &amp; Furious 6"/>
        <s v="Deadpool 2"/>
        <s v="Deadpool"/>
        <s v="Star Wars"/>
        <s v="No Time to Die"/>
        <s v="Guardians of the Galaxy"/>
        <s v="The Da Vinci Code"/>
        <s v="Fast &amp; Furious Presents: Hobbs &amp; Shaw"/>
        <s v="Maleficent"/>
        <s v="The Amazing Spider-Man"/>
        <s v="The Hunger Games: Mockingjay - Part 1"/>
        <s v="Shrek Forever After"/>
        <s v="Madagascar 3: Europe's Most Wanted"/>
        <s v="Suicide Squad"/>
        <s v="X-Men: Days of Future Past"/>
        <s v="The Chronicles of Narnia: The Lion, the Witch and the Wardrobe"/>
        <s v="Monsters University"/>
        <s v="The Matrix Reloaded"/>
        <s v="Up"/>
        <s v="Ne Zha"/>
        <s v="F9: The Fast Saga"/>
        <s v="Gravity"/>
        <s v="Captain America: The Winter Soldier"/>
        <s v="The Twilight Saga: Breaking Dawn - Part 1"/>
        <s v="The Twilight Saga: New Moon"/>
        <s v="Dawn of the Planet of the Apes"/>
        <s v="Transformers"/>
        <s v="The Amazing Spider-Man 2"/>
        <s v="It"/>
        <s v="Interstellar"/>
        <s v="The Wandering Earth"/>
        <s v="The Twilight Saga: Eclipse"/>
        <s v="Mission: Impossible - Ghost Protocol"/>
        <s v="The Hunger Games"/>
        <s v="Detective Chinatown 3"/>
        <s v="Mission: Impossible - Rogue Nation"/>
        <s v="The Batman"/>
        <s v="Forrest Gump"/>
        <s v="Doctor Strange"/>
        <s v="The Sixth Sense"/>
        <s v="Man of Steel"/>
        <s v="Ice Age 2: The Meltdown"/>
        <s v="Kung Fu Panda 2"/>
        <s v="The Hunger Games: Mockingjay - Part 2"/>
        <s v="Justice League"/>
        <s v="Big Hero 6"/>
        <s v="Fantastic Beasts: The Crimes of Grindelwald"/>
        <s v="Pirates of the Caribbean: The Curse of the Black Pearl"/>
        <s v="Star Wars: Episode II - Attack of the Clones"/>
        <s v="Thor: The Dark World"/>
        <s v="Moana"/>
        <s v="Sing"/>
        <s v="Kung Fu Panda"/>
        <s v="The Incredibles"/>
        <s v="The Martian"/>
        <s v="Hancock"/>
        <s v="Water Gate Bridge"/>
        <s v="Fast Five"/>
        <s v="Men in Black 3"/>
        <s v="Iron Man 2"/>
        <s v="Ratatouille"/>
        <s v="Ant-Man and the Wasp"/>
        <s v="How to Train Your Dragon 2"/>
        <s v="Logan"/>
        <s v="The Lost World: Jurassic Park"/>
        <s v="Casino Royale"/>
        <s v="The Passion of the Christ"/>
        <s v="Mamma Mia!"/>
        <s v="Life of Pi"/>
        <s v="Transformers: The Last Knight"/>
        <s v="Madagascar: Escape 2 Africa"/>
        <s v="War of the Worlds"/>
        <s v="Tangled"/>
        <s v="Quantum of Solace"/>
        <s v="Men in Black"/>
        <s v="The Croods"/>
        <s v="The Hangover Part II"/>
        <s v="Iron Man"/>
        <s v="I Am Legend"/>
        <s v="Ready Player One"/>
        <s v="Monsters, Inc."/>
        <s v="Operation Red Sea"/>
        <s v="Night at the Museum"/>
        <s v="Fifty Shades of Grey"/>
        <s v="Kong: Skull Island"/>
        <s v="The Smurfs"/>
        <s v="Cars 2"/>
        <s v="King Kong"/>
        <s v="Puss in Boots"/>
        <s v="The Mermaid"/>
        <s v="Armageddon"/>
        <s v="The Day After Tomorrow"/>
        <s v="Ted"/>
        <s v="American Sniper"/>
        <s v="Mission: Impossible II"/>
        <s v="Detective Chinatown 2"/>
        <s v="X-Men: Apocalypse"/>
        <s v="Sherlock Holmes: A Game of Shadows"/>
        <s v="Despicable Me"/>
        <s v="Cinderella"/>
        <s v="Madagascar"/>
        <s v="World War Z"/>
      </sharedItems>
    </cacheField>
    <cacheField name="Worldwide Lifetime Gross" numFmtId="0">
      <sharedItems containsSemiMixedTypes="0" containsString="0" containsNumber="1" containsInteger="1" minValue="540455876" maxValue="2847379794"/>
    </cacheField>
    <cacheField name="Year" numFmtId="0">
      <sharedItems containsSemiMixedTypes="0" containsString="0" containsNumber="1" containsInteger="1" minValue="1977" maxValue="2022" count="30">
        <n v="2009"/>
        <n v="2019"/>
        <n v="1997"/>
        <n v="2015"/>
        <n v="2018"/>
        <n v="2021"/>
        <n v="2012"/>
        <n v="2011"/>
        <n v="2017"/>
        <n v="2013"/>
        <n v="2016"/>
        <n v="2003"/>
        <n v="2014"/>
        <n v="1993"/>
        <n v="2010"/>
        <n v="2006"/>
        <n v="1994"/>
        <n v="1999"/>
        <n v="2001"/>
        <n v="2008"/>
        <n v="2007"/>
        <n v="2002"/>
        <n v="2004"/>
        <n v="2005"/>
        <n v="1996"/>
        <n v="1982"/>
        <n v="1977"/>
        <n v="2022"/>
        <n v="1998"/>
        <n v="2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n v="2847379794"/>
    <x v="0"/>
  </r>
  <r>
    <x v="1"/>
    <n v="2797501328"/>
    <x v="1"/>
  </r>
  <r>
    <x v="2"/>
    <n v="2201647264"/>
    <x v="2"/>
  </r>
  <r>
    <x v="3"/>
    <n v="2069521700"/>
    <x v="3"/>
  </r>
  <r>
    <x v="4"/>
    <n v="2048359754"/>
    <x v="4"/>
  </r>
  <r>
    <x v="5"/>
    <n v="1889674167"/>
    <x v="5"/>
  </r>
  <r>
    <x v="6"/>
    <n v="1671537444"/>
    <x v="3"/>
  </r>
  <r>
    <x v="7"/>
    <n v="1662899439"/>
    <x v="1"/>
  </r>
  <r>
    <x v="8"/>
    <n v="1518815515"/>
    <x v="6"/>
  </r>
  <r>
    <x v="9"/>
    <n v="1515341399"/>
    <x v="3"/>
  </r>
  <r>
    <x v="10"/>
    <n v="1450026933"/>
    <x v="1"/>
  </r>
  <r>
    <x v="11"/>
    <n v="1402809540"/>
    <x v="3"/>
  </r>
  <r>
    <x v="12"/>
    <n v="1347597973"/>
    <x v="4"/>
  </r>
  <r>
    <x v="13"/>
    <n v="1342359942"/>
    <x v="7"/>
  </r>
  <r>
    <x v="14"/>
    <n v="1332698830"/>
    <x v="8"/>
  </r>
  <r>
    <x v="15"/>
    <n v="1310466296"/>
    <x v="4"/>
  </r>
  <r>
    <x v="16"/>
    <n v="1281508100"/>
    <x v="9"/>
  </r>
  <r>
    <x v="17"/>
    <n v="1273576220"/>
    <x v="8"/>
  </r>
  <r>
    <x v="18"/>
    <n v="1243089244"/>
    <x v="4"/>
  </r>
  <r>
    <x v="19"/>
    <n v="1236005118"/>
    <x v="8"/>
  </r>
  <r>
    <x v="20"/>
    <n v="1214811252"/>
    <x v="9"/>
  </r>
  <r>
    <x v="21"/>
    <n v="1159444662"/>
    <x v="3"/>
  </r>
  <r>
    <x v="22"/>
    <n v="1153337496"/>
    <x v="10"/>
  </r>
  <r>
    <x v="23"/>
    <n v="1148528393"/>
    <x v="4"/>
  </r>
  <r>
    <x v="24"/>
    <n v="1146436214"/>
    <x v="11"/>
  </r>
  <r>
    <x v="25"/>
    <n v="1131927996"/>
    <x v="1"/>
  </r>
  <r>
    <x v="26"/>
    <n v="1128462972"/>
    <x v="1"/>
  </r>
  <r>
    <x v="27"/>
    <n v="1123794079"/>
    <x v="7"/>
  </r>
  <r>
    <x v="28"/>
    <n v="1108569499"/>
    <x v="6"/>
  </r>
  <r>
    <x v="29"/>
    <n v="1104054072"/>
    <x v="12"/>
  </r>
  <r>
    <x v="30"/>
    <n v="1099428303"/>
    <x v="13"/>
  </r>
  <r>
    <x v="31"/>
    <n v="1081153097"/>
    <x v="6"/>
  </r>
  <r>
    <x v="32"/>
    <n v="1074445730"/>
    <x v="1"/>
  </r>
  <r>
    <x v="33"/>
    <n v="1074149279"/>
    <x v="1"/>
  </r>
  <r>
    <x v="34"/>
    <n v="1073394593"/>
    <x v="1"/>
  </r>
  <r>
    <x v="35"/>
    <n v="1066970811"/>
    <x v="14"/>
  </r>
  <r>
    <x v="36"/>
    <n v="1066179747"/>
    <x v="15"/>
  </r>
  <r>
    <x v="7"/>
    <n v="1063611805"/>
    <x v="16"/>
  </r>
  <r>
    <x v="37"/>
    <n v="1056057720"/>
    <x v="10"/>
  </r>
  <r>
    <x v="38"/>
    <n v="1050693953"/>
    <x v="1"/>
  </r>
  <r>
    <x v="39"/>
    <n v="1045713802"/>
    <x v="7"/>
  </r>
  <r>
    <x v="40"/>
    <n v="1034800131"/>
    <x v="8"/>
  </r>
  <r>
    <x v="41"/>
    <n v="1028570942"/>
    <x v="10"/>
  </r>
  <r>
    <x v="42"/>
    <n v="1027082707"/>
    <x v="17"/>
  </r>
  <r>
    <x v="43"/>
    <n v="1025468216"/>
    <x v="14"/>
  </r>
  <r>
    <x v="44"/>
    <n v="1024121104"/>
    <x v="10"/>
  </r>
  <r>
    <x v="45"/>
    <n v="1017713119"/>
    <x v="18"/>
  </r>
  <r>
    <x v="46"/>
    <n v="1017030651"/>
    <x v="6"/>
  </r>
  <r>
    <x v="47"/>
    <n v="1006102277"/>
    <x v="19"/>
  </r>
  <r>
    <x v="48"/>
    <n v="977070383"/>
    <x v="14"/>
  </r>
  <r>
    <x v="49"/>
    <n v="970766005"/>
    <x v="9"/>
  </r>
  <r>
    <x v="50"/>
    <n v="966554929"/>
    <x v="10"/>
  </r>
  <r>
    <x v="51"/>
    <n v="962542945"/>
    <x v="8"/>
  </r>
  <r>
    <x v="52"/>
    <n v="962201338"/>
    <x v="12"/>
  </r>
  <r>
    <x v="53"/>
    <n v="960996492"/>
    <x v="20"/>
  </r>
  <r>
    <x v="54"/>
    <n v="959027992"/>
    <x v="9"/>
  </r>
  <r>
    <x v="55"/>
    <n v="947896241"/>
    <x v="21"/>
  </r>
  <r>
    <x v="56"/>
    <n v="942201710"/>
    <x v="20"/>
  </r>
  <r>
    <x v="57"/>
    <n v="940352645"/>
    <x v="11"/>
  </r>
  <r>
    <x v="58"/>
    <n v="934483039"/>
    <x v="0"/>
  </r>
  <r>
    <x v="59"/>
    <n v="928760770"/>
    <x v="22"/>
  </r>
  <r>
    <x v="60"/>
    <n v="910809311"/>
    <x v="4"/>
  </r>
  <r>
    <x v="61"/>
    <n v="902540935"/>
    <x v="5"/>
  </r>
  <r>
    <x v="62"/>
    <n v="898094742"/>
    <x v="18"/>
  </r>
  <r>
    <x v="63"/>
    <n v="896730264"/>
    <x v="23"/>
  </r>
  <r>
    <x v="64"/>
    <n v="894983373"/>
    <x v="20"/>
  </r>
  <r>
    <x v="65"/>
    <n v="886686817"/>
    <x v="0"/>
  </r>
  <r>
    <x v="66"/>
    <n v="880681519"/>
    <x v="3"/>
  </r>
  <r>
    <x v="67"/>
    <n v="880166924"/>
    <x v="8"/>
  </r>
  <r>
    <x v="68"/>
    <n v="879793867"/>
    <x v="21"/>
  </r>
  <r>
    <x v="69"/>
    <n v="877244782"/>
    <x v="6"/>
  </r>
  <r>
    <x v="70"/>
    <n v="875458631"/>
    <x v="10"/>
  </r>
  <r>
    <x v="71"/>
    <n v="873637528"/>
    <x v="10"/>
  </r>
  <r>
    <x v="72"/>
    <n v="870325439"/>
    <x v="8"/>
  </r>
  <r>
    <x v="73"/>
    <n v="868390560"/>
    <x v="23"/>
  </r>
  <r>
    <x v="74"/>
    <n v="865011746"/>
    <x v="9"/>
  </r>
  <r>
    <x v="75"/>
    <n v="863756051"/>
    <x v="8"/>
  </r>
  <r>
    <x v="76"/>
    <n v="858848019"/>
    <x v="3"/>
  </r>
  <r>
    <x v="77"/>
    <n v="856085151"/>
    <x v="4"/>
  </r>
  <r>
    <x v="78"/>
    <n v="853983911"/>
    <x v="8"/>
  </r>
  <r>
    <x v="79"/>
    <n v="836848102"/>
    <x v="14"/>
  </r>
  <r>
    <x v="80"/>
    <n v="836303693"/>
    <x v="0"/>
  </r>
  <r>
    <x v="81"/>
    <n v="829747654"/>
    <x v="6"/>
  </r>
  <r>
    <x v="82"/>
    <n v="825025036"/>
    <x v="21"/>
  </r>
  <r>
    <x v="83"/>
    <n v="822854286"/>
    <x v="8"/>
  </r>
  <r>
    <x v="84"/>
    <n v="822009764"/>
    <x v="5"/>
  </r>
  <r>
    <x v="85"/>
    <n v="817400891"/>
    <x v="24"/>
  </r>
  <r>
    <x v="86"/>
    <n v="814044001"/>
    <x v="10"/>
  </r>
  <r>
    <x v="87"/>
    <n v="813367380"/>
    <x v="20"/>
  </r>
  <r>
    <x v="88"/>
    <n v="807817888"/>
    <x v="8"/>
  </r>
  <r>
    <x v="89"/>
    <n v="800059707"/>
    <x v="1"/>
  </r>
  <r>
    <x v="90"/>
    <n v="797491273"/>
    <x v="22"/>
  </r>
  <r>
    <x v="91"/>
    <n v="794881442"/>
    <x v="8"/>
  </r>
  <r>
    <x v="92"/>
    <n v="792910554"/>
    <x v="25"/>
  </r>
  <r>
    <x v="93"/>
    <n v="791657398"/>
    <x v="4"/>
  </r>
  <r>
    <x v="94"/>
    <n v="791217826"/>
    <x v="0"/>
  </r>
  <r>
    <x v="95"/>
    <n v="790653942"/>
    <x v="19"/>
  </r>
  <r>
    <x v="96"/>
    <n v="788976453"/>
    <x v="22"/>
  </r>
  <r>
    <x v="97"/>
    <n v="788680968"/>
    <x v="9"/>
  </r>
  <r>
    <x v="98"/>
    <n v="785896609"/>
    <x v="4"/>
  </r>
  <r>
    <x v="99"/>
    <n v="782836791"/>
    <x v="10"/>
  </r>
  <r>
    <x v="100"/>
    <n v="775398007"/>
    <x v="26"/>
  </r>
  <r>
    <x v="101"/>
    <n v="774153007"/>
    <x v="5"/>
  </r>
  <r>
    <x v="102"/>
    <n v="773350147"/>
    <x v="12"/>
  </r>
  <r>
    <x v="103"/>
    <n v="760006945"/>
    <x v="15"/>
  </r>
  <r>
    <x v="104"/>
    <n v="759056935"/>
    <x v="1"/>
  </r>
  <r>
    <x v="105"/>
    <n v="758411779"/>
    <x v="12"/>
  </r>
  <r>
    <x v="106"/>
    <n v="757930663"/>
    <x v="6"/>
  </r>
  <r>
    <x v="107"/>
    <n v="755356711"/>
    <x v="12"/>
  </r>
  <r>
    <x v="108"/>
    <n v="752600867"/>
    <x v="14"/>
  </r>
  <r>
    <x v="109"/>
    <n v="746921274"/>
    <x v="6"/>
  </r>
  <r>
    <x v="110"/>
    <n v="746846894"/>
    <x v="10"/>
  </r>
  <r>
    <x v="111"/>
    <n v="746045700"/>
    <x v="12"/>
  </r>
  <r>
    <x v="112"/>
    <n v="745013115"/>
    <x v="23"/>
  </r>
  <r>
    <x v="113"/>
    <n v="743559645"/>
    <x v="9"/>
  </r>
  <r>
    <x v="114"/>
    <n v="741847937"/>
    <x v="11"/>
  </r>
  <r>
    <x v="115"/>
    <n v="735099102"/>
    <x v="0"/>
  </r>
  <r>
    <x v="116"/>
    <n v="726264074"/>
    <x v="1"/>
  </r>
  <r>
    <x v="117"/>
    <n v="726229501"/>
    <x v="5"/>
  </r>
  <r>
    <x v="118"/>
    <n v="723192705"/>
    <x v="9"/>
  </r>
  <r>
    <x v="119"/>
    <n v="714421503"/>
    <x v="12"/>
  </r>
  <r>
    <x v="120"/>
    <n v="712205856"/>
    <x v="7"/>
  </r>
  <r>
    <x v="121"/>
    <n v="711025481"/>
    <x v="0"/>
  </r>
  <r>
    <x v="122"/>
    <n v="710644566"/>
    <x v="12"/>
  </r>
  <r>
    <x v="123"/>
    <n v="709709780"/>
    <x v="20"/>
  </r>
  <r>
    <x v="124"/>
    <n v="708982323"/>
    <x v="12"/>
  </r>
  <r>
    <x v="125"/>
    <n v="701842551"/>
    <x v="8"/>
  </r>
  <r>
    <x v="126"/>
    <n v="701729206"/>
    <x v="12"/>
  </r>
  <r>
    <x v="127"/>
    <n v="699992512"/>
    <x v="1"/>
  </r>
  <r>
    <x v="128"/>
    <n v="698491347"/>
    <x v="14"/>
  </r>
  <r>
    <x v="129"/>
    <n v="694713380"/>
    <x v="7"/>
  </r>
  <r>
    <x v="130"/>
    <n v="694394724"/>
    <x v="6"/>
  </r>
  <r>
    <x v="131"/>
    <n v="686257563"/>
    <x v="5"/>
  </r>
  <r>
    <x v="132"/>
    <n v="682716636"/>
    <x v="3"/>
  </r>
  <r>
    <x v="133"/>
    <n v="682200000"/>
    <x v="27"/>
  </r>
  <r>
    <x v="134"/>
    <n v="678226133"/>
    <x v="16"/>
  </r>
  <r>
    <x v="135"/>
    <n v="677796076"/>
    <x v="10"/>
  </r>
  <r>
    <x v="136"/>
    <n v="672806432"/>
    <x v="17"/>
  </r>
  <r>
    <x v="137"/>
    <n v="668045518"/>
    <x v="9"/>
  </r>
  <r>
    <x v="138"/>
    <n v="667094506"/>
    <x v="15"/>
  </r>
  <r>
    <x v="139"/>
    <n v="665692281"/>
    <x v="7"/>
  </r>
  <r>
    <x v="140"/>
    <n v="658344137"/>
    <x v="3"/>
  </r>
  <r>
    <x v="141"/>
    <n v="657926987"/>
    <x v="8"/>
  </r>
  <r>
    <x v="142"/>
    <n v="657869686"/>
    <x v="12"/>
  </r>
  <r>
    <x v="143"/>
    <n v="654855901"/>
    <x v="4"/>
  </r>
  <r>
    <x v="144"/>
    <n v="654264015"/>
    <x v="11"/>
  </r>
  <r>
    <x v="145"/>
    <n v="653779970"/>
    <x v="21"/>
  </r>
  <r>
    <x v="146"/>
    <n v="644783140"/>
    <x v="9"/>
  </r>
  <r>
    <x v="147"/>
    <n v="644136488"/>
    <x v="10"/>
  </r>
  <r>
    <x v="148"/>
    <n v="634338384"/>
    <x v="10"/>
  </r>
  <r>
    <x v="149"/>
    <n v="632083197"/>
    <x v="19"/>
  </r>
  <r>
    <x v="150"/>
    <n v="631607053"/>
    <x v="22"/>
  </r>
  <r>
    <x v="151"/>
    <n v="630620818"/>
    <x v="3"/>
  </r>
  <r>
    <x v="152"/>
    <n v="629443428"/>
    <x v="19"/>
  </r>
  <r>
    <x v="153"/>
    <n v="626203271"/>
    <x v="27"/>
  </r>
  <r>
    <x v="154"/>
    <n v="626137675"/>
    <x v="7"/>
  </r>
  <r>
    <x v="155"/>
    <n v="624026776"/>
    <x v="6"/>
  </r>
  <r>
    <x v="156"/>
    <n v="623933331"/>
    <x v="14"/>
  </r>
  <r>
    <x v="157"/>
    <n v="623726085"/>
    <x v="20"/>
  </r>
  <r>
    <x v="158"/>
    <n v="622674139"/>
    <x v="4"/>
  </r>
  <r>
    <x v="159"/>
    <n v="621537519"/>
    <x v="12"/>
  </r>
  <r>
    <x v="160"/>
    <n v="619179950"/>
    <x v="8"/>
  </r>
  <r>
    <x v="161"/>
    <n v="618638999"/>
    <x v="2"/>
  </r>
  <r>
    <x v="162"/>
    <n v="616502912"/>
    <x v="15"/>
  </r>
  <r>
    <x v="163"/>
    <n v="612054506"/>
    <x v="22"/>
  </r>
  <r>
    <x v="164"/>
    <n v="611257819"/>
    <x v="19"/>
  </r>
  <r>
    <x v="165"/>
    <n v="609016565"/>
    <x v="6"/>
  </r>
  <r>
    <x v="166"/>
    <n v="605425157"/>
    <x v="8"/>
  </r>
  <r>
    <x v="167"/>
    <n v="603900354"/>
    <x v="19"/>
  </r>
  <r>
    <x v="168"/>
    <n v="603873119"/>
    <x v="23"/>
  </r>
  <r>
    <x v="169"/>
    <n v="592462816"/>
    <x v="14"/>
  </r>
  <r>
    <x v="170"/>
    <n v="589580482"/>
    <x v="19"/>
  </r>
  <r>
    <x v="171"/>
    <n v="589390539"/>
    <x v="2"/>
  </r>
  <r>
    <x v="172"/>
    <n v="587235983"/>
    <x v="9"/>
  </r>
  <r>
    <x v="173"/>
    <n v="586764305"/>
    <x v="7"/>
  </r>
  <r>
    <x v="174"/>
    <n v="585796247"/>
    <x v="19"/>
  </r>
  <r>
    <x v="175"/>
    <n v="585410052"/>
    <x v="20"/>
  </r>
  <r>
    <x v="176"/>
    <n v="582918849"/>
    <x v="4"/>
  </r>
  <r>
    <x v="177"/>
    <n v="579707738"/>
    <x v="18"/>
  </r>
  <r>
    <x v="178"/>
    <n v="579330426"/>
    <x v="4"/>
  </r>
  <r>
    <x v="179"/>
    <n v="574481229"/>
    <x v="15"/>
  </r>
  <r>
    <x v="180"/>
    <n v="569651467"/>
    <x v="3"/>
  </r>
  <r>
    <x v="181"/>
    <n v="566652812"/>
    <x v="8"/>
  </r>
  <r>
    <x v="182"/>
    <n v="563749323"/>
    <x v="7"/>
  </r>
  <r>
    <x v="183"/>
    <n v="559852396"/>
    <x v="7"/>
  </r>
  <r>
    <x v="184"/>
    <n v="556906378"/>
    <x v="23"/>
  </r>
  <r>
    <x v="185"/>
    <n v="554987477"/>
    <x v="7"/>
  </r>
  <r>
    <x v="186"/>
    <n v="553810228"/>
    <x v="10"/>
  </r>
  <r>
    <x v="187"/>
    <n v="553709788"/>
    <x v="28"/>
  </r>
  <r>
    <x v="188"/>
    <n v="552639571"/>
    <x v="22"/>
  </r>
  <r>
    <x v="189"/>
    <n v="549368315"/>
    <x v="6"/>
  </r>
  <r>
    <x v="190"/>
    <n v="547459020"/>
    <x v="12"/>
  </r>
  <r>
    <x v="191"/>
    <n v="546388108"/>
    <x v="29"/>
  </r>
  <r>
    <x v="192"/>
    <n v="544185156"/>
    <x v="4"/>
  </r>
  <r>
    <x v="193"/>
    <n v="543934105"/>
    <x v="10"/>
  </r>
  <r>
    <x v="194"/>
    <n v="543848418"/>
    <x v="7"/>
  </r>
  <r>
    <x v="195"/>
    <n v="543157985"/>
    <x v="14"/>
  </r>
  <r>
    <x v="196"/>
    <n v="542358331"/>
    <x v="3"/>
  </r>
  <r>
    <x v="197"/>
    <n v="542063846"/>
    <x v="23"/>
  </r>
  <r>
    <x v="198"/>
    <n v="540455876"/>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10D12-4AC3-43FC-B612-EFC83897ABB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H35" firstHeaderRow="1" firstDataRow="1" firstDataCol="1"/>
  <pivotFields count="3">
    <pivotField dataField="1" showAll="0">
      <items count="200">
        <item x="94"/>
        <item x="38"/>
        <item x="43"/>
        <item x="190"/>
        <item x="158"/>
        <item x="23"/>
        <item x="187"/>
        <item x="0"/>
        <item x="11"/>
        <item x="1"/>
        <item x="4"/>
        <item x="71"/>
        <item x="17"/>
        <item x="142"/>
        <item x="12"/>
        <item x="60"/>
        <item x="22"/>
        <item x="119"/>
        <item x="26"/>
        <item x="183"/>
        <item x="162"/>
        <item x="196"/>
        <item x="88"/>
        <item x="122"/>
        <item x="99"/>
        <item x="98"/>
        <item x="195"/>
        <item x="49"/>
        <item x="40"/>
        <item x="192"/>
        <item x="131"/>
        <item x="135"/>
        <item x="92"/>
        <item x="117"/>
        <item x="86"/>
        <item x="143"/>
        <item x="97"/>
        <item x="104"/>
        <item x="154"/>
        <item x="180"/>
        <item x="41"/>
        <item x="57"/>
        <item x="134"/>
        <item x="16"/>
        <item x="10"/>
        <item x="9"/>
        <item x="118"/>
        <item x="102"/>
        <item x="75"/>
        <item x="152"/>
        <item x="68"/>
        <item x="48"/>
        <item x="13"/>
        <item x="63"/>
        <item x="58"/>
        <item x="56"/>
        <item x="90"/>
        <item x="45"/>
        <item x="84"/>
        <item x="159"/>
        <item x="175"/>
        <item x="138"/>
        <item x="65"/>
        <item x="69"/>
        <item x="79"/>
        <item x="18"/>
        <item x="85"/>
        <item x="95"/>
        <item x="76"/>
        <item x="126"/>
        <item x="174"/>
        <item x="156"/>
        <item x="20"/>
        <item x="125"/>
        <item x="32"/>
        <item x="89"/>
        <item x="51"/>
        <item x="30"/>
        <item x="6"/>
        <item x="15"/>
        <item x="141"/>
        <item x="184"/>
        <item x="181"/>
        <item x="149"/>
        <item x="139"/>
        <item x="165"/>
        <item x="160"/>
        <item x="197"/>
        <item x="109"/>
        <item x="167"/>
        <item x="105"/>
        <item x="164"/>
        <item x="137"/>
        <item x="171"/>
        <item x="155"/>
        <item x="21"/>
        <item x="93"/>
        <item x="129"/>
        <item x="132"/>
        <item x="191"/>
        <item x="147"/>
        <item x="113"/>
        <item x="177"/>
        <item x="116"/>
        <item x="179"/>
        <item x="101"/>
        <item x="178"/>
        <item x="53"/>
        <item x="36"/>
        <item x="91"/>
        <item x="39"/>
        <item x="144"/>
        <item x="185"/>
        <item x="170"/>
        <item x="157"/>
        <item x="176"/>
        <item x="37"/>
        <item x="194"/>
        <item x="59"/>
        <item x="108"/>
        <item x="87"/>
        <item x="148"/>
        <item x="28"/>
        <item x="66"/>
        <item x="82"/>
        <item x="96"/>
        <item x="64"/>
        <item x="25"/>
        <item x="67"/>
        <item x="5"/>
        <item x="100"/>
        <item x="42"/>
        <item x="145"/>
        <item x="73"/>
        <item x="33"/>
        <item x="3"/>
        <item x="14"/>
        <item x="110"/>
        <item x="169"/>
        <item x="189"/>
        <item x="106"/>
        <item x="124"/>
        <item x="8"/>
        <item x="133"/>
        <item x="61"/>
        <item x="112"/>
        <item x="172"/>
        <item x="103"/>
        <item x="47"/>
        <item x="31"/>
        <item x="188"/>
        <item x="19"/>
        <item x="173"/>
        <item x="46"/>
        <item x="52"/>
        <item x="54"/>
        <item x="130"/>
        <item x="74"/>
        <item x="107"/>
        <item x="140"/>
        <item x="150"/>
        <item x="50"/>
        <item x="7"/>
        <item x="62"/>
        <item x="24"/>
        <item x="55"/>
        <item x="161"/>
        <item x="151"/>
        <item x="114"/>
        <item x="186"/>
        <item x="163"/>
        <item x="70"/>
        <item x="136"/>
        <item x="182"/>
        <item x="120"/>
        <item x="81"/>
        <item x="128"/>
        <item x="121"/>
        <item x="127"/>
        <item x="78"/>
        <item x="146"/>
        <item x="2"/>
        <item x="35"/>
        <item x="34"/>
        <item x="123"/>
        <item x="29"/>
        <item x="27"/>
        <item x="80"/>
        <item x="166"/>
        <item x="115"/>
        <item x="77"/>
        <item x="168"/>
        <item x="153"/>
        <item x="72"/>
        <item x="83"/>
        <item x="198"/>
        <item x="193"/>
        <item x="111"/>
        <item x="44"/>
        <item t="default"/>
      </items>
    </pivotField>
    <pivotField showAll="0"/>
    <pivotField axis="axisRow" showAll="0">
      <items count="31">
        <item x="26"/>
        <item x="25"/>
        <item x="13"/>
        <item x="16"/>
        <item x="24"/>
        <item x="2"/>
        <item x="28"/>
        <item x="17"/>
        <item x="29"/>
        <item x="18"/>
        <item x="21"/>
        <item x="11"/>
        <item x="22"/>
        <item x="23"/>
        <item x="15"/>
        <item x="20"/>
        <item x="19"/>
        <item x="0"/>
        <item x="14"/>
        <item x="7"/>
        <item x="6"/>
        <item x="9"/>
        <item x="12"/>
        <item x="3"/>
        <item x="10"/>
        <item x="8"/>
        <item x="4"/>
        <item x="1"/>
        <item x="5"/>
        <item x="27"/>
        <item t="default"/>
      </items>
    </pivotField>
  </pivotFields>
  <rowFields count="1">
    <field x="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Count of Tit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xceljet.net/formula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460</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L7" sqref="L7"/>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1" t="s">
        <v>464</v>
      </c>
      <c r="D5" s="23"/>
      <c r="E5" s="24" t="s">
        <v>462</v>
      </c>
      <c r="F5" s="23"/>
      <c r="G5" s="29" t="s">
        <v>463</v>
      </c>
      <c r="H5" s="23"/>
      <c r="I5" s="28" t="s">
        <v>465</v>
      </c>
    </row>
    <row r="6" spans="3:9" x14ac:dyDescent="0.3">
      <c r="C6" s="22" t="s">
        <v>461</v>
      </c>
      <c r="D6" s="23"/>
      <c r="E6" s="25">
        <v>123</v>
      </c>
      <c r="F6" s="23"/>
      <c r="G6" s="25" t="b">
        <v>1</v>
      </c>
      <c r="H6" s="23"/>
      <c r="I6" s="20" t="e" cm="1">
        <f t="array" ref="I6">num</f>
        <v>#NAME?</v>
      </c>
    </row>
    <row r="7" spans="3:9" x14ac:dyDescent="0.3">
      <c r="C7" s="22"/>
      <c r="D7" s="23"/>
      <c r="E7" s="25">
        <v>3.14</v>
      </c>
      <c r="F7" s="23"/>
      <c r="G7" s="25" t="b">
        <v>0</v>
      </c>
      <c r="H7" s="23"/>
      <c r="I7" s="20" t="e">
        <f>SUM("TY")</f>
        <v>#VALUE!</v>
      </c>
    </row>
    <row r="8" spans="3:9" x14ac:dyDescent="0.3">
      <c r="C8" s="22"/>
      <c r="D8" s="23"/>
      <c r="E8" s="26">
        <v>44956</v>
      </c>
      <c r="F8" s="23"/>
      <c r="G8" s="25"/>
      <c r="H8" s="23"/>
      <c r="I8" s="20" t="e">
        <f>1/0</f>
        <v>#DIV/0!</v>
      </c>
    </row>
    <row r="9" spans="3:9" x14ac:dyDescent="0.3">
      <c r="C9" s="22"/>
      <c r="D9" s="23"/>
      <c r="E9" s="27">
        <v>44974.951585648145</v>
      </c>
      <c r="F9" s="23"/>
      <c r="G9" s="25"/>
      <c r="H9" s="23"/>
      <c r="I9" s="20"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I14"/>
  <sheetViews>
    <sheetView workbookViewId="0">
      <selection activeCell="B21" sqref="B21"/>
    </sheetView>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9" x14ac:dyDescent="0.25">
      <c r="C1" s="42" t="s">
        <v>508</v>
      </c>
      <c r="D1" s="42"/>
      <c r="F1" s="2" t="s">
        <v>514</v>
      </c>
    </row>
    <row r="2" spans="1:9" x14ac:dyDescent="0.25">
      <c r="A2" s="2" t="s">
        <v>112</v>
      </c>
      <c r="B2" s="2" t="s">
        <v>113</v>
      </c>
      <c r="C2" s="2" t="s">
        <v>513</v>
      </c>
      <c r="D2" s="2" t="s">
        <v>9</v>
      </c>
      <c r="F2">
        <v>21</v>
      </c>
      <c r="G2">
        <v>31</v>
      </c>
      <c r="H2">
        <v>34</v>
      </c>
      <c r="I2">
        <v>33</v>
      </c>
    </row>
    <row r="3" spans="1:9" x14ac:dyDescent="0.25">
      <c r="A3" s="5" t="s">
        <v>118</v>
      </c>
      <c r="B3" t="s">
        <v>119</v>
      </c>
      <c r="C3" s="4" t="s">
        <v>512</v>
      </c>
      <c r="D3" t="b">
        <f>F2=F3</f>
        <v>1</v>
      </c>
      <c r="F3">
        <v>21</v>
      </c>
      <c r="G3">
        <v>40</v>
      </c>
      <c r="H3">
        <v>33</v>
      </c>
      <c r="I3">
        <v>20</v>
      </c>
    </row>
    <row r="4" spans="1:9" x14ac:dyDescent="0.25">
      <c r="A4" s="5" t="s">
        <v>123</v>
      </c>
      <c r="B4" t="s">
        <v>124</v>
      </c>
      <c r="C4" s="4" t="s">
        <v>515</v>
      </c>
      <c r="D4" t="b">
        <f>G2&lt;&gt;G3</f>
        <v>1</v>
      </c>
    </row>
    <row r="5" spans="1:9" x14ac:dyDescent="0.25">
      <c r="A5" s="5" t="s">
        <v>128</v>
      </c>
      <c r="B5" t="s">
        <v>129</v>
      </c>
      <c r="C5" s="4" t="s">
        <v>516</v>
      </c>
      <c r="D5" t="b">
        <f>H2&gt;H3</f>
        <v>1</v>
      </c>
      <c r="F5" s="4"/>
    </row>
    <row r="6" spans="1:9" x14ac:dyDescent="0.25">
      <c r="A6" s="5" t="s">
        <v>134</v>
      </c>
      <c r="B6" t="s">
        <v>135</v>
      </c>
      <c r="C6" s="4" t="s">
        <v>517</v>
      </c>
      <c r="D6" t="b">
        <f>I2&lt;I3</f>
        <v>0</v>
      </c>
    </row>
    <row r="7" spans="1:9" x14ac:dyDescent="0.25">
      <c r="A7" s="5" t="s">
        <v>140</v>
      </c>
      <c r="B7" t="s">
        <v>141</v>
      </c>
      <c r="C7" s="4" t="s">
        <v>519</v>
      </c>
      <c r="D7" t="b">
        <f>H2&gt;=H3</f>
        <v>1</v>
      </c>
    </row>
    <row r="8" spans="1:9" x14ac:dyDescent="0.25">
      <c r="A8" s="5" t="s">
        <v>145</v>
      </c>
      <c r="B8" t="s">
        <v>146</v>
      </c>
      <c r="C8" s="4" t="s">
        <v>518</v>
      </c>
      <c r="D8" t="b">
        <f>I2&lt;=I3</f>
        <v>0</v>
      </c>
    </row>
    <row r="11" spans="1:9" x14ac:dyDescent="0.25">
      <c r="A11" s="32" t="s">
        <v>155</v>
      </c>
      <c r="B11" s="2" t="s">
        <v>113</v>
      </c>
    </row>
    <row r="12" spans="1:9" x14ac:dyDescent="0.25">
      <c r="A12" s="5" t="s">
        <v>160</v>
      </c>
      <c r="B12" t="s">
        <v>161</v>
      </c>
      <c r="C12" s="4" t="s">
        <v>520</v>
      </c>
      <c r="D12" t="b">
        <f>AND(D3:D5)</f>
        <v>1</v>
      </c>
    </row>
    <row r="13" spans="1:9" x14ac:dyDescent="0.25">
      <c r="A13" s="5" t="s">
        <v>165</v>
      </c>
      <c r="B13" t="s">
        <v>166</v>
      </c>
      <c r="C13" s="4" t="s">
        <v>521</v>
      </c>
      <c r="D13" t="b">
        <f>OR(D3:D8)</f>
        <v>1</v>
      </c>
    </row>
    <row r="14" spans="1:9" x14ac:dyDescent="0.25">
      <c r="A14" s="5" t="s">
        <v>170</v>
      </c>
      <c r="B14" t="s">
        <v>171</v>
      </c>
      <c r="C14" s="4" t="s">
        <v>522</v>
      </c>
      <c r="D14" t="b">
        <f>NOT(D8)</f>
        <v>1</v>
      </c>
    </row>
  </sheetData>
  <mergeCells count="1">
    <mergeCell ref="C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election activeCell="B2" sqref="B2"/>
    </sheetView>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14" t="s">
        <v>0</v>
      </c>
      <c r="B1" s="16" t="s">
        <v>1</v>
      </c>
      <c r="C1" s="14" t="s">
        <v>2</v>
      </c>
      <c r="D1" s="14" t="s">
        <v>3</v>
      </c>
      <c r="E1" s="14" t="s">
        <v>4</v>
      </c>
      <c r="F1" s="14" t="s">
        <v>5</v>
      </c>
      <c r="G1" s="14" t="s">
        <v>6</v>
      </c>
      <c r="H1" s="14" t="s">
        <v>7</v>
      </c>
      <c r="I1" s="14" t="s">
        <v>8</v>
      </c>
      <c r="J1" s="14" t="s">
        <v>9</v>
      </c>
      <c r="P1" s="14" t="s">
        <v>466</v>
      </c>
      <c r="Q1" s="17">
        <v>40</v>
      </c>
      <c r="S1" s="2" t="s">
        <v>9</v>
      </c>
    </row>
    <row r="2" spans="1:19" ht="16.5" x14ac:dyDescent="0.3">
      <c r="A2" s="17" t="s">
        <v>10</v>
      </c>
      <c r="B2" s="18" t="s">
        <v>11</v>
      </c>
      <c r="C2" s="17">
        <v>77</v>
      </c>
      <c r="D2" s="17">
        <v>65</v>
      </c>
      <c r="E2" s="17">
        <v>95</v>
      </c>
      <c r="F2" s="17">
        <v>84</v>
      </c>
      <c r="G2" s="17">
        <v>70</v>
      </c>
      <c r="H2" s="17">
        <f>SUM(C2:G2)</f>
        <v>391</v>
      </c>
      <c r="I2" s="17">
        <f>AVERAGE(C2:G2)</f>
        <v>78.2</v>
      </c>
      <c r="J2" s="17" t="str">
        <f t="shared" ref="J2:J33" si="0">IF(AND(C2&gt;=$Q$1,D2&gt;=$Q$1,E2&gt;=$Q$1,F2&gt;=$Q$1,G2&gt;=$Q$1),"Pass","Fail")</f>
        <v>Pass</v>
      </c>
      <c r="L2" s="4" t="s">
        <v>114</v>
      </c>
      <c r="M2" s="4" t="s">
        <v>167</v>
      </c>
      <c r="N2" s="4" t="s">
        <v>535</v>
      </c>
      <c r="S2" t="s">
        <v>509</v>
      </c>
    </row>
    <row r="3" spans="1:19" ht="16.5" x14ac:dyDescent="0.3">
      <c r="A3" s="17" t="s">
        <v>12</v>
      </c>
      <c r="B3" s="18" t="s">
        <v>13</v>
      </c>
      <c r="C3" s="17">
        <v>88</v>
      </c>
      <c r="D3" s="17">
        <v>90</v>
      </c>
      <c r="E3" s="17">
        <v>86</v>
      </c>
      <c r="F3" s="17">
        <v>94</v>
      </c>
      <c r="G3" s="17">
        <v>73</v>
      </c>
      <c r="H3" s="17">
        <f t="shared" ref="H3:H51" si="1">SUM(C3:G3)</f>
        <v>431</v>
      </c>
      <c r="I3" s="17">
        <f t="shared" ref="I3:I51" si="2">AVERAGE(C3:G3)</f>
        <v>86.2</v>
      </c>
      <c r="J3" s="17" t="str">
        <f t="shared" si="0"/>
        <v>Pass</v>
      </c>
      <c r="L3" s="4" t="s">
        <v>120</v>
      </c>
      <c r="M3" s="4"/>
      <c r="N3" s="4"/>
      <c r="S3" t="s">
        <v>510</v>
      </c>
    </row>
    <row r="4" spans="1:19" ht="16.5" x14ac:dyDescent="0.3">
      <c r="A4" s="17" t="s">
        <v>14</v>
      </c>
      <c r="B4" s="18" t="s">
        <v>15</v>
      </c>
      <c r="C4" s="17">
        <v>84</v>
      </c>
      <c r="D4" s="17">
        <v>69</v>
      </c>
      <c r="E4" s="17">
        <v>69</v>
      </c>
      <c r="F4" s="17">
        <v>60</v>
      </c>
      <c r="G4" s="17">
        <v>72</v>
      </c>
      <c r="H4" s="17">
        <f t="shared" si="1"/>
        <v>354</v>
      </c>
      <c r="I4" s="17">
        <f t="shared" si="2"/>
        <v>70.8</v>
      </c>
      <c r="J4" s="17" t="str">
        <f t="shared" si="0"/>
        <v>Pass</v>
      </c>
      <c r="L4" s="4" t="s">
        <v>125</v>
      </c>
      <c r="M4" s="4"/>
      <c r="N4" s="4"/>
      <c r="O4">
        <v>25</v>
      </c>
      <c r="P4" t="b">
        <f>O4&gt;=Q$1</f>
        <v>0</v>
      </c>
    </row>
    <row r="5" spans="1:19" ht="16.5" x14ac:dyDescent="0.3">
      <c r="A5" s="17" t="s">
        <v>16</v>
      </c>
      <c r="B5" s="18" t="s">
        <v>17</v>
      </c>
      <c r="C5" s="17">
        <v>40</v>
      </c>
      <c r="D5" s="17">
        <v>45</v>
      </c>
      <c r="E5" s="17">
        <v>83</v>
      </c>
      <c r="F5" s="17">
        <v>75</v>
      </c>
      <c r="G5" s="17">
        <v>77</v>
      </c>
      <c r="H5" s="17">
        <f t="shared" si="1"/>
        <v>320</v>
      </c>
      <c r="I5" s="17">
        <f t="shared" si="2"/>
        <v>64</v>
      </c>
      <c r="J5" s="17" t="str">
        <f t="shared" si="0"/>
        <v>Pass</v>
      </c>
      <c r="L5" s="4" t="s">
        <v>130</v>
      </c>
      <c r="M5" s="4"/>
      <c r="N5" s="4"/>
      <c r="O5">
        <v>34</v>
      </c>
      <c r="P5" t="b">
        <f>O5&gt;=$Q$1</f>
        <v>0</v>
      </c>
    </row>
    <row r="6" spans="1:19" ht="16.5" x14ac:dyDescent="0.3">
      <c r="A6" s="17" t="s">
        <v>18</v>
      </c>
      <c r="B6" s="18" t="s">
        <v>19</v>
      </c>
      <c r="C6" s="17">
        <v>47</v>
      </c>
      <c r="D6" s="17">
        <v>70</v>
      </c>
      <c r="E6" s="17">
        <v>48</v>
      </c>
      <c r="F6" s="17">
        <v>52</v>
      </c>
      <c r="G6" s="17">
        <v>53</v>
      </c>
      <c r="H6" s="17">
        <f t="shared" si="1"/>
        <v>270</v>
      </c>
      <c r="I6" s="17">
        <f t="shared" si="2"/>
        <v>54</v>
      </c>
      <c r="J6" s="17" t="str">
        <f t="shared" si="0"/>
        <v>Pass</v>
      </c>
      <c r="O6">
        <v>52</v>
      </c>
      <c r="P6" t="b">
        <f t="shared" ref="P6:P8" si="3">O6&gt;=$Q$1</f>
        <v>1</v>
      </c>
    </row>
    <row r="7" spans="1:19" ht="16.5" x14ac:dyDescent="0.3">
      <c r="A7" s="17" t="s">
        <v>20</v>
      </c>
      <c r="B7" s="18" t="s">
        <v>21</v>
      </c>
      <c r="C7" s="17">
        <v>95</v>
      </c>
      <c r="D7" s="17">
        <v>82</v>
      </c>
      <c r="E7" s="17">
        <v>40</v>
      </c>
      <c r="F7" s="17">
        <v>81</v>
      </c>
      <c r="G7" s="17">
        <v>92</v>
      </c>
      <c r="H7" s="17">
        <f t="shared" si="1"/>
        <v>390</v>
      </c>
      <c r="I7" s="17">
        <f t="shared" si="2"/>
        <v>78</v>
      </c>
      <c r="J7" s="17" t="str">
        <f t="shared" si="0"/>
        <v>Pass</v>
      </c>
      <c r="O7">
        <v>70</v>
      </c>
      <c r="P7" t="b">
        <f t="shared" si="3"/>
        <v>1</v>
      </c>
    </row>
    <row r="8" spans="1:19" ht="16.5" x14ac:dyDescent="0.3">
      <c r="A8" s="17" t="s">
        <v>22</v>
      </c>
      <c r="B8" s="18" t="s">
        <v>23</v>
      </c>
      <c r="C8" s="17">
        <v>78</v>
      </c>
      <c r="D8" s="17">
        <v>95</v>
      </c>
      <c r="E8" s="17">
        <v>60</v>
      </c>
      <c r="F8" s="17">
        <v>85</v>
      </c>
      <c r="G8" s="17">
        <v>89</v>
      </c>
      <c r="H8" s="17">
        <f t="shared" si="1"/>
        <v>407</v>
      </c>
      <c r="I8" s="17">
        <f t="shared" si="2"/>
        <v>81.400000000000006</v>
      </c>
      <c r="J8" s="17" t="str">
        <f t="shared" si="0"/>
        <v>Pass</v>
      </c>
      <c r="O8">
        <v>90</v>
      </c>
      <c r="P8" t="b">
        <f t="shared" si="3"/>
        <v>1</v>
      </c>
    </row>
    <row r="9" spans="1:19" ht="16.5" x14ac:dyDescent="0.3">
      <c r="A9" s="17" t="s">
        <v>24</v>
      </c>
      <c r="B9" s="18" t="s">
        <v>25</v>
      </c>
      <c r="C9" s="17">
        <v>97</v>
      </c>
      <c r="D9" s="17">
        <v>48</v>
      </c>
      <c r="E9" s="17">
        <v>76</v>
      </c>
      <c r="F9" s="17">
        <v>98</v>
      </c>
      <c r="G9" s="17">
        <v>86</v>
      </c>
      <c r="H9" s="17">
        <f t="shared" si="1"/>
        <v>405</v>
      </c>
      <c r="I9" s="17">
        <f t="shared" si="2"/>
        <v>81</v>
      </c>
      <c r="J9" s="17" t="str">
        <f t="shared" si="0"/>
        <v>Pass</v>
      </c>
    </row>
    <row r="10" spans="1:19" ht="16.5" x14ac:dyDescent="0.3">
      <c r="A10" s="17" t="s">
        <v>26</v>
      </c>
      <c r="B10" s="18" t="s">
        <v>27</v>
      </c>
      <c r="C10" s="17">
        <v>62</v>
      </c>
      <c r="D10" s="17">
        <v>45</v>
      </c>
      <c r="E10" s="17">
        <v>91</v>
      </c>
      <c r="F10" s="17">
        <v>88</v>
      </c>
      <c r="G10" s="17">
        <v>92</v>
      </c>
      <c r="H10" s="17">
        <f t="shared" si="1"/>
        <v>378</v>
      </c>
      <c r="I10" s="17">
        <f t="shared" si="2"/>
        <v>75.599999999999994</v>
      </c>
      <c r="J10" s="17" t="str">
        <f t="shared" si="0"/>
        <v>Pass</v>
      </c>
      <c r="O10" s="2" t="s">
        <v>155</v>
      </c>
    </row>
    <row r="11" spans="1:19" ht="16.5" x14ac:dyDescent="0.3">
      <c r="A11" s="17" t="s">
        <v>28</v>
      </c>
      <c r="B11" s="18" t="s">
        <v>29</v>
      </c>
      <c r="C11" s="17">
        <v>45</v>
      </c>
      <c r="D11" s="17">
        <v>59</v>
      </c>
      <c r="E11" s="17">
        <v>69</v>
      </c>
      <c r="F11" s="17">
        <v>47</v>
      </c>
      <c r="G11" s="17">
        <v>68</v>
      </c>
      <c r="H11" s="17">
        <f t="shared" si="1"/>
        <v>288</v>
      </c>
      <c r="I11" s="17">
        <f t="shared" si="2"/>
        <v>57.6</v>
      </c>
      <c r="J11" s="17" t="str">
        <f t="shared" si="0"/>
        <v>Pass</v>
      </c>
      <c r="O11" t="s">
        <v>160</v>
      </c>
    </row>
    <row r="12" spans="1:19" ht="16.5" x14ac:dyDescent="0.3">
      <c r="A12" s="17" t="s">
        <v>30</v>
      </c>
      <c r="B12" s="18" t="s">
        <v>31</v>
      </c>
      <c r="C12" s="17">
        <v>51</v>
      </c>
      <c r="D12" s="17">
        <v>45</v>
      </c>
      <c r="E12" s="17">
        <v>84</v>
      </c>
      <c r="F12" s="17">
        <v>93</v>
      </c>
      <c r="G12" s="17">
        <v>79</v>
      </c>
      <c r="H12" s="17">
        <f t="shared" si="1"/>
        <v>352</v>
      </c>
      <c r="I12" s="17">
        <f t="shared" si="2"/>
        <v>70.400000000000006</v>
      </c>
      <c r="J12" s="17" t="str">
        <f t="shared" si="0"/>
        <v>Pass</v>
      </c>
      <c r="O12" t="s">
        <v>165</v>
      </c>
    </row>
    <row r="13" spans="1:19" ht="16.5" x14ac:dyDescent="0.3">
      <c r="A13" s="17" t="s">
        <v>32</v>
      </c>
      <c r="B13" s="18" t="s">
        <v>33</v>
      </c>
      <c r="C13" s="17">
        <v>84</v>
      </c>
      <c r="D13" s="17">
        <v>60</v>
      </c>
      <c r="E13" s="17">
        <v>44</v>
      </c>
      <c r="F13" s="17">
        <v>20</v>
      </c>
      <c r="G13" s="17">
        <v>41</v>
      </c>
      <c r="H13" s="17">
        <f t="shared" si="1"/>
        <v>249</v>
      </c>
      <c r="I13" s="17">
        <f t="shared" si="2"/>
        <v>49.8</v>
      </c>
      <c r="J13" s="17" t="str">
        <f t="shared" si="0"/>
        <v>Fail</v>
      </c>
      <c r="O13" t="s">
        <v>170</v>
      </c>
    </row>
    <row r="14" spans="1:19" ht="16.5" x14ac:dyDescent="0.3">
      <c r="A14" s="17" t="s">
        <v>34</v>
      </c>
      <c r="B14" s="18" t="s">
        <v>35</v>
      </c>
      <c r="C14" s="17">
        <v>90</v>
      </c>
      <c r="D14" s="17">
        <v>63</v>
      </c>
      <c r="E14" s="17">
        <v>66</v>
      </c>
      <c r="F14" s="17">
        <v>47</v>
      </c>
      <c r="G14" s="17">
        <v>97</v>
      </c>
      <c r="H14" s="17">
        <f t="shared" si="1"/>
        <v>363</v>
      </c>
      <c r="I14" s="17">
        <f t="shared" si="2"/>
        <v>72.599999999999994</v>
      </c>
      <c r="J14" s="17" t="str">
        <f t="shared" si="0"/>
        <v>Pass</v>
      </c>
    </row>
    <row r="15" spans="1:19" ht="16.5" x14ac:dyDescent="0.3">
      <c r="A15" s="17" t="s">
        <v>36</v>
      </c>
      <c r="B15" s="18" t="s">
        <v>37</v>
      </c>
      <c r="C15" s="17">
        <v>86</v>
      </c>
      <c r="D15" s="17">
        <v>63</v>
      </c>
      <c r="E15" s="17">
        <v>56</v>
      </c>
      <c r="F15" s="17">
        <v>45</v>
      </c>
      <c r="G15" s="17">
        <v>78</v>
      </c>
      <c r="H15" s="17">
        <f t="shared" si="1"/>
        <v>328</v>
      </c>
      <c r="I15" s="17">
        <f t="shared" si="2"/>
        <v>65.599999999999994</v>
      </c>
      <c r="J15" s="17" t="str">
        <f t="shared" si="0"/>
        <v>Pass</v>
      </c>
      <c r="P15" s="2" t="s">
        <v>506</v>
      </c>
      <c r="Q15" s="2" t="s">
        <v>507</v>
      </c>
      <c r="R15" s="2" t="s">
        <v>160</v>
      </c>
      <c r="S15" s="2" t="s">
        <v>165</v>
      </c>
    </row>
    <row r="16" spans="1:19" ht="16.5" x14ac:dyDescent="0.3">
      <c r="A16" s="17" t="s">
        <v>38</v>
      </c>
      <c r="B16" s="18" t="s">
        <v>39</v>
      </c>
      <c r="C16" s="17">
        <v>75</v>
      </c>
      <c r="D16" s="17">
        <v>81</v>
      </c>
      <c r="E16" s="17">
        <v>70</v>
      </c>
      <c r="F16" s="17">
        <v>72</v>
      </c>
      <c r="G16" s="17">
        <v>61</v>
      </c>
      <c r="H16" s="17">
        <f t="shared" si="1"/>
        <v>359</v>
      </c>
      <c r="I16" s="17">
        <f t="shared" si="2"/>
        <v>71.8</v>
      </c>
      <c r="J16" s="17" t="str">
        <f t="shared" si="0"/>
        <v>Pass</v>
      </c>
      <c r="P16" t="b">
        <v>1</v>
      </c>
      <c r="Q16" t="b">
        <v>1</v>
      </c>
      <c r="R16" t="b">
        <f>AND(P16,Q16)</f>
        <v>1</v>
      </c>
      <c r="S16" t="b">
        <f>OR(P16,Q16)</f>
        <v>1</v>
      </c>
    </row>
    <row r="17" spans="1:19" ht="16.5" x14ac:dyDescent="0.3">
      <c r="A17" s="17" t="s">
        <v>40</v>
      </c>
      <c r="B17" s="18" t="s">
        <v>41</v>
      </c>
      <c r="C17" s="17">
        <v>40</v>
      </c>
      <c r="D17" s="17">
        <v>76</v>
      </c>
      <c r="E17" s="17">
        <v>98</v>
      </c>
      <c r="F17" s="17">
        <v>66</v>
      </c>
      <c r="G17" s="17">
        <v>51</v>
      </c>
      <c r="H17" s="17">
        <f t="shared" si="1"/>
        <v>331</v>
      </c>
      <c r="I17" s="17">
        <f t="shared" si="2"/>
        <v>66.2</v>
      </c>
      <c r="J17" s="17" t="str">
        <f t="shared" si="0"/>
        <v>Pass</v>
      </c>
      <c r="P17" t="b">
        <v>1</v>
      </c>
      <c r="Q17" t="b">
        <v>0</v>
      </c>
      <c r="R17" t="b">
        <f t="shared" ref="R17:R19" si="4">AND(P17,Q17)</f>
        <v>0</v>
      </c>
      <c r="S17" t="b">
        <f t="shared" ref="S17:S19" si="5">OR(P17,Q17)</f>
        <v>1</v>
      </c>
    </row>
    <row r="18" spans="1:19" ht="16.5" x14ac:dyDescent="0.3">
      <c r="A18" s="17" t="s">
        <v>42</v>
      </c>
      <c r="B18" s="18" t="s">
        <v>43</v>
      </c>
      <c r="C18" s="17">
        <v>53</v>
      </c>
      <c r="D18" s="17">
        <v>65</v>
      </c>
      <c r="E18" s="17">
        <v>79</v>
      </c>
      <c r="F18" s="17">
        <v>53</v>
      </c>
      <c r="G18" s="17">
        <v>39</v>
      </c>
      <c r="H18" s="17">
        <f t="shared" si="1"/>
        <v>289</v>
      </c>
      <c r="I18" s="17">
        <f t="shared" si="2"/>
        <v>57.8</v>
      </c>
      <c r="J18" s="17" t="str">
        <f t="shared" si="0"/>
        <v>Fail</v>
      </c>
      <c r="P18" t="b">
        <v>0</v>
      </c>
      <c r="Q18" t="b">
        <v>1</v>
      </c>
      <c r="R18" t="b">
        <f t="shared" si="4"/>
        <v>0</v>
      </c>
      <c r="S18" t="b">
        <f t="shared" si="5"/>
        <v>1</v>
      </c>
    </row>
    <row r="19" spans="1:19" ht="16.5" x14ac:dyDescent="0.3">
      <c r="A19" s="17" t="s">
        <v>44</v>
      </c>
      <c r="B19" s="18" t="s">
        <v>45</v>
      </c>
      <c r="C19" s="17">
        <v>85</v>
      </c>
      <c r="D19" s="17">
        <v>88</v>
      </c>
      <c r="E19" s="17">
        <v>100</v>
      </c>
      <c r="F19" s="17">
        <v>92</v>
      </c>
      <c r="G19" s="17">
        <v>98</v>
      </c>
      <c r="H19" s="17">
        <f t="shared" si="1"/>
        <v>463</v>
      </c>
      <c r="I19" s="17">
        <f t="shared" si="2"/>
        <v>92.6</v>
      </c>
      <c r="J19" s="17" t="str">
        <f t="shared" si="0"/>
        <v>Pass</v>
      </c>
      <c r="P19" t="b">
        <v>0</v>
      </c>
      <c r="Q19" t="b">
        <v>0</v>
      </c>
      <c r="R19" t="b">
        <f t="shared" si="4"/>
        <v>0</v>
      </c>
      <c r="S19" t="b">
        <f t="shared" si="5"/>
        <v>0</v>
      </c>
    </row>
    <row r="20" spans="1:19" ht="16.5" x14ac:dyDescent="0.3">
      <c r="A20" s="17" t="s">
        <v>46</v>
      </c>
      <c r="B20" s="18" t="s">
        <v>47</v>
      </c>
      <c r="C20" s="17">
        <v>89</v>
      </c>
      <c r="D20" s="17">
        <v>91</v>
      </c>
      <c r="E20" s="17">
        <v>89</v>
      </c>
      <c r="F20" s="17">
        <v>84</v>
      </c>
      <c r="G20" s="17">
        <v>77</v>
      </c>
      <c r="H20" s="17">
        <f t="shared" si="1"/>
        <v>430</v>
      </c>
      <c r="I20" s="17">
        <f t="shared" si="2"/>
        <v>86</v>
      </c>
      <c r="J20" s="17" t="str">
        <f t="shared" si="0"/>
        <v>Pass</v>
      </c>
    </row>
    <row r="21" spans="1:19" ht="16.5" x14ac:dyDescent="0.3">
      <c r="A21" s="17" t="s">
        <v>48</v>
      </c>
      <c r="B21" s="18" t="s">
        <v>49</v>
      </c>
      <c r="C21" s="17">
        <v>78</v>
      </c>
      <c r="D21" s="17">
        <v>78</v>
      </c>
      <c r="E21" s="17">
        <v>85</v>
      </c>
      <c r="F21" s="17">
        <v>47</v>
      </c>
      <c r="G21" s="17">
        <v>46</v>
      </c>
      <c r="H21" s="17">
        <f t="shared" si="1"/>
        <v>334</v>
      </c>
      <c r="I21" s="17">
        <f t="shared" si="2"/>
        <v>66.8</v>
      </c>
      <c r="J21" s="17" t="str">
        <f t="shared" si="0"/>
        <v>Pass</v>
      </c>
    </row>
    <row r="22" spans="1:19" ht="16.5" x14ac:dyDescent="0.3">
      <c r="A22" s="17" t="s">
        <v>50</v>
      </c>
      <c r="B22" s="18" t="s">
        <v>51</v>
      </c>
      <c r="C22" s="17">
        <v>20</v>
      </c>
      <c r="D22" s="17">
        <v>57</v>
      </c>
      <c r="E22" s="17">
        <v>88</v>
      </c>
      <c r="F22" s="17">
        <v>70</v>
      </c>
      <c r="G22" s="17">
        <v>41</v>
      </c>
      <c r="H22" s="17">
        <f t="shared" si="1"/>
        <v>276</v>
      </c>
      <c r="I22" s="17">
        <f t="shared" si="2"/>
        <v>55.2</v>
      </c>
      <c r="J22" s="17" t="str">
        <f t="shared" si="0"/>
        <v>Fail</v>
      </c>
      <c r="O22" s="42" t="s">
        <v>536</v>
      </c>
      <c r="P22" s="42"/>
    </row>
    <row r="23" spans="1:19" ht="16.5" x14ac:dyDescent="0.3">
      <c r="A23" s="17" t="s">
        <v>52</v>
      </c>
      <c r="B23" s="18" t="s">
        <v>53</v>
      </c>
      <c r="C23" s="17">
        <v>65</v>
      </c>
      <c r="D23" s="17">
        <v>55</v>
      </c>
      <c r="E23" s="17">
        <v>53</v>
      </c>
      <c r="F23" s="17">
        <v>75</v>
      </c>
      <c r="G23" s="17">
        <v>94</v>
      </c>
      <c r="H23" s="17">
        <f t="shared" si="1"/>
        <v>342</v>
      </c>
      <c r="I23" s="17">
        <f t="shared" si="2"/>
        <v>68.400000000000006</v>
      </c>
      <c r="J23" s="17" t="str">
        <f t="shared" si="0"/>
        <v>Pass</v>
      </c>
      <c r="O23" t="str">
        <f>IF(50&gt;81,"Correct","Wrong")</f>
        <v>Wrong</v>
      </c>
      <c r="P23" t="str">
        <f>IF(20&gt;Q1,"Pass","Fail")</f>
        <v>Fail</v>
      </c>
    </row>
    <row r="24" spans="1:19" ht="16.5" x14ac:dyDescent="0.3">
      <c r="A24" s="17" t="s">
        <v>54</v>
      </c>
      <c r="B24" s="18" t="s">
        <v>55</v>
      </c>
      <c r="C24" s="17">
        <v>53</v>
      </c>
      <c r="D24" s="17">
        <v>92</v>
      </c>
      <c r="E24" s="17">
        <v>91</v>
      </c>
      <c r="F24" s="17">
        <v>48</v>
      </c>
      <c r="G24" s="17">
        <v>50</v>
      </c>
      <c r="H24" s="17">
        <f t="shared" si="1"/>
        <v>334</v>
      </c>
      <c r="I24" s="17">
        <f t="shared" si="2"/>
        <v>66.8</v>
      </c>
      <c r="J24" s="17" t="str">
        <f t="shared" si="0"/>
        <v>Pass</v>
      </c>
    </row>
    <row r="25" spans="1:19" ht="16.5" x14ac:dyDescent="0.3">
      <c r="A25" s="17" t="s">
        <v>56</v>
      </c>
      <c r="B25" s="18" t="s">
        <v>57</v>
      </c>
      <c r="C25" s="17">
        <v>68</v>
      </c>
      <c r="D25" s="17">
        <v>53</v>
      </c>
      <c r="E25" s="17">
        <v>38</v>
      </c>
      <c r="F25" s="17">
        <v>85</v>
      </c>
      <c r="G25" s="17">
        <v>78</v>
      </c>
      <c r="H25" s="17">
        <f t="shared" si="1"/>
        <v>322</v>
      </c>
      <c r="I25" s="17">
        <f t="shared" si="2"/>
        <v>64.400000000000006</v>
      </c>
      <c r="J25" s="17" t="str">
        <f t="shared" si="0"/>
        <v>Fail</v>
      </c>
    </row>
    <row r="26" spans="1:19" ht="16.5" x14ac:dyDescent="0.3">
      <c r="A26" s="17" t="s">
        <v>58</v>
      </c>
      <c r="B26" s="18" t="s">
        <v>59</v>
      </c>
      <c r="C26" s="17">
        <v>82</v>
      </c>
      <c r="D26" s="17">
        <v>99</v>
      </c>
      <c r="E26" s="17">
        <v>88</v>
      </c>
      <c r="F26" s="17">
        <v>98</v>
      </c>
      <c r="G26" s="17">
        <v>95</v>
      </c>
      <c r="H26" s="17">
        <f t="shared" si="1"/>
        <v>462</v>
      </c>
      <c r="I26" s="17">
        <f t="shared" si="2"/>
        <v>92.4</v>
      </c>
      <c r="J26" s="17" t="str">
        <f t="shared" si="0"/>
        <v>Pass</v>
      </c>
    </row>
    <row r="27" spans="1:19" ht="16.5" x14ac:dyDescent="0.3">
      <c r="A27" s="17" t="s">
        <v>60</v>
      </c>
      <c r="B27" s="18" t="s">
        <v>61</v>
      </c>
      <c r="C27" s="17">
        <v>73</v>
      </c>
      <c r="D27" s="17">
        <v>50</v>
      </c>
      <c r="E27" s="17">
        <v>73</v>
      </c>
      <c r="F27" s="17">
        <v>43</v>
      </c>
      <c r="G27" s="17">
        <v>99</v>
      </c>
      <c r="H27" s="17">
        <f t="shared" si="1"/>
        <v>338</v>
      </c>
      <c r="I27" s="17">
        <f t="shared" si="2"/>
        <v>67.599999999999994</v>
      </c>
      <c r="J27" s="17" t="str">
        <f t="shared" si="0"/>
        <v>Pass</v>
      </c>
    </row>
    <row r="28" spans="1:19" ht="16.5" x14ac:dyDescent="0.3">
      <c r="A28" s="17" t="s">
        <v>62</v>
      </c>
      <c r="B28" s="18" t="s">
        <v>63</v>
      </c>
      <c r="C28" s="17">
        <v>93</v>
      </c>
      <c r="D28" s="17">
        <v>95</v>
      </c>
      <c r="E28" s="17">
        <v>49</v>
      </c>
      <c r="F28" s="17">
        <v>47</v>
      </c>
      <c r="G28" s="17">
        <v>55</v>
      </c>
      <c r="H28" s="17">
        <f t="shared" si="1"/>
        <v>339</v>
      </c>
      <c r="I28" s="17">
        <f t="shared" si="2"/>
        <v>67.8</v>
      </c>
      <c r="J28" s="17" t="str">
        <f t="shared" si="0"/>
        <v>Pass</v>
      </c>
    </row>
    <row r="29" spans="1:19" ht="16.5" x14ac:dyDescent="0.3">
      <c r="A29" s="17" t="s">
        <v>64</v>
      </c>
      <c r="B29" s="18" t="s">
        <v>65</v>
      </c>
      <c r="C29" s="17">
        <v>84</v>
      </c>
      <c r="D29" s="17">
        <v>92</v>
      </c>
      <c r="E29" s="17">
        <v>93</v>
      </c>
      <c r="F29" s="17">
        <v>95</v>
      </c>
      <c r="G29" s="17">
        <v>80</v>
      </c>
      <c r="H29" s="17">
        <f t="shared" si="1"/>
        <v>444</v>
      </c>
      <c r="I29" s="17">
        <f t="shared" si="2"/>
        <v>88.8</v>
      </c>
      <c r="J29" s="17" t="str">
        <f t="shared" si="0"/>
        <v>Pass</v>
      </c>
    </row>
    <row r="30" spans="1:19" ht="16.5" x14ac:dyDescent="0.3">
      <c r="A30" s="17" t="s">
        <v>66</v>
      </c>
      <c r="B30" s="18" t="s">
        <v>67</v>
      </c>
      <c r="C30" s="17">
        <v>75</v>
      </c>
      <c r="D30" s="17">
        <v>91</v>
      </c>
      <c r="E30" s="17">
        <v>68</v>
      </c>
      <c r="F30" s="17">
        <v>75</v>
      </c>
      <c r="G30" s="17">
        <v>71</v>
      </c>
      <c r="H30" s="17">
        <f t="shared" si="1"/>
        <v>380</v>
      </c>
      <c r="I30" s="17">
        <f t="shared" si="2"/>
        <v>76</v>
      </c>
      <c r="J30" s="17" t="str">
        <f t="shared" si="0"/>
        <v>Pass</v>
      </c>
    </row>
    <row r="31" spans="1:19" ht="16.5" x14ac:dyDescent="0.3">
      <c r="A31" s="17" t="s">
        <v>68</v>
      </c>
      <c r="B31" s="18" t="s">
        <v>69</v>
      </c>
      <c r="C31" s="17">
        <v>82</v>
      </c>
      <c r="D31" s="17">
        <v>89</v>
      </c>
      <c r="E31" s="17">
        <v>57</v>
      </c>
      <c r="F31" s="17">
        <v>43</v>
      </c>
      <c r="G31" s="17">
        <v>47</v>
      </c>
      <c r="H31" s="17">
        <f t="shared" si="1"/>
        <v>318</v>
      </c>
      <c r="I31" s="17">
        <f t="shared" si="2"/>
        <v>63.6</v>
      </c>
      <c r="J31" s="17" t="str">
        <f t="shared" si="0"/>
        <v>Pass</v>
      </c>
    </row>
    <row r="32" spans="1:19" ht="16.5" x14ac:dyDescent="0.3">
      <c r="A32" s="17" t="s">
        <v>70</v>
      </c>
      <c r="B32" s="18" t="s">
        <v>71</v>
      </c>
      <c r="C32" s="17">
        <v>72</v>
      </c>
      <c r="D32" s="17">
        <v>99</v>
      </c>
      <c r="E32" s="17">
        <v>78</v>
      </c>
      <c r="F32" s="17">
        <v>92</v>
      </c>
      <c r="G32" s="17">
        <v>78</v>
      </c>
      <c r="H32" s="17">
        <f t="shared" si="1"/>
        <v>419</v>
      </c>
      <c r="I32" s="17">
        <f t="shared" si="2"/>
        <v>83.8</v>
      </c>
      <c r="J32" s="17" t="str">
        <f t="shared" si="0"/>
        <v>Pass</v>
      </c>
    </row>
    <row r="33" spans="1:10" ht="16.5" x14ac:dyDescent="0.3">
      <c r="A33" s="17" t="s">
        <v>72</v>
      </c>
      <c r="B33" s="18" t="s">
        <v>73</v>
      </c>
      <c r="C33" s="17">
        <v>89</v>
      </c>
      <c r="D33" s="17">
        <v>93</v>
      </c>
      <c r="E33" s="17">
        <v>68</v>
      </c>
      <c r="F33" s="17">
        <v>93</v>
      </c>
      <c r="G33" s="17">
        <v>83</v>
      </c>
      <c r="H33" s="17">
        <f t="shared" si="1"/>
        <v>426</v>
      </c>
      <c r="I33" s="17">
        <f t="shared" si="2"/>
        <v>85.2</v>
      </c>
      <c r="J33" s="17" t="str">
        <f t="shared" si="0"/>
        <v>Pass</v>
      </c>
    </row>
    <row r="34" spans="1:10" ht="16.5" x14ac:dyDescent="0.3">
      <c r="A34" s="17" t="s">
        <v>74</v>
      </c>
      <c r="B34" s="18" t="s">
        <v>75</v>
      </c>
      <c r="C34" s="17">
        <v>69</v>
      </c>
      <c r="D34" s="17">
        <v>67</v>
      </c>
      <c r="E34" s="17">
        <v>99</v>
      </c>
      <c r="F34" s="17">
        <v>74</v>
      </c>
      <c r="G34" s="17">
        <v>65</v>
      </c>
      <c r="H34" s="17">
        <f t="shared" si="1"/>
        <v>374</v>
      </c>
      <c r="I34" s="17">
        <f t="shared" si="2"/>
        <v>74.8</v>
      </c>
      <c r="J34" s="17" t="str">
        <f t="shared" ref="J34:J51" si="6">IF(AND(C34&gt;=$Q$1,D34&gt;=$Q$1,E34&gt;=$Q$1,F34&gt;=$Q$1,G34&gt;=$Q$1),"Pass","Fail")</f>
        <v>Pass</v>
      </c>
    </row>
    <row r="35" spans="1:10" ht="16.5" x14ac:dyDescent="0.3">
      <c r="A35" s="17" t="s">
        <v>76</v>
      </c>
      <c r="B35" s="18" t="s">
        <v>77</v>
      </c>
      <c r="C35" s="17">
        <v>82</v>
      </c>
      <c r="D35" s="17">
        <v>72</v>
      </c>
      <c r="E35" s="17">
        <v>98</v>
      </c>
      <c r="F35" s="17">
        <v>75</v>
      </c>
      <c r="G35" s="17">
        <v>65</v>
      </c>
      <c r="H35" s="17">
        <f t="shared" si="1"/>
        <v>392</v>
      </c>
      <c r="I35" s="17">
        <f t="shared" si="2"/>
        <v>78.400000000000006</v>
      </c>
      <c r="J35" s="17" t="str">
        <f t="shared" si="6"/>
        <v>Pass</v>
      </c>
    </row>
    <row r="36" spans="1:10" ht="16.5" x14ac:dyDescent="0.3">
      <c r="A36" s="17" t="s">
        <v>78</v>
      </c>
      <c r="B36" s="18" t="s">
        <v>79</v>
      </c>
      <c r="C36" s="17">
        <v>92</v>
      </c>
      <c r="D36" s="17">
        <v>84</v>
      </c>
      <c r="E36" s="17">
        <v>32</v>
      </c>
      <c r="F36" s="17">
        <v>93</v>
      </c>
      <c r="G36" s="17">
        <v>94</v>
      </c>
      <c r="H36" s="17">
        <f t="shared" si="1"/>
        <v>395</v>
      </c>
      <c r="I36" s="17">
        <f t="shared" si="2"/>
        <v>79</v>
      </c>
      <c r="J36" s="17" t="str">
        <f t="shared" si="6"/>
        <v>Fail</v>
      </c>
    </row>
    <row r="37" spans="1:10" ht="16.5" x14ac:dyDescent="0.3">
      <c r="A37" s="17" t="s">
        <v>80</v>
      </c>
      <c r="B37" s="18" t="s">
        <v>81</v>
      </c>
      <c r="C37" s="17">
        <v>97</v>
      </c>
      <c r="D37" s="17">
        <v>82</v>
      </c>
      <c r="E37" s="17">
        <v>62</v>
      </c>
      <c r="F37" s="17">
        <v>90</v>
      </c>
      <c r="G37" s="17">
        <v>87</v>
      </c>
      <c r="H37" s="17">
        <f t="shared" si="1"/>
        <v>418</v>
      </c>
      <c r="I37" s="17">
        <f t="shared" si="2"/>
        <v>83.6</v>
      </c>
      <c r="J37" s="17" t="str">
        <f t="shared" si="6"/>
        <v>Pass</v>
      </c>
    </row>
    <row r="38" spans="1:10" ht="16.5" x14ac:dyDescent="0.3">
      <c r="A38" s="17" t="s">
        <v>82</v>
      </c>
      <c r="B38" s="18" t="s">
        <v>83</v>
      </c>
      <c r="C38" s="17">
        <v>66</v>
      </c>
      <c r="D38" s="17">
        <v>86</v>
      </c>
      <c r="E38" s="17">
        <v>61</v>
      </c>
      <c r="F38" s="17">
        <v>71</v>
      </c>
      <c r="G38" s="17">
        <v>75</v>
      </c>
      <c r="H38" s="17">
        <f t="shared" si="1"/>
        <v>359</v>
      </c>
      <c r="I38" s="17">
        <f t="shared" si="2"/>
        <v>71.8</v>
      </c>
      <c r="J38" s="17" t="str">
        <f t="shared" si="6"/>
        <v>Pass</v>
      </c>
    </row>
    <row r="39" spans="1:10" ht="16.5" x14ac:dyDescent="0.3">
      <c r="A39" s="17" t="s">
        <v>84</v>
      </c>
      <c r="B39" s="18" t="s">
        <v>85</v>
      </c>
      <c r="C39" s="17">
        <v>65</v>
      </c>
      <c r="D39" s="17">
        <v>92</v>
      </c>
      <c r="E39" s="17">
        <v>88</v>
      </c>
      <c r="F39" s="17">
        <v>63</v>
      </c>
      <c r="G39" s="17">
        <v>62</v>
      </c>
      <c r="H39" s="17">
        <f t="shared" si="1"/>
        <v>370</v>
      </c>
      <c r="I39" s="17">
        <f t="shared" si="2"/>
        <v>74</v>
      </c>
      <c r="J39" s="17" t="str">
        <f t="shared" si="6"/>
        <v>Pass</v>
      </c>
    </row>
    <row r="40" spans="1:10" ht="16.5" x14ac:dyDescent="0.3">
      <c r="A40" s="17" t="s">
        <v>86</v>
      </c>
      <c r="B40" s="18" t="s">
        <v>87</v>
      </c>
      <c r="C40" s="17">
        <v>70</v>
      </c>
      <c r="D40" s="17">
        <v>95</v>
      </c>
      <c r="E40" s="17">
        <v>96</v>
      </c>
      <c r="F40" s="17">
        <v>85</v>
      </c>
      <c r="G40" s="17">
        <v>63</v>
      </c>
      <c r="H40" s="17">
        <f t="shared" si="1"/>
        <v>409</v>
      </c>
      <c r="I40" s="17">
        <f t="shared" si="2"/>
        <v>81.8</v>
      </c>
      <c r="J40" s="17" t="str">
        <f t="shared" si="6"/>
        <v>Pass</v>
      </c>
    </row>
    <row r="41" spans="1:10" ht="16.5" x14ac:dyDescent="0.3">
      <c r="A41" s="17" t="s">
        <v>88</v>
      </c>
      <c r="B41" s="18" t="s">
        <v>89</v>
      </c>
      <c r="C41" s="17">
        <v>68</v>
      </c>
      <c r="D41" s="17">
        <v>75</v>
      </c>
      <c r="E41" s="17">
        <v>94</v>
      </c>
      <c r="F41" s="17">
        <v>93</v>
      </c>
      <c r="G41" s="17">
        <v>75</v>
      </c>
      <c r="H41" s="17">
        <f t="shared" si="1"/>
        <v>405</v>
      </c>
      <c r="I41" s="17">
        <f t="shared" si="2"/>
        <v>81</v>
      </c>
      <c r="J41" s="17" t="str">
        <f t="shared" si="6"/>
        <v>Pass</v>
      </c>
    </row>
    <row r="42" spans="1:10" ht="16.5" x14ac:dyDescent="0.3">
      <c r="A42" s="17" t="s">
        <v>90</v>
      </c>
      <c r="B42" s="18" t="s">
        <v>91</v>
      </c>
      <c r="C42" s="17">
        <v>98</v>
      </c>
      <c r="D42" s="17">
        <v>64</v>
      </c>
      <c r="E42" s="17">
        <v>100</v>
      </c>
      <c r="F42" s="17">
        <v>64</v>
      </c>
      <c r="G42" s="17">
        <v>72</v>
      </c>
      <c r="H42" s="17">
        <f t="shared" si="1"/>
        <v>398</v>
      </c>
      <c r="I42" s="17">
        <f t="shared" si="2"/>
        <v>79.599999999999994</v>
      </c>
      <c r="J42" s="17" t="str">
        <f t="shared" si="6"/>
        <v>Pass</v>
      </c>
    </row>
    <row r="43" spans="1:10" ht="16.5" x14ac:dyDescent="0.3">
      <c r="A43" s="17" t="s">
        <v>92</v>
      </c>
      <c r="B43" s="18" t="s">
        <v>93</v>
      </c>
      <c r="C43" s="17">
        <v>32</v>
      </c>
      <c r="D43" s="17">
        <v>80</v>
      </c>
      <c r="E43" s="17">
        <v>80</v>
      </c>
      <c r="F43" s="17">
        <v>77</v>
      </c>
      <c r="G43" s="17">
        <v>67</v>
      </c>
      <c r="H43" s="17">
        <f t="shared" si="1"/>
        <v>336</v>
      </c>
      <c r="I43" s="17">
        <f t="shared" si="2"/>
        <v>67.2</v>
      </c>
      <c r="J43" s="17" t="str">
        <f t="shared" si="6"/>
        <v>Fail</v>
      </c>
    </row>
    <row r="44" spans="1:10" ht="16.5" x14ac:dyDescent="0.3">
      <c r="A44" s="17" t="s">
        <v>94</v>
      </c>
      <c r="B44" s="18" t="s">
        <v>95</v>
      </c>
      <c r="C44" s="17">
        <v>85</v>
      </c>
      <c r="D44" s="17">
        <v>71</v>
      </c>
      <c r="E44" s="17">
        <v>86</v>
      </c>
      <c r="F44" s="17">
        <v>65</v>
      </c>
      <c r="G44" s="17">
        <v>83</v>
      </c>
      <c r="H44" s="17">
        <f t="shared" si="1"/>
        <v>390</v>
      </c>
      <c r="I44" s="17">
        <f t="shared" si="2"/>
        <v>78</v>
      </c>
      <c r="J44" s="17" t="str">
        <f t="shared" si="6"/>
        <v>Pass</v>
      </c>
    </row>
    <row r="45" spans="1:10" ht="16.5" x14ac:dyDescent="0.3">
      <c r="A45" s="17" t="s">
        <v>96</v>
      </c>
      <c r="B45" s="18" t="s">
        <v>97</v>
      </c>
      <c r="C45" s="17">
        <v>87</v>
      </c>
      <c r="D45" s="17">
        <v>84</v>
      </c>
      <c r="E45" s="17">
        <v>78</v>
      </c>
      <c r="F45" s="17">
        <v>65</v>
      </c>
      <c r="G45" s="17">
        <v>87</v>
      </c>
      <c r="H45" s="17">
        <f t="shared" si="1"/>
        <v>401</v>
      </c>
      <c r="I45" s="17">
        <f t="shared" si="2"/>
        <v>80.2</v>
      </c>
      <c r="J45" s="17" t="str">
        <f t="shared" si="6"/>
        <v>Pass</v>
      </c>
    </row>
    <row r="46" spans="1:10" ht="16.5" x14ac:dyDescent="0.3">
      <c r="A46" s="17" t="s">
        <v>98</v>
      </c>
      <c r="B46" s="18" t="s">
        <v>99</v>
      </c>
      <c r="C46" s="17">
        <v>94</v>
      </c>
      <c r="D46" s="17">
        <v>79</v>
      </c>
      <c r="E46" s="17">
        <v>73</v>
      </c>
      <c r="F46" s="17">
        <v>62</v>
      </c>
      <c r="G46" s="17">
        <v>88</v>
      </c>
      <c r="H46" s="17">
        <f t="shared" si="1"/>
        <v>396</v>
      </c>
      <c r="I46" s="17">
        <f t="shared" si="2"/>
        <v>79.2</v>
      </c>
      <c r="J46" s="17" t="str">
        <f t="shared" si="6"/>
        <v>Pass</v>
      </c>
    </row>
    <row r="47" spans="1:10" ht="16.5" x14ac:dyDescent="0.3">
      <c r="A47" s="17" t="s">
        <v>100</v>
      </c>
      <c r="B47" s="18" t="s">
        <v>101</v>
      </c>
      <c r="C47" s="17">
        <v>77</v>
      </c>
      <c r="D47" s="17">
        <v>76</v>
      </c>
      <c r="E47" s="17">
        <v>72</v>
      </c>
      <c r="F47" s="17">
        <v>77</v>
      </c>
      <c r="G47" s="17">
        <v>80</v>
      </c>
      <c r="H47" s="17">
        <f t="shared" si="1"/>
        <v>382</v>
      </c>
      <c r="I47" s="17">
        <f t="shared" si="2"/>
        <v>76.400000000000006</v>
      </c>
      <c r="J47" s="17" t="str">
        <f t="shared" si="6"/>
        <v>Pass</v>
      </c>
    </row>
    <row r="48" spans="1:10" ht="16.5" x14ac:dyDescent="0.3">
      <c r="A48" s="17" t="s">
        <v>102</v>
      </c>
      <c r="B48" s="18" t="s">
        <v>103</v>
      </c>
      <c r="C48" s="17">
        <v>85</v>
      </c>
      <c r="D48" s="17">
        <v>98</v>
      </c>
      <c r="E48" s="17">
        <v>82</v>
      </c>
      <c r="F48" s="17">
        <v>99</v>
      </c>
      <c r="G48" s="17">
        <v>82</v>
      </c>
      <c r="H48" s="17">
        <f t="shared" si="1"/>
        <v>446</v>
      </c>
      <c r="I48" s="17">
        <f t="shared" si="2"/>
        <v>89.2</v>
      </c>
      <c r="J48" s="17" t="str">
        <f t="shared" si="6"/>
        <v>Pass</v>
      </c>
    </row>
    <row r="49" spans="1:10" ht="16.5" x14ac:dyDescent="0.3">
      <c r="A49" s="17" t="s">
        <v>104</v>
      </c>
      <c r="B49" s="18" t="s">
        <v>105</v>
      </c>
      <c r="C49" s="17">
        <v>65</v>
      </c>
      <c r="D49" s="17">
        <v>90</v>
      </c>
      <c r="E49" s="17">
        <v>73</v>
      </c>
      <c r="F49" s="17">
        <v>73</v>
      </c>
      <c r="G49" s="17">
        <v>80</v>
      </c>
      <c r="H49" s="17">
        <f t="shared" si="1"/>
        <v>381</v>
      </c>
      <c r="I49" s="17">
        <f t="shared" si="2"/>
        <v>76.2</v>
      </c>
      <c r="J49" s="17" t="str">
        <f t="shared" si="6"/>
        <v>Pass</v>
      </c>
    </row>
    <row r="50" spans="1:10" ht="16.5" x14ac:dyDescent="0.3">
      <c r="A50" s="17" t="s">
        <v>106</v>
      </c>
      <c r="B50" s="18" t="s">
        <v>107</v>
      </c>
      <c r="C50" s="17">
        <v>45</v>
      </c>
      <c r="D50" s="17">
        <v>66</v>
      </c>
      <c r="E50" s="17">
        <v>70</v>
      </c>
      <c r="F50" s="17">
        <v>31</v>
      </c>
      <c r="G50" s="17">
        <v>56</v>
      </c>
      <c r="H50" s="17">
        <f t="shared" si="1"/>
        <v>268</v>
      </c>
      <c r="I50" s="17">
        <f t="shared" si="2"/>
        <v>53.6</v>
      </c>
      <c r="J50" s="17" t="str">
        <f t="shared" si="6"/>
        <v>Fail</v>
      </c>
    </row>
    <row r="51" spans="1:10" ht="16.5" x14ac:dyDescent="0.3">
      <c r="A51" s="17" t="s">
        <v>108</v>
      </c>
      <c r="B51" s="18" t="s">
        <v>109</v>
      </c>
      <c r="C51" s="17">
        <v>61</v>
      </c>
      <c r="D51" s="17">
        <v>93</v>
      </c>
      <c r="E51" s="17">
        <v>80</v>
      </c>
      <c r="F51" s="17">
        <v>60</v>
      </c>
      <c r="G51" s="17">
        <v>76</v>
      </c>
      <c r="H51" s="17">
        <f t="shared" si="1"/>
        <v>370</v>
      </c>
      <c r="I51" s="17">
        <f t="shared" si="2"/>
        <v>74</v>
      </c>
      <c r="J51" s="17" t="str">
        <f t="shared" si="6"/>
        <v>Pass</v>
      </c>
    </row>
  </sheetData>
  <mergeCells count="1">
    <mergeCell ref="O22:P22"/>
  </mergeCells>
  <phoneticPr fontId="5" type="noConversion"/>
  <conditionalFormatting sqref="A2:J51">
    <cfRule type="expression" dxfId="1" priority="1">
      <formula>$J2=$S$3</formula>
    </cfRule>
  </conditionalFormatting>
  <conditionalFormatting sqref="C2:G51">
    <cfRule type="cellIs" dxfId="0" priority="2" operator="lessThan">
      <formula>$Q$1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12"/>
  <sheetViews>
    <sheetView showGridLines="0" zoomScale="130" zoomScaleNormal="130" workbookViewId="0">
      <selection activeCell="B21" sqref="B21"/>
    </sheetView>
  </sheetViews>
  <sheetFormatPr defaultRowHeight="15" x14ac:dyDescent="0.25"/>
  <cols>
    <col min="8" max="8" width="41.5703125" bestFit="1" customWidth="1"/>
  </cols>
  <sheetData>
    <row r="1" spans="1:20" x14ac:dyDescent="0.25">
      <c r="T1" s="10" t="s">
        <v>523</v>
      </c>
    </row>
    <row r="9" spans="1:20" x14ac:dyDescent="0.25">
      <c r="A9" s="10"/>
    </row>
    <row r="11" spans="1:20" x14ac:dyDescent="0.25">
      <c r="C11" s="4" t="s">
        <v>524</v>
      </c>
    </row>
    <row r="12" spans="1:20" x14ac:dyDescent="0.25">
      <c r="H12" s="4"/>
    </row>
  </sheetData>
  <hyperlinks>
    <hyperlink ref="T1" r:id="rId1" xr:uid="{53E3E1CA-50B7-44EB-8C87-0AE065EA96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5"/>
  <sheetViews>
    <sheetView workbookViewId="0">
      <selection activeCell="G2" sqref="G2"/>
    </sheetView>
  </sheetViews>
  <sheetFormatPr defaultRowHeight="15" x14ac:dyDescent="0.25"/>
  <cols>
    <col min="1" max="1" width="18.28515625" bestFit="1" customWidth="1"/>
    <col min="2" max="2" width="10.85546875" bestFit="1" customWidth="1"/>
    <col min="4" max="4" width="10.5703125" bestFit="1" customWidth="1"/>
    <col min="5" max="5" width="11" customWidth="1"/>
    <col min="6" max="6" width="18" bestFit="1" customWidth="1"/>
    <col min="10" max="10" width="14.42578125" bestFit="1" customWidth="1"/>
    <col min="11" max="11" width="10.5703125" bestFit="1" customWidth="1"/>
    <col min="12" max="12" width="14.42578125" bestFit="1"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511</v>
      </c>
      <c r="J1" s="4" t="s">
        <v>136</v>
      </c>
      <c r="R1" s="2"/>
      <c r="S1" s="2"/>
      <c r="T1" s="2"/>
      <c r="U1" s="2"/>
      <c r="V1" s="2"/>
      <c r="W1" s="2"/>
      <c r="X1" s="2"/>
    </row>
    <row r="2" spans="1:24" x14ac:dyDescent="0.25">
      <c r="A2" t="s">
        <v>116</v>
      </c>
      <c r="B2" t="s">
        <v>117</v>
      </c>
      <c r="D2" t="str">
        <f>TRIM(A2)</f>
        <v>Aaron</v>
      </c>
      <c r="E2" t="str">
        <f>TRIM(B2)</f>
        <v>Burr</v>
      </c>
      <c r="F2" t="str">
        <f>CONCATENATE(D2," ", E2)</f>
        <v>Aaron Burr</v>
      </c>
      <c r="G2">
        <f>LEN(A2)</f>
        <v>10</v>
      </c>
      <c r="H2">
        <f>LEN(D2)</f>
        <v>5</v>
      </c>
      <c r="J2" s="4" t="s">
        <v>142</v>
      </c>
    </row>
    <row r="3" spans="1:24" x14ac:dyDescent="0.25">
      <c r="A3" t="s">
        <v>121</v>
      </c>
      <c r="B3" t="s">
        <v>122</v>
      </c>
      <c r="D3" t="str">
        <f t="shared" ref="D3:D15" si="0">TRIM(A3)</f>
        <v>Dane</v>
      </c>
      <c r="E3" t="str">
        <f t="shared" ref="E3:E15" si="1">TRIM(B3)</f>
        <v>Ali</v>
      </c>
      <c r="F3" t="str">
        <f t="shared" ref="F3:F15" si="2">CONCATENATE(D3," ", E3)</f>
        <v>Dane Ali</v>
      </c>
      <c r="J3" s="4" t="s">
        <v>147</v>
      </c>
    </row>
    <row r="4" spans="1:24" x14ac:dyDescent="0.25">
      <c r="A4" t="s">
        <v>126</v>
      </c>
      <c r="B4" t="s">
        <v>127</v>
      </c>
      <c r="D4" t="str">
        <f t="shared" si="0"/>
        <v>George</v>
      </c>
      <c r="E4" t="str">
        <f t="shared" si="1"/>
        <v>Clinton</v>
      </c>
      <c r="F4" t="str">
        <f t="shared" si="2"/>
        <v>George Clinton</v>
      </c>
      <c r="J4" s="4" t="s">
        <v>150</v>
      </c>
      <c r="K4" s="4" t="s">
        <v>533</v>
      </c>
      <c r="L4" t="s">
        <v>532</v>
      </c>
    </row>
    <row r="5" spans="1:24" x14ac:dyDescent="0.25">
      <c r="A5" t="s">
        <v>132</v>
      </c>
      <c r="B5" t="s">
        <v>133</v>
      </c>
      <c r="D5" t="str">
        <f t="shared" si="0"/>
        <v>Sabrina</v>
      </c>
      <c r="E5" t="str">
        <f t="shared" si="1"/>
        <v>Buchanan</v>
      </c>
      <c r="F5" t="str">
        <f t="shared" si="2"/>
        <v>Sabrina Buchanan</v>
      </c>
      <c r="J5" s="4" t="s">
        <v>156</v>
      </c>
      <c r="K5" s="4" t="s">
        <v>534</v>
      </c>
    </row>
    <row r="6" spans="1:24" x14ac:dyDescent="0.25">
      <c r="A6" t="s">
        <v>138</v>
      </c>
      <c r="B6" t="s">
        <v>139</v>
      </c>
      <c r="D6" t="str">
        <f t="shared" si="0"/>
        <v>John C.</v>
      </c>
      <c r="E6" t="str">
        <f t="shared" si="1"/>
        <v>Calhoun</v>
      </c>
      <c r="F6" t="str">
        <f t="shared" si="2"/>
        <v>John C. Calhoun</v>
      </c>
      <c r="J6" s="4" t="s">
        <v>162</v>
      </c>
    </row>
    <row r="7" spans="1:24" x14ac:dyDescent="0.25">
      <c r="A7" t="s">
        <v>143</v>
      </c>
      <c r="B7" t="s">
        <v>144</v>
      </c>
      <c r="D7" t="str">
        <f t="shared" si="0"/>
        <v>Millard</v>
      </c>
      <c r="E7" t="str">
        <f t="shared" si="1"/>
        <v>Fillmore</v>
      </c>
      <c r="F7" t="str">
        <f t="shared" si="2"/>
        <v>Millard Fillmore</v>
      </c>
      <c r="J7" s="4" t="s">
        <v>167</v>
      </c>
    </row>
    <row r="8" spans="1:24" x14ac:dyDescent="0.25">
      <c r="A8" t="s">
        <v>148</v>
      </c>
      <c r="B8" t="s">
        <v>149</v>
      </c>
      <c r="D8" t="str">
        <f t="shared" si="0"/>
        <v>Maximilian</v>
      </c>
      <c r="E8" t="str">
        <f t="shared" si="1"/>
        <v>Blevins</v>
      </c>
      <c r="F8" t="str">
        <f t="shared" si="2"/>
        <v>Maximilian Blevins</v>
      </c>
      <c r="J8" s="4" t="s">
        <v>162</v>
      </c>
    </row>
    <row r="9" spans="1:24" x14ac:dyDescent="0.25">
      <c r="A9" t="s">
        <v>151</v>
      </c>
      <c r="B9" t="s">
        <v>152</v>
      </c>
      <c r="D9" t="str">
        <f t="shared" si="0"/>
        <v>Adison</v>
      </c>
      <c r="E9" t="str">
        <f t="shared" si="1"/>
        <v>Zamora</v>
      </c>
      <c r="F9" t="str">
        <f t="shared" si="2"/>
        <v>Adison Zamora</v>
      </c>
      <c r="J9" s="4" t="s">
        <v>174</v>
      </c>
    </row>
    <row r="10" spans="1:24" x14ac:dyDescent="0.25">
      <c r="A10" t="s">
        <v>153</v>
      </c>
      <c r="B10" t="s">
        <v>154</v>
      </c>
      <c r="D10" t="str">
        <f t="shared" si="0"/>
        <v>Angeline</v>
      </c>
      <c r="E10" t="str">
        <f t="shared" si="1"/>
        <v>Zuniga</v>
      </c>
      <c r="F10" t="str">
        <f t="shared" si="2"/>
        <v>Angeline Zuniga</v>
      </c>
      <c r="J10" s="4" t="s">
        <v>177</v>
      </c>
    </row>
    <row r="11" spans="1:24" x14ac:dyDescent="0.25">
      <c r="A11" t="s">
        <v>158</v>
      </c>
      <c r="B11" t="s">
        <v>159</v>
      </c>
      <c r="D11" t="str">
        <f t="shared" si="0"/>
        <v>Nicole</v>
      </c>
      <c r="E11" t="str">
        <f t="shared" si="1"/>
        <v>Gray</v>
      </c>
      <c r="F11" t="str">
        <f t="shared" si="2"/>
        <v>Nicole Gray</v>
      </c>
      <c r="J11" s="4" t="s">
        <v>179</v>
      </c>
    </row>
    <row r="12" spans="1:24" x14ac:dyDescent="0.25">
      <c r="A12" t="s">
        <v>163</v>
      </c>
      <c r="B12" t="s">
        <v>164</v>
      </c>
      <c r="D12" t="str">
        <f t="shared" si="0"/>
        <v>Morgan</v>
      </c>
      <c r="E12" t="str">
        <f t="shared" si="1"/>
        <v>Mann</v>
      </c>
      <c r="F12" t="str">
        <f t="shared" si="2"/>
        <v>Morgan Mann</v>
      </c>
      <c r="J12" s="4" t="s">
        <v>537</v>
      </c>
    </row>
    <row r="13" spans="1:24" x14ac:dyDescent="0.25">
      <c r="A13" t="s">
        <v>168</v>
      </c>
      <c r="B13" t="s">
        <v>169</v>
      </c>
      <c r="D13" t="str">
        <f t="shared" si="0"/>
        <v>Gal</v>
      </c>
      <c r="E13" t="str">
        <f t="shared" si="1"/>
        <v>Gadot</v>
      </c>
      <c r="F13" t="str">
        <f t="shared" si="2"/>
        <v>Gal Gadot</v>
      </c>
    </row>
    <row r="14" spans="1:24" x14ac:dyDescent="0.25">
      <c r="A14" t="s">
        <v>172</v>
      </c>
      <c r="B14" t="s">
        <v>173</v>
      </c>
      <c r="D14" t="str">
        <f t="shared" si="0"/>
        <v>Rachel</v>
      </c>
      <c r="E14" t="str">
        <f t="shared" si="1"/>
        <v>Daws</v>
      </c>
      <c r="F14" t="str">
        <f t="shared" si="2"/>
        <v>Rachel Daws</v>
      </c>
    </row>
    <row r="15" spans="1:24" x14ac:dyDescent="0.25">
      <c r="A15" t="s">
        <v>175</v>
      </c>
      <c r="B15" t="s">
        <v>176</v>
      </c>
      <c r="D15" t="str">
        <f t="shared" si="0"/>
        <v>Alex</v>
      </c>
      <c r="E15" t="str">
        <f t="shared" si="1"/>
        <v>Roy</v>
      </c>
      <c r="F15" t="str">
        <f t="shared" si="2"/>
        <v>Alex Roy</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G9097"/>
  <sheetViews>
    <sheetView workbookViewId="0"/>
  </sheetViews>
  <sheetFormatPr defaultRowHeight="15" x14ac:dyDescent="0.25"/>
  <cols>
    <col min="1" max="1" width="13.42578125" bestFit="1" customWidth="1"/>
    <col min="2" max="2" width="12.28515625" bestFit="1" customWidth="1"/>
    <col min="3" max="3" width="11.7109375" bestFit="1" customWidth="1"/>
    <col min="4" max="4" width="11.42578125" bestFit="1" customWidth="1"/>
    <col min="5" max="5" width="19.7109375" customWidth="1"/>
    <col min="6" max="6" width="21.28515625" customWidth="1"/>
    <col min="7" max="7" width="13.28515625" bestFit="1" customWidth="1"/>
    <col min="8" max="8" width="7.7109375" bestFit="1" customWidth="1"/>
    <col min="9" max="9" width="16.85546875" bestFit="1" customWidth="1"/>
    <col min="10" max="10" width="18.28515625" bestFit="1" customWidth="1"/>
    <col min="11" max="11" width="10.85546875" bestFit="1" customWidth="1"/>
    <col min="13" max="13" width="10.5703125" bestFit="1" customWidth="1"/>
    <col min="14" max="14" width="11" customWidth="1"/>
    <col min="15" max="15" width="18" bestFit="1" customWidth="1"/>
    <col min="19" max="19" width="57.28515625" bestFit="1" customWidth="1"/>
    <col min="21" max="21" width="14.42578125" bestFit="1" customWidth="1"/>
    <col min="27" max="27" width="36.140625" bestFit="1" customWidth="1"/>
    <col min="29" max="29" width="14.85546875" bestFit="1" customWidth="1"/>
    <col min="32" max="32" width="14.28515625" bestFit="1" customWidth="1"/>
    <col min="33" max="33" width="11.7109375" bestFit="1" customWidth="1"/>
  </cols>
  <sheetData>
    <row r="1" spans="1:33" x14ac:dyDescent="0.25">
      <c r="A1" s="2" t="s">
        <v>592</v>
      </c>
      <c r="B1" s="2" t="s">
        <v>593</v>
      </c>
      <c r="C1" s="2" t="s">
        <v>594</v>
      </c>
      <c r="D1" s="2" t="s">
        <v>595</v>
      </c>
      <c r="E1" s="2" t="s">
        <v>596</v>
      </c>
      <c r="F1" s="2" t="s">
        <v>597</v>
      </c>
      <c r="G1" s="2" t="s">
        <v>598</v>
      </c>
      <c r="H1" s="2" t="s">
        <v>599</v>
      </c>
      <c r="I1" s="2" t="s">
        <v>603</v>
      </c>
      <c r="J1" s="2"/>
      <c r="U1" s="4"/>
      <c r="AA1" s="2"/>
      <c r="AB1" s="2"/>
      <c r="AC1" s="2"/>
      <c r="AD1" s="2"/>
      <c r="AE1" s="2"/>
      <c r="AF1" s="2"/>
      <c r="AG1" s="2"/>
    </row>
    <row r="2" spans="1:33" x14ac:dyDescent="0.25">
      <c r="A2">
        <v>100</v>
      </c>
      <c r="B2" t="s">
        <v>604</v>
      </c>
      <c r="C2" t="s">
        <v>605</v>
      </c>
      <c r="E2" t="s">
        <v>607</v>
      </c>
      <c r="F2" s="41">
        <v>37789</v>
      </c>
      <c r="G2" t="s">
        <v>608</v>
      </c>
      <c r="H2">
        <v>24000</v>
      </c>
      <c r="I2" t="s">
        <v>609</v>
      </c>
      <c r="U2" s="4"/>
    </row>
    <row r="3" spans="1:33" x14ac:dyDescent="0.25">
      <c r="A3">
        <v>101</v>
      </c>
      <c r="B3" t="s">
        <v>610</v>
      </c>
      <c r="C3" t="s">
        <v>611</v>
      </c>
      <c r="E3" t="s">
        <v>613</v>
      </c>
      <c r="F3" s="41">
        <v>38616</v>
      </c>
      <c r="G3" t="s">
        <v>614</v>
      </c>
      <c r="H3">
        <v>17000</v>
      </c>
      <c r="I3" t="s">
        <v>609</v>
      </c>
      <c r="U3" s="4"/>
    </row>
    <row r="4" spans="1:33" x14ac:dyDescent="0.25">
      <c r="A4">
        <v>102</v>
      </c>
      <c r="B4" t="s">
        <v>615</v>
      </c>
      <c r="C4" t="s">
        <v>616</v>
      </c>
      <c r="E4" t="s">
        <v>618</v>
      </c>
      <c r="F4" s="41">
        <v>36904</v>
      </c>
      <c r="G4" t="s">
        <v>614</v>
      </c>
      <c r="H4">
        <v>17000</v>
      </c>
      <c r="I4" t="s">
        <v>609</v>
      </c>
      <c r="U4" s="4"/>
    </row>
    <row r="5" spans="1:33" x14ac:dyDescent="0.25">
      <c r="A5">
        <v>103</v>
      </c>
      <c r="B5" t="s">
        <v>619</v>
      </c>
      <c r="C5" t="s">
        <v>620</v>
      </c>
      <c r="E5" t="s">
        <v>622</v>
      </c>
      <c r="F5" s="41">
        <v>38720</v>
      </c>
      <c r="G5" t="s">
        <v>623</v>
      </c>
      <c r="H5">
        <v>9000</v>
      </c>
      <c r="I5" t="s">
        <v>624</v>
      </c>
      <c r="U5" s="4"/>
    </row>
    <row r="6" spans="1:33" x14ac:dyDescent="0.25">
      <c r="A6">
        <v>104</v>
      </c>
      <c r="B6" t="s">
        <v>625</v>
      </c>
      <c r="C6" t="s">
        <v>626</v>
      </c>
      <c r="E6" t="s">
        <v>628</v>
      </c>
      <c r="F6" s="41">
        <v>39223</v>
      </c>
      <c r="G6" t="s">
        <v>623</v>
      </c>
      <c r="H6">
        <v>6000</v>
      </c>
      <c r="I6" t="s">
        <v>624</v>
      </c>
      <c r="U6" s="4"/>
    </row>
    <row r="7" spans="1:33" x14ac:dyDescent="0.25">
      <c r="A7">
        <v>105</v>
      </c>
      <c r="B7" t="s">
        <v>629</v>
      </c>
      <c r="C7" t="s">
        <v>630</v>
      </c>
      <c r="E7" t="s">
        <v>632</v>
      </c>
      <c r="F7" s="41">
        <v>38528</v>
      </c>
      <c r="G7" t="s">
        <v>623</v>
      </c>
      <c r="H7">
        <v>4800</v>
      </c>
      <c r="I7" t="s">
        <v>624</v>
      </c>
      <c r="U7" s="4"/>
    </row>
    <row r="8" spans="1:33" x14ac:dyDescent="0.25">
      <c r="A8">
        <v>106</v>
      </c>
      <c r="B8" t="s">
        <v>633</v>
      </c>
      <c r="C8" t="s">
        <v>634</v>
      </c>
      <c r="E8" t="s">
        <v>636</v>
      </c>
      <c r="F8" s="41">
        <v>38753</v>
      </c>
      <c r="G8" t="s">
        <v>623</v>
      </c>
      <c r="H8">
        <v>4800</v>
      </c>
      <c r="I8" t="s">
        <v>624</v>
      </c>
      <c r="U8" s="4"/>
    </row>
    <row r="9" spans="1:33" x14ac:dyDescent="0.25">
      <c r="A9">
        <v>107</v>
      </c>
      <c r="B9" t="s">
        <v>637</v>
      </c>
      <c r="C9" t="s">
        <v>638</v>
      </c>
      <c r="E9" t="s">
        <v>640</v>
      </c>
      <c r="F9" s="41">
        <v>39120</v>
      </c>
      <c r="G9" t="s">
        <v>623</v>
      </c>
      <c r="H9">
        <v>4200</v>
      </c>
      <c r="I9" t="s">
        <v>624</v>
      </c>
      <c r="U9" s="4"/>
    </row>
    <row r="10" spans="1:33" x14ac:dyDescent="0.25">
      <c r="A10">
        <v>108</v>
      </c>
      <c r="B10" t="s">
        <v>641</v>
      </c>
      <c r="C10" t="s">
        <v>642</v>
      </c>
      <c r="E10" t="s">
        <v>644</v>
      </c>
      <c r="F10" s="41">
        <v>37485</v>
      </c>
      <c r="G10" t="s">
        <v>645</v>
      </c>
      <c r="H10">
        <v>12008</v>
      </c>
      <c r="I10" t="s">
        <v>591</v>
      </c>
      <c r="U10" s="4"/>
    </row>
    <row r="11" spans="1:33" x14ac:dyDescent="0.25">
      <c r="A11">
        <v>109</v>
      </c>
      <c r="B11" t="s">
        <v>646</v>
      </c>
      <c r="C11" t="s">
        <v>647</v>
      </c>
      <c r="E11" t="s">
        <v>649</v>
      </c>
      <c r="F11" s="41">
        <v>37484</v>
      </c>
      <c r="G11" t="s">
        <v>650</v>
      </c>
      <c r="H11">
        <v>9000</v>
      </c>
      <c r="I11" t="s">
        <v>591</v>
      </c>
      <c r="U11" s="4"/>
    </row>
    <row r="12" spans="1:33" x14ac:dyDescent="0.25">
      <c r="A12">
        <v>110</v>
      </c>
      <c r="B12" t="s">
        <v>651</v>
      </c>
      <c r="C12" t="s">
        <v>652</v>
      </c>
      <c r="E12" t="s">
        <v>654</v>
      </c>
      <c r="F12" s="41">
        <v>38623</v>
      </c>
      <c r="G12" t="s">
        <v>650</v>
      </c>
      <c r="H12">
        <v>8200</v>
      </c>
      <c r="I12" t="s">
        <v>591</v>
      </c>
      <c r="U12" s="4"/>
    </row>
    <row r="13" spans="1:33" x14ac:dyDescent="0.25">
      <c r="A13">
        <v>111</v>
      </c>
      <c r="B13" t="s">
        <v>655</v>
      </c>
      <c r="C13" t="s">
        <v>656</v>
      </c>
      <c r="E13" t="s">
        <v>658</v>
      </c>
      <c r="F13" s="41">
        <v>38625</v>
      </c>
      <c r="G13" t="s">
        <v>650</v>
      </c>
      <c r="H13">
        <v>7700</v>
      </c>
      <c r="I13" t="s">
        <v>591</v>
      </c>
      <c r="U13" s="4"/>
    </row>
    <row r="14" spans="1:33" x14ac:dyDescent="0.25">
      <c r="A14">
        <v>112</v>
      </c>
      <c r="B14" t="s">
        <v>659</v>
      </c>
      <c r="C14" t="s">
        <v>660</v>
      </c>
      <c r="E14" t="s">
        <v>662</v>
      </c>
      <c r="F14" s="41">
        <v>38783</v>
      </c>
      <c r="G14" t="s">
        <v>650</v>
      </c>
      <c r="H14">
        <v>7800</v>
      </c>
      <c r="I14" t="s">
        <v>591</v>
      </c>
      <c r="U14" s="4"/>
    </row>
    <row r="15" spans="1:33" x14ac:dyDescent="0.25">
      <c r="A15">
        <v>113</v>
      </c>
      <c r="B15" t="s">
        <v>663</v>
      </c>
      <c r="C15" t="s">
        <v>664</v>
      </c>
      <c r="E15" t="s">
        <v>666</v>
      </c>
      <c r="F15" s="41">
        <v>39423</v>
      </c>
      <c r="G15" t="s">
        <v>650</v>
      </c>
      <c r="H15">
        <v>6900</v>
      </c>
      <c r="I15" t="s">
        <v>591</v>
      </c>
      <c r="U15" s="4"/>
    </row>
    <row r="16" spans="1:33" x14ac:dyDescent="0.25">
      <c r="A16">
        <v>114</v>
      </c>
      <c r="B16" t="s">
        <v>667</v>
      </c>
      <c r="C16" t="s">
        <v>668</v>
      </c>
      <c r="E16" t="s">
        <v>670</v>
      </c>
      <c r="F16" s="41">
        <v>37597</v>
      </c>
      <c r="G16" t="s">
        <v>671</v>
      </c>
      <c r="H16">
        <v>11000</v>
      </c>
      <c r="I16" t="s">
        <v>672</v>
      </c>
      <c r="U16" s="4"/>
    </row>
    <row r="17" spans="1:9" x14ac:dyDescent="0.25">
      <c r="A17">
        <v>115</v>
      </c>
      <c r="B17" t="s">
        <v>619</v>
      </c>
      <c r="C17" t="s">
        <v>673</v>
      </c>
      <c r="E17" t="s">
        <v>675</v>
      </c>
      <c r="F17" s="41">
        <v>37759</v>
      </c>
      <c r="G17" t="s">
        <v>676</v>
      </c>
      <c r="H17">
        <v>3100</v>
      </c>
      <c r="I17" t="s">
        <v>672</v>
      </c>
    </row>
    <row r="18" spans="1:9" x14ac:dyDescent="0.25">
      <c r="A18">
        <v>116</v>
      </c>
      <c r="B18" t="s">
        <v>677</v>
      </c>
      <c r="C18" t="s">
        <v>678</v>
      </c>
      <c r="E18" t="s">
        <v>680</v>
      </c>
      <c r="F18" s="41">
        <v>38710</v>
      </c>
      <c r="G18" t="s">
        <v>676</v>
      </c>
      <c r="H18">
        <v>2900</v>
      </c>
      <c r="I18" t="s">
        <v>672</v>
      </c>
    </row>
    <row r="19" spans="1:9" x14ac:dyDescent="0.25">
      <c r="A19">
        <v>117</v>
      </c>
      <c r="B19" t="s">
        <v>681</v>
      </c>
      <c r="C19" t="s">
        <v>682</v>
      </c>
      <c r="E19" t="s">
        <v>684</v>
      </c>
      <c r="F19" s="41">
        <v>38557</v>
      </c>
      <c r="G19" t="s">
        <v>676</v>
      </c>
      <c r="H19">
        <v>2800</v>
      </c>
      <c r="I19" t="s">
        <v>672</v>
      </c>
    </row>
    <row r="20" spans="1:9" x14ac:dyDescent="0.25">
      <c r="A20">
        <v>118</v>
      </c>
      <c r="B20" t="s">
        <v>685</v>
      </c>
      <c r="C20" t="s">
        <v>686</v>
      </c>
      <c r="E20" t="s">
        <v>688</v>
      </c>
      <c r="F20" s="41">
        <v>39036</v>
      </c>
      <c r="G20" t="s">
        <v>676</v>
      </c>
      <c r="H20">
        <v>2600</v>
      </c>
      <c r="I20" t="s">
        <v>672</v>
      </c>
    </row>
    <row r="21" spans="1:9" x14ac:dyDescent="0.25">
      <c r="A21">
        <v>119</v>
      </c>
      <c r="B21" t="s">
        <v>689</v>
      </c>
      <c r="C21" t="s">
        <v>690</v>
      </c>
      <c r="E21" t="s">
        <v>692</v>
      </c>
      <c r="F21" s="41">
        <v>39304</v>
      </c>
      <c r="G21" t="s">
        <v>676</v>
      </c>
      <c r="H21">
        <v>2500</v>
      </c>
      <c r="I21" t="s">
        <v>672</v>
      </c>
    </row>
    <row r="22" spans="1:9" x14ac:dyDescent="0.25">
      <c r="A22">
        <v>120</v>
      </c>
      <c r="B22" t="s">
        <v>693</v>
      </c>
      <c r="C22" t="s">
        <v>694</v>
      </c>
      <c r="E22" t="s">
        <v>696</v>
      </c>
      <c r="F22" s="41">
        <v>38186</v>
      </c>
      <c r="G22" t="s">
        <v>697</v>
      </c>
      <c r="H22">
        <v>8000</v>
      </c>
      <c r="I22" t="s">
        <v>698</v>
      </c>
    </row>
    <row r="23" spans="1:9" x14ac:dyDescent="0.25">
      <c r="A23">
        <v>121</v>
      </c>
      <c r="B23" t="s">
        <v>699</v>
      </c>
      <c r="C23" t="s">
        <v>700</v>
      </c>
      <c r="E23" t="s">
        <v>702</v>
      </c>
      <c r="F23" s="41">
        <v>38452</v>
      </c>
      <c r="G23" t="s">
        <v>697</v>
      </c>
      <c r="H23">
        <v>8200</v>
      </c>
      <c r="I23" t="s">
        <v>698</v>
      </c>
    </row>
    <row r="24" spans="1:9" x14ac:dyDescent="0.25">
      <c r="A24">
        <v>122</v>
      </c>
      <c r="B24" t="s">
        <v>703</v>
      </c>
      <c r="C24" t="s">
        <v>704</v>
      </c>
      <c r="E24" t="s">
        <v>706</v>
      </c>
      <c r="F24" s="41">
        <v>37742</v>
      </c>
      <c r="G24" t="s">
        <v>697</v>
      </c>
      <c r="H24">
        <v>7900</v>
      </c>
      <c r="I24" t="s">
        <v>698</v>
      </c>
    </row>
    <row r="25" spans="1:9" x14ac:dyDescent="0.25">
      <c r="A25">
        <v>123</v>
      </c>
      <c r="B25" t="s">
        <v>707</v>
      </c>
      <c r="C25" t="s">
        <v>708</v>
      </c>
      <c r="E25" t="s">
        <v>710</v>
      </c>
      <c r="F25" s="41">
        <v>38635</v>
      </c>
      <c r="G25" t="s">
        <v>697</v>
      </c>
      <c r="H25">
        <v>6500</v>
      </c>
      <c r="I25" t="s">
        <v>698</v>
      </c>
    </row>
    <row r="26" spans="1:9" x14ac:dyDescent="0.25">
      <c r="A26">
        <v>124</v>
      </c>
      <c r="B26" t="s">
        <v>711</v>
      </c>
      <c r="C26" t="s">
        <v>712</v>
      </c>
      <c r="E26" t="s">
        <v>714</v>
      </c>
      <c r="F26" s="41">
        <v>39402</v>
      </c>
      <c r="G26" t="s">
        <v>697</v>
      </c>
      <c r="H26">
        <v>5800</v>
      </c>
      <c r="I26" t="s">
        <v>698</v>
      </c>
    </row>
    <row r="27" spans="1:9" x14ac:dyDescent="0.25">
      <c r="A27">
        <v>125</v>
      </c>
      <c r="B27" t="s">
        <v>715</v>
      </c>
      <c r="C27" t="s">
        <v>716</v>
      </c>
      <c r="E27" t="s">
        <v>718</v>
      </c>
      <c r="F27" s="41">
        <v>38549</v>
      </c>
      <c r="G27" t="s">
        <v>719</v>
      </c>
      <c r="H27">
        <v>3200</v>
      </c>
      <c r="I27" t="s">
        <v>698</v>
      </c>
    </row>
    <row r="28" spans="1:9" x14ac:dyDescent="0.25">
      <c r="A28">
        <v>126</v>
      </c>
      <c r="B28" t="s">
        <v>720</v>
      </c>
      <c r="C28" t="s">
        <v>721</v>
      </c>
      <c r="E28" t="s">
        <v>723</v>
      </c>
      <c r="F28" s="41">
        <v>38988</v>
      </c>
      <c r="G28" t="s">
        <v>719</v>
      </c>
      <c r="H28">
        <v>2700</v>
      </c>
      <c r="I28" t="s">
        <v>698</v>
      </c>
    </row>
    <row r="29" spans="1:9" x14ac:dyDescent="0.25">
      <c r="A29">
        <v>127</v>
      </c>
      <c r="B29" t="s">
        <v>724</v>
      </c>
      <c r="C29" t="s">
        <v>725</v>
      </c>
      <c r="E29" t="s">
        <v>727</v>
      </c>
      <c r="F29" s="41">
        <v>39096</v>
      </c>
      <c r="G29" t="s">
        <v>719</v>
      </c>
      <c r="H29">
        <v>2400</v>
      </c>
      <c r="I29" t="s">
        <v>698</v>
      </c>
    </row>
    <row r="30" spans="1:9" x14ac:dyDescent="0.25">
      <c r="A30">
        <v>128</v>
      </c>
      <c r="B30" t="s">
        <v>604</v>
      </c>
      <c r="C30" t="s">
        <v>728</v>
      </c>
      <c r="E30" t="s">
        <v>730</v>
      </c>
      <c r="F30" s="41">
        <v>39515</v>
      </c>
      <c r="G30" t="s">
        <v>719</v>
      </c>
      <c r="H30">
        <v>2200</v>
      </c>
      <c r="I30" t="s">
        <v>698</v>
      </c>
    </row>
    <row r="31" spans="1:9" x14ac:dyDescent="0.25">
      <c r="A31">
        <v>129</v>
      </c>
      <c r="B31" t="s">
        <v>731</v>
      </c>
      <c r="C31" t="s">
        <v>732</v>
      </c>
      <c r="E31" t="s">
        <v>734</v>
      </c>
      <c r="F31" s="41">
        <v>38584</v>
      </c>
      <c r="G31" t="s">
        <v>719</v>
      </c>
      <c r="H31">
        <v>3300</v>
      </c>
      <c r="I31" t="s">
        <v>698</v>
      </c>
    </row>
    <row r="32" spans="1:9" x14ac:dyDescent="0.25">
      <c r="A32">
        <v>130</v>
      </c>
      <c r="B32" t="s">
        <v>735</v>
      </c>
      <c r="C32" t="s">
        <v>736</v>
      </c>
      <c r="E32" t="s">
        <v>738</v>
      </c>
      <c r="F32" s="41">
        <v>38655</v>
      </c>
      <c r="G32" t="s">
        <v>719</v>
      </c>
      <c r="H32">
        <v>2800</v>
      </c>
      <c r="I32" t="s">
        <v>698</v>
      </c>
    </row>
    <row r="33" spans="1:9" x14ac:dyDescent="0.25">
      <c r="A33">
        <v>131</v>
      </c>
      <c r="B33" t="s">
        <v>724</v>
      </c>
      <c r="C33" t="s">
        <v>739</v>
      </c>
      <c r="E33" t="s">
        <v>741</v>
      </c>
      <c r="F33" s="41">
        <v>38399</v>
      </c>
      <c r="G33" t="s">
        <v>719</v>
      </c>
      <c r="H33">
        <v>2500</v>
      </c>
      <c r="I33" t="s">
        <v>698</v>
      </c>
    </row>
    <row r="34" spans="1:9" x14ac:dyDescent="0.25">
      <c r="A34">
        <v>132</v>
      </c>
      <c r="B34" t="s">
        <v>742</v>
      </c>
      <c r="C34" t="s">
        <v>743</v>
      </c>
      <c r="E34" t="s">
        <v>745</v>
      </c>
      <c r="F34" s="41">
        <v>39182</v>
      </c>
      <c r="G34" t="s">
        <v>719</v>
      </c>
      <c r="H34">
        <v>2100</v>
      </c>
      <c r="I34" t="s">
        <v>698</v>
      </c>
    </row>
    <row r="35" spans="1:9" x14ac:dyDescent="0.25">
      <c r="A35">
        <v>133</v>
      </c>
      <c r="B35" t="s">
        <v>746</v>
      </c>
      <c r="C35" t="s">
        <v>747</v>
      </c>
      <c r="E35" t="s">
        <v>749</v>
      </c>
      <c r="F35" s="41">
        <v>38152</v>
      </c>
      <c r="G35" t="s">
        <v>719</v>
      </c>
      <c r="H35">
        <v>3300</v>
      </c>
      <c r="I35" t="s">
        <v>698</v>
      </c>
    </row>
    <row r="36" spans="1:9" x14ac:dyDescent="0.25">
      <c r="A36">
        <v>134</v>
      </c>
      <c r="B36" t="s">
        <v>750</v>
      </c>
      <c r="C36" t="s">
        <v>751</v>
      </c>
      <c r="E36" t="s">
        <v>753</v>
      </c>
      <c r="F36" s="41">
        <v>38955</v>
      </c>
      <c r="G36" t="s">
        <v>719</v>
      </c>
      <c r="H36">
        <v>2900</v>
      </c>
      <c r="I36" t="s">
        <v>698</v>
      </c>
    </row>
    <row r="37" spans="1:9" x14ac:dyDescent="0.25">
      <c r="A37">
        <v>135</v>
      </c>
      <c r="B37" t="s">
        <v>754</v>
      </c>
      <c r="C37" t="s">
        <v>755</v>
      </c>
      <c r="E37" t="s">
        <v>757</v>
      </c>
      <c r="F37" s="41">
        <v>39428</v>
      </c>
      <c r="G37" t="s">
        <v>719</v>
      </c>
      <c r="H37">
        <v>2400</v>
      </c>
      <c r="I37" t="s">
        <v>698</v>
      </c>
    </row>
    <row r="38" spans="1:9" x14ac:dyDescent="0.25">
      <c r="A38">
        <v>136</v>
      </c>
      <c r="B38" t="s">
        <v>758</v>
      </c>
      <c r="C38" t="s">
        <v>759</v>
      </c>
      <c r="E38" t="s">
        <v>761</v>
      </c>
      <c r="F38" s="41">
        <v>39484</v>
      </c>
      <c r="G38" t="s">
        <v>719</v>
      </c>
      <c r="H38">
        <v>2200</v>
      </c>
      <c r="I38" t="s">
        <v>698</v>
      </c>
    </row>
    <row r="39" spans="1:9" x14ac:dyDescent="0.25">
      <c r="A39">
        <v>137</v>
      </c>
      <c r="B39" t="s">
        <v>762</v>
      </c>
      <c r="C39" t="s">
        <v>763</v>
      </c>
      <c r="E39" t="s">
        <v>765</v>
      </c>
      <c r="F39" s="41">
        <v>37816</v>
      </c>
      <c r="G39" t="s">
        <v>719</v>
      </c>
      <c r="H39">
        <v>3600</v>
      </c>
      <c r="I39" t="s">
        <v>698</v>
      </c>
    </row>
    <row r="40" spans="1:9" x14ac:dyDescent="0.25">
      <c r="A40">
        <v>138</v>
      </c>
      <c r="B40" t="s">
        <v>766</v>
      </c>
      <c r="C40" t="s">
        <v>767</v>
      </c>
      <c r="E40" t="s">
        <v>769</v>
      </c>
      <c r="F40" s="41">
        <v>38651</v>
      </c>
      <c r="G40" t="s">
        <v>719</v>
      </c>
      <c r="H40">
        <v>3200</v>
      </c>
      <c r="I40" t="s">
        <v>698</v>
      </c>
    </row>
    <row r="41" spans="1:9" x14ac:dyDescent="0.25">
      <c r="A41">
        <v>139</v>
      </c>
      <c r="B41" t="s">
        <v>651</v>
      </c>
      <c r="C41" t="s">
        <v>770</v>
      </c>
      <c r="E41" t="s">
        <v>772</v>
      </c>
      <c r="F41" s="41">
        <v>38760</v>
      </c>
      <c r="G41" t="s">
        <v>719</v>
      </c>
      <c r="H41">
        <v>2700</v>
      </c>
      <c r="I41" t="s">
        <v>698</v>
      </c>
    </row>
    <row r="42" spans="1:9" x14ac:dyDescent="0.25">
      <c r="A42">
        <v>140</v>
      </c>
      <c r="B42" t="s">
        <v>773</v>
      </c>
      <c r="C42" t="s">
        <v>774</v>
      </c>
      <c r="E42" t="s">
        <v>776</v>
      </c>
      <c r="F42" s="41">
        <v>38813</v>
      </c>
      <c r="G42" t="s">
        <v>719</v>
      </c>
      <c r="H42">
        <v>2500</v>
      </c>
      <c r="I42" t="s">
        <v>698</v>
      </c>
    </row>
    <row r="43" spans="1:9" x14ac:dyDescent="0.25">
      <c r="A43">
        <v>141</v>
      </c>
      <c r="B43" t="s">
        <v>777</v>
      </c>
      <c r="C43" t="s">
        <v>778</v>
      </c>
      <c r="E43" t="s">
        <v>780</v>
      </c>
      <c r="F43" s="41">
        <v>37911</v>
      </c>
      <c r="G43" t="s">
        <v>719</v>
      </c>
      <c r="H43">
        <v>3500</v>
      </c>
      <c r="I43" t="s">
        <v>698</v>
      </c>
    </row>
    <row r="44" spans="1:9" x14ac:dyDescent="0.25">
      <c r="A44">
        <v>142</v>
      </c>
      <c r="B44" t="s">
        <v>781</v>
      </c>
      <c r="C44" t="s">
        <v>782</v>
      </c>
      <c r="E44" t="s">
        <v>784</v>
      </c>
      <c r="F44" s="41">
        <v>38381</v>
      </c>
      <c r="G44" t="s">
        <v>719</v>
      </c>
      <c r="H44">
        <v>3100</v>
      </c>
      <c r="I44" t="s">
        <v>698</v>
      </c>
    </row>
    <row r="45" spans="1:9" x14ac:dyDescent="0.25">
      <c r="A45">
        <v>143</v>
      </c>
      <c r="B45" t="s">
        <v>785</v>
      </c>
      <c r="C45" t="s">
        <v>786</v>
      </c>
      <c r="E45" t="s">
        <v>788</v>
      </c>
      <c r="F45" s="41">
        <v>38791</v>
      </c>
      <c r="G45" t="s">
        <v>719</v>
      </c>
      <c r="H45">
        <v>2600</v>
      </c>
      <c r="I45" t="s">
        <v>698</v>
      </c>
    </row>
    <row r="46" spans="1:9" x14ac:dyDescent="0.25">
      <c r="A46">
        <v>144</v>
      </c>
      <c r="B46" t="s">
        <v>789</v>
      </c>
      <c r="C46" t="s">
        <v>790</v>
      </c>
      <c r="E46" t="s">
        <v>792</v>
      </c>
      <c r="F46" s="41">
        <v>38907</v>
      </c>
      <c r="G46" t="s">
        <v>719</v>
      </c>
      <c r="H46">
        <v>2500</v>
      </c>
      <c r="I46" t="s">
        <v>698</v>
      </c>
    </row>
    <row r="47" spans="1:9" x14ac:dyDescent="0.25">
      <c r="A47">
        <v>145</v>
      </c>
      <c r="B47" t="s">
        <v>651</v>
      </c>
      <c r="C47" t="s">
        <v>793</v>
      </c>
      <c r="E47" t="s">
        <v>795</v>
      </c>
      <c r="F47" s="41">
        <v>38261</v>
      </c>
      <c r="G47" t="s">
        <v>796</v>
      </c>
      <c r="H47">
        <v>14000</v>
      </c>
      <c r="I47" t="s">
        <v>797</v>
      </c>
    </row>
    <row r="48" spans="1:9" x14ac:dyDescent="0.25">
      <c r="A48">
        <v>146</v>
      </c>
      <c r="B48" t="s">
        <v>689</v>
      </c>
      <c r="C48" t="s">
        <v>798</v>
      </c>
      <c r="E48" t="s">
        <v>800</v>
      </c>
      <c r="F48" s="41">
        <v>38357</v>
      </c>
      <c r="G48" t="s">
        <v>796</v>
      </c>
      <c r="H48">
        <v>13500</v>
      </c>
      <c r="I48" t="s">
        <v>797</v>
      </c>
    </row>
    <row r="49" spans="1:9" x14ac:dyDescent="0.25">
      <c r="A49">
        <v>147</v>
      </c>
      <c r="B49" t="s">
        <v>801</v>
      </c>
      <c r="C49" t="s">
        <v>802</v>
      </c>
      <c r="E49" t="s">
        <v>804</v>
      </c>
      <c r="F49" s="41">
        <v>38421</v>
      </c>
      <c r="G49" t="s">
        <v>796</v>
      </c>
      <c r="H49">
        <v>12000</v>
      </c>
      <c r="I49" t="s">
        <v>797</v>
      </c>
    </row>
    <row r="50" spans="1:9" x14ac:dyDescent="0.25">
      <c r="A50">
        <v>148</v>
      </c>
      <c r="B50" t="s">
        <v>805</v>
      </c>
      <c r="C50" t="s">
        <v>806</v>
      </c>
      <c r="E50" t="s">
        <v>808</v>
      </c>
      <c r="F50" s="41">
        <v>39370</v>
      </c>
      <c r="G50" t="s">
        <v>796</v>
      </c>
      <c r="H50">
        <v>11000</v>
      </c>
      <c r="I50" t="s">
        <v>797</v>
      </c>
    </row>
    <row r="51" spans="1:9" x14ac:dyDescent="0.25">
      <c r="A51">
        <v>149</v>
      </c>
      <c r="B51" t="s">
        <v>809</v>
      </c>
      <c r="C51" t="s">
        <v>810</v>
      </c>
      <c r="E51" t="s">
        <v>812</v>
      </c>
      <c r="F51" s="41">
        <v>39476</v>
      </c>
      <c r="G51" t="s">
        <v>796</v>
      </c>
      <c r="H51">
        <v>10500</v>
      </c>
      <c r="I51" t="s">
        <v>797</v>
      </c>
    </row>
    <row r="52" spans="1:9" x14ac:dyDescent="0.25">
      <c r="A52">
        <v>150</v>
      </c>
      <c r="B52" t="s">
        <v>789</v>
      </c>
      <c r="C52" t="s">
        <v>813</v>
      </c>
      <c r="E52" t="s">
        <v>815</v>
      </c>
      <c r="F52" s="41">
        <v>38382</v>
      </c>
      <c r="G52" t="s">
        <v>816</v>
      </c>
      <c r="H52">
        <v>10000</v>
      </c>
      <c r="I52" t="s">
        <v>797</v>
      </c>
    </row>
    <row r="53" spans="1:9" x14ac:dyDescent="0.25">
      <c r="A53">
        <v>151</v>
      </c>
      <c r="B53" t="s">
        <v>629</v>
      </c>
      <c r="C53" t="s">
        <v>817</v>
      </c>
      <c r="E53" t="s">
        <v>819</v>
      </c>
      <c r="F53" s="41">
        <v>38435</v>
      </c>
      <c r="G53" t="s">
        <v>816</v>
      </c>
      <c r="H53">
        <v>9500</v>
      </c>
      <c r="I53" t="s">
        <v>797</v>
      </c>
    </row>
    <row r="54" spans="1:9" x14ac:dyDescent="0.25">
      <c r="A54">
        <v>152</v>
      </c>
      <c r="B54" t="s">
        <v>789</v>
      </c>
      <c r="C54" t="s">
        <v>820</v>
      </c>
      <c r="E54" t="s">
        <v>822</v>
      </c>
      <c r="F54" s="41">
        <v>38584</v>
      </c>
      <c r="G54" t="s">
        <v>816</v>
      </c>
      <c r="H54">
        <v>9000</v>
      </c>
      <c r="I54" t="s">
        <v>797</v>
      </c>
    </row>
    <row r="55" spans="1:9" x14ac:dyDescent="0.25">
      <c r="A55">
        <v>153</v>
      </c>
      <c r="B55" t="s">
        <v>823</v>
      </c>
      <c r="C55" t="s">
        <v>824</v>
      </c>
      <c r="E55" t="s">
        <v>826</v>
      </c>
      <c r="F55" s="41">
        <v>38806</v>
      </c>
      <c r="G55" t="s">
        <v>816</v>
      </c>
      <c r="H55">
        <v>8000</v>
      </c>
      <c r="I55" t="s">
        <v>797</v>
      </c>
    </row>
    <row r="56" spans="1:9" x14ac:dyDescent="0.25">
      <c r="A56">
        <v>154</v>
      </c>
      <c r="B56" t="s">
        <v>827</v>
      </c>
      <c r="C56" t="s">
        <v>806</v>
      </c>
      <c r="E56" t="s">
        <v>829</v>
      </c>
      <c r="F56" s="41">
        <v>39060</v>
      </c>
      <c r="G56" t="s">
        <v>816</v>
      </c>
      <c r="H56">
        <v>7500</v>
      </c>
      <c r="I56" t="s">
        <v>797</v>
      </c>
    </row>
    <row r="57" spans="1:9" x14ac:dyDescent="0.25">
      <c r="A57">
        <v>155</v>
      </c>
      <c r="B57" t="s">
        <v>830</v>
      </c>
      <c r="C57" t="s">
        <v>831</v>
      </c>
      <c r="E57" t="s">
        <v>833</v>
      </c>
      <c r="F57" s="41">
        <v>39409</v>
      </c>
      <c r="G57" t="s">
        <v>816</v>
      </c>
      <c r="H57">
        <v>7000</v>
      </c>
      <c r="I57" t="s">
        <v>797</v>
      </c>
    </row>
    <row r="58" spans="1:9" x14ac:dyDescent="0.25">
      <c r="A58">
        <v>156</v>
      </c>
      <c r="B58" t="s">
        <v>834</v>
      </c>
      <c r="C58" t="s">
        <v>605</v>
      </c>
      <c r="E58" t="s">
        <v>836</v>
      </c>
      <c r="F58" s="41">
        <v>38016</v>
      </c>
      <c r="G58" t="s">
        <v>816</v>
      </c>
      <c r="H58">
        <v>10000</v>
      </c>
      <c r="I58" t="s">
        <v>797</v>
      </c>
    </row>
    <row r="59" spans="1:9" x14ac:dyDescent="0.25">
      <c r="A59">
        <v>157</v>
      </c>
      <c r="B59" t="s">
        <v>837</v>
      </c>
      <c r="C59" t="s">
        <v>838</v>
      </c>
      <c r="E59" t="s">
        <v>840</v>
      </c>
      <c r="F59" s="41">
        <v>38050</v>
      </c>
      <c r="G59" t="s">
        <v>816</v>
      </c>
      <c r="H59">
        <v>9500</v>
      </c>
      <c r="I59" t="s">
        <v>797</v>
      </c>
    </row>
    <row r="60" spans="1:9" x14ac:dyDescent="0.25">
      <c r="A60">
        <v>158</v>
      </c>
      <c r="B60" t="s">
        <v>841</v>
      </c>
      <c r="C60" t="s">
        <v>842</v>
      </c>
      <c r="E60" t="s">
        <v>844</v>
      </c>
      <c r="F60" s="41">
        <v>38200</v>
      </c>
      <c r="G60" t="s">
        <v>816</v>
      </c>
      <c r="H60">
        <v>9000</v>
      </c>
      <c r="I60" t="s">
        <v>797</v>
      </c>
    </row>
    <row r="61" spans="1:9" x14ac:dyDescent="0.25">
      <c r="A61">
        <v>159</v>
      </c>
      <c r="B61" t="s">
        <v>845</v>
      </c>
      <c r="C61" t="s">
        <v>846</v>
      </c>
      <c r="E61" t="s">
        <v>848</v>
      </c>
      <c r="F61" s="41">
        <v>38421</v>
      </c>
      <c r="G61" t="s">
        <v>816</v>
      </c>
      <c r="H61">
        <v>8000</v>
      </c>
      <c r="I61" t="s">
        <v>797</v>
      </c>
    </row>
    <row r="62" spans="1:9" x14ac:dyDescent="0.25">
      <c r="A62">
        <v>160</v>
      </c>
      <c r="B62" t="s">
        <v>849</v>
      </c>
      <c r="C62" t="s">
        <v>850</v>
      </c>
      <c r="E62" t="s">
        <v>852</v>
      </c>
      <c r="F62" s="41">
        <v>38701</v>
      </c>
      <c r="G62" t="s">
        <v>816</v>
      </c>
      <c r="H62">
        <v>7500</v>
      </c>
      <c r="I62" t="s">
        <v>797</v>
      </c>
    </row>
    <row r="63" spans="1:9" x14ac:dyDescent="0.25">
      <c r="A63">
        <v>161</v>
      </c>
      <c r="B63" t="s">
        <v>853</v>
      </c>
      <c r="C63" t="s">
        <v>854</v>
      </c>
      <c r="E63" t="s">
        <v>856</v>
      </c>
      <c r="F63" s="41">
        <v>39024</v>
      </c>
      <c r="G63" t="s">
        <v>816</v>
      </c>
      <c r="H63">
        <v>7000</v>
      </c>
      <c r="I63" t="s">
        <v>797</v>
      </c>
    </row>
    <row r="64" spans="1:9" x14ac:dyDescent="0.25">
      <c r="A64">
        <v>162</v>
      </c>
      <c r="B64" t="s">
        <v>857</v>
      </c>
      <c r="C64" t="s">
        <v>858</v>
      </c>
      <c r="E64" t="s">
        <v>860</v>
      </c>
      <c r="F64" s="41">
        <v>38667</v>
      </c>
      <c r="G64" t="s">
        <v>816</v>
      </c>
      <c r="H64">
        <v>10500</v>
      </c>
      <c r="I64" t="s">
        <v>797</v>
      </c>
    </row>
    <row r="65" spans="1:9" x14ac:dyDescent="0.25">
      <c r="A65">
        <v>163</v>
      </c>
      <c r="B65" t="s">
        <v>861</v>
      </c>
      <c r="C65" t="s">
        <v>862</v>
      </c>
      <c r="E65" t="s">
        <v>864</v>
      </c>
      <c r="F65" s="41">
        <v>39160</v>
      </c>
      <c r="G65" t="s">
        <v>816</v>
      </c>
      <c r="H65">
        <v>9500</v>
      </c>
      <c r="I65" t="s">
        <v>797</v>
      </c>
    </row>
    <row r="66" spans="1:9" x14ac:dyDescent="0.25">
      <c r="A66">
        <v>164</v>
      </c>
      <c r="B66" t="s">
        <v>865</v>
      </c>
      <c r="C66" t="s">
        <v>866</v>
      </c>
      <c r="E66" t="s">
        <v>868</v>
      </c>
      <c r="F66" s="41">
        <v>39471</v>
      </c>
      <c r="G66" t="s">
        <v>816</v>
      </c>
      <c r="H66">
        <v>7200</v>
      </c>
      <c r="I66" t="s">
        <v>797</v>
      </c>
    </row>
    <row r="67" spans="1:9" x14ac:dyDescent="0.25">
      <c r="A67">
        <v>165</v>
      </c>
      <c r="B67" t="s">
        <v>629</v>
      </c>
      <c r="C67" t="s">
        <v>869</v>
      </c>
      <c r="E67" t="s">
        <v>871</v>
      </c>
      <c r="F67" s="41">
        <v>39501</v>
      </c>
      <c r="G67" t="s">
        <v>816</v>
      </c>
      <c r="H67">
        <v>6800</v>
      </c>
      <c r="I67" t="s">
        <v>797</v>
      </c>
    </row>
    <row r="68" spans="1:9" x14ac:dyDescent="0.25">
      <c r="A68">
        <v>166</v>
      </c>
      <c r="B68" t="s">
        <v>872</v>
      </c>
      <c r="C68" t="s">
        <v>873</v>
      </c>
      <c r="E68" t="s">
        <v>875</v>
      </c>
      <c r="F68" s="41">
        <v>39531</v>
      </c>
      <c r="G68" t="s">
        <v>816</v>
      </c>
      <c r="H68">
        <v>6400</v>
      </c>
      <c r="I68" t="s">
        <v>797</v>
      </c>
    </row>
    <row r="69" spans="1:9" x14ac:dyDescent="0.25">
      <c r="A69">
        <v>167</v>
      </c>
      <c r="B69" t="s">
        <v>876</v>
      </c>
      <c r="C69" t="s">
        <v>877</v>
      </c>
      <c r="E69" t="s">
        <v>879</v>
      </c>
      <c r="F69" s="41">
        <v>39559</v>
      </c>
      <c r="G69" t="s">
        <v>816</v>
      </c>
      <c r="H69">
        <v>6200</v>
      </c>
      <c r="I69" t="s">
        <v>797</v>
      </c>
    </row>
    <row r="70" spans="1:9" x14ac:dyDescent="0.25">
      <c r="A70">
        <v>168</v>
      </c>
      <c r="B70" t="s">
        <v>880</v>
      </c>
      <c r="C70" t="s">
        <v>881</v>
      </c>
      <c r="E70" t="s">
        <v>883</v>
      </c>
      <c r="F70" s="41">
        <v>38422</v>
      </c>
      <c r="G70" t="s">
        <v>816</v>
      </c>
      <c r="H70">
        <v>11500</v>
      </c>
      <c r="I70" t="s">
        <v>797</v>
      </c>
    </row>
    <row r="71" spans="1:9" x14ac:dyDescent="0.25">
      <c r="A71">
        <v>169</v>
      </c>
      <c r="B71" t="s">
        <v>884</v>
      </c>
      <c r="C71" t="s">
        <v>885</v>
      </c>
      <c r="E71" t="s">
        <v>887</v>
      </c>
      <c r="F71" s="41">
        <v>38799</v>
      </c>
      <c r="G71" t="s">
        <v>816</v>
      </c>
      <c r="H71">
        <v>10000</v>
      </c>
      <c r="I71" t="s">
        <v>797</v>
      </c>
    </row>
    <row r="72" spans="1:9" x14ac:dyDescent="0.25">
      <c r="A72">
        <v>170</v>
      </c>
      <c r="B72" t="s">
        <v>888</v>
      </c>
      <c r="C72" t="s">
        <v>889</v>
      </c>
      <c r="E72" t="s">
        <v>891</v>
      </c>
      <c r="F72" s="41">
        <v>38741</v>
      </c>
      <c r="G72" t="s">
        <v>816</v>
      </c>
      <c r="H72">
        <v>9600</v>
      </c>
      <c r="I72" t="s">
        <v>797</v>
      </c>
    </row>
    <row r="73" spans="1:9" x14ac:dyDescent="0.25">
      <c r="A73">
        <v>171</v>
      </c>
      <c r="B73" t="s">
        <v>892</v>
      </c>
      <c r="C73" t="s">
        <v>846</v>
      </c>
      <c r="E73" t="s">
        <v>894</v>
      </c>
      <c r="F73" s="41">
        <v>39136</v>
      </c>
      <c r="G73" t="s">
        <v>816</v>
      </c>
      <c r="H73">
        <v>7400</v>
      </c>
      <c r="I73" t="s">
        <v>797</v>
      </c>
    </row>
    <row r="74" spans="1:9" x14ac:dyDescent="0.25">
      <c r="A74">
        <v>172</v>
      </c>
      <c r="B74" t="s">
        <v>895</v>
      </c>
      <c r="C74" t="s">
        <v>896</v>
      </c>
      <c r="E74" t="s">
        <v>898</v>
      </c>
      <c r="F74" s="41">
        <v>39165</v>
      </c>
      <c r="G74" t="s">
        <v>816</v>
      </c>
      <c r="H74">
        <v>7300</v>
      </c>
      <c r="I74" t="s">
        <v>797</v>
      </c>
    </row>
    <row r="75" spans="1:9" x14ac:dyDescent="0.25">
      <c r="A75">
        <v>173</v>
      </c>
      <c r="B75" t="s">
        <v>899</v>
      </c>
      <c r="C75" t="s">
        <v>392</v>
      </c>
      <c r="E75" t="s">
        <v>901</v>
      </c>
      <c r="F75" s="41">
        <v>39559</v>
      </c>
      <c r="G75" t="s">
        <v>816</v>
      </c>
      <c r="H75">
        <v>6100</v>
      </c>
      <c r="I75" t="s">
        <v>797</v>
      </c>
    </row>
    <row r="76" spans="1:9" x14ac:dyDescent="0.25">
      <c r="A76">
        <v>174</v>
      </c>
      <c r="B76" t="s">
        <v>902</v>
      </c>
      <c r="C76" t="s">
        <v>903</v>
      </c>
      <c r="E76" t="s">
        <v>905</v>
      </c>
      <c r="F76" s="41">
        <v>38118</v>
      </c>
      <c r="G76" t="s">
        <v>816</v>
      </c>
      <c r="H76">
        <v>11000</v>
      </c>
      <c r="I76" t="s">
        <v>797</v>
      </c>
    </row>
    <row r="77" spans="1:9" x14ac:dyDescent="0.25">
      <c r="A77">
        <v>175</v>
      </c>
      <c r="B77" t="s">
        <v>906</v>
      </c>
      <c r="C77" t="s">
        <v>907</v>
      </c>
      <c r="E77" t="s">
        <v>909</v>
      </c>
      <c r="F77" s="41">
        <v>38430</v>
      </c>
      <c r="G77" t="s">
        <v>816</v>
      </c>
      <c r="H77">
        <v>8800</v>
      </c>
      <c r="I77" t="s">
        <v>797</v>
      </c>
    </row>
    <row r="78" spans="1:9" x14ac:dyDescent="0.25">
      <c r="A78">
        <v>176</v>
      </c>
      <c r="B78" t="s">
        <v>910</v>
      </c>
      <c r="C78" t="s">
        <v>911</v>
      </c>
      <c r="E78" t="s">
        <v>913</v>
      </c>
      <c r="F78" s="41">
        <v>38800</v>
      </c>
      <c r="G78" t="s">
        <v>816</v>
      </c>
      <c r="H78">
        <v>8600</v>
      </c>
      <c r="I78" t="s">
        <v>797</v>
      </c>
    </row>
    <row r="79" spans="1:9" x14ac:dyDescent="0.25">
      <c r="A79">
        <v>177</v>
      </c>
      <c r="B79" t="s">
        <v>914</v>
      </c>
      <c r="C79" t="s">
        <v>915</v>
      </c>
      <c r="E79" t="s">
        <v>917</v>
      </c>
      <c r="F79" s="41">
        <v>38830</v>
      </c>
      <c r="G79" t="s">
        <v>816</v>
      </c>
      <c r="H79">
        <v>8400</v>
      </c>
      <c r="I79" t="s">
        <v>797</v>
      </c>
    </row>
    <row r="80" spans="1:9" x14ac:dyDescent="0.25">
      <c r="A80">
        <v>178</v>
      </c>
      <c r="B80" t="s">
        <v>918</v>
      </c>
      <c r="C80" t="s">
        <v>919</v>
      </c>
      <c r="E80" t="s">
        <v>921</v>
      </c>
      <c r="F80" s="41">
        <v>39226</v>
      </c>
      <c r="G80" t="s">
        <v>816</v>
      </c>
      <c r="H80">
        <v>7000</v>
      </c>
      <c r="I80" t="e">
        <v>#N/A</v>
      </c>
    </row>
    <row r="81" spans="1:9" x14ac:dyDescent="0.25">
      <c r="A81">
        <v>179</v>
      </c>
      <c r="B81" t="s">
        <v>922</v>
      </c>
      <c r="C81" t="s">
        <v>923</v>
      </c>
      <c r="E81" t="s">
        <v>925</v>
      </c>
      <c r="F81" s="41">
        <v>39451</v>
      </c>
      <c r="G81" t="s">
        <v>816</v>
      </c>
      <c r="H81">
        <v>6200</v>
      </c>
      <c r="I81" t="s">
        <v>797</v>
      </c>
    </row>
    <row r="82" spans="1:9" x14ac:dyDescent="0.25">
      <c r="A82">
        <v>180</v>
      </c>
      <c r="B82" t="s">
        <v>926</v>
      </c>
      <c r="C82" t="s">
        <v>911</v>
      </c>
      <c r="E82" t="s">
        <v>928</v>
      </c>
      <c r="F82" s="41">
        <v>38741</v>
      </c>
      <c r="G82" t="s">
        <v>929</v>
      </c>
      <c r="H82">
        <v>3200</v>
      </c>
      <c r="I82" t="s">
        <v>698</v>
      </c>
    </row>
    <row r="83" spans="1:9" x14ac:dyDescent="0.25">
      <c r="A83">
        <v>181</v>
      </c>
      <c r="B83" t="s">
        <v>930</v>
      </c>
      <c r="C83" t="s">
        <v>931</v>
      </c>
      <c r="E83" t="s">
        <v>933</v>
      </c>
      <c r="F83" s="41">
        <v>38771</v>
      </c>
      <c r="G83" t="s">
        <v>929</v>
      </c>
      <c r="H83">
        <v>3100</v>
      </c>
      <c r="I83" t="s">
        <v>698</v>
      </c>
    </row>
    <row r="84" spans="1:9" x14ac:dyDescent="0.25">
      <c r="A84">
        <v>182</v>
      </c>
      <c r="B84" t="s">
        <v>934</v>
      </c>
      <c r="C84" t="s">
        <v>935</v>
      </c>
      <c r="E84" t="s">
        <v>937</v>
      </c>
      <c r="F84" s="41">
        <v>39254</v>
      </c>
      <c r="G84" t="s">
        <v>929</v>
      </c>
      <c r="H84">
        <v>2500</v>
      </c>
      <c r="I84" t="s">
        <v>698</v>
      </c>
    </row>
    <row r="85" spans="1:9" x14ac:dyDescent="0.25">
      <c r="A85">
        <v>183</v>
      </c>
      <c r="B85" t="s">
        <v>938</v>
      </c>
      <c r="C85" t="s">
        <v>939</v>
      </c>
      <c r="E85" t="s">
        <v>941</v>
      </c>
      <c r="F85" s="41">
        <v>39481</v>
      </c>
      <c r="G85" t="s">
        <v>929</v>
      </c>
      <c r="H85">
        <v>2800</v>
      </c>
      <c r="I85" t="s">
        <v>698</v>
      </c>
    </row>
    <row r="86" spans="1:9" x14ac:dyDescent="0.25">
      <c r="A86">
        <v>184</v>
      </c>
      <c r="B86" t="s">
        <v>942</v>
      </c>
      <c r="C86" t="s">
        <v>943</v>
      </c>
      <c r="E86" t="s">
        <v>945</v>
      </c>
      <c r="F86" s="41">
        <v>38013</v>
      </c>
      <c r="G86" t="s">
        <v>929</v>
      </c>
      <c r="H86">
        <v>4200</v>
      </c>
      <c r="I86" t="s">
        <v>698</v>
      </c>
    </row>
    <row r="87" spans="1:9" x14ac:dyDescent="0.25">
      <c r="A87">
        <v>185</v>
      </c>
      <c r="B87" t="s">
        <v>946</v>
      </c>
      <c r="C87" t="s">
        <v>947</v>
      </c>
      <c r="E87" t="s">
        <v>949</v>
      </c>
      <c r="F87" s="41">
        <v>38403</v>
      </c>
      <c r="G87" t="s">
        <v>929</v>
      </c>
      <c r="H87">
        <v>4100</v>
      </c>
      <c r="I87" t="s">
        <v>698</v>
      </c>
    </row>
    <row r="88" spans="1:9" x14ac:dyDescent="0.25">
      <c r="A88">
        <v>186</v>
      </c>
      <c r="B88" t="s">
        <v>715</v>
      </c>
      <c r="C88" t="s">
        <v>950</v>
      </c>
      <c r="E88" t="s">
        <v>952</v>
      </c>
      <c r="F88" s="41">
        <v>38892</v>
      </c>
      <c r="G88" t="s">
        <v>929</v>
      </c>
      <c r="H88">
        <v>3400</v>
      </c>
      <c r="I88" t="s">
        <v>698</v>
      </c>
    </row>
    <row r="89" spans="1:9" x14ac:dyDescent="0.25">
      <c r="A89">
        <v>187</v>
      </c>
      <c r="B89" t="s">
        <v>953</v>
      </c>
      <c r="C89" t="s">
        <v>954</v>
      </c>
      <c r="E89" t="s">
        <v>956</v>
      </c>
      <c r="F89" s="41">
        <v>39120</v>
      </c>
      <c r="G89" t="s">
        <v>929</v>
      </c>
      <c r="H89">
        <v>3000</v>
      </c>
      <c r="I89" t="s">
        <v>698</v>
      </c>
    </row>
    <row r="90" spans="1:9" x14ac:dyDescent="0.25">
      <c r="A90">
        <v>188</v>
      </c>
      <c r="B90" t="s">
        <v>957</v>
      </c>
      <c r="C90" t="s">
        <v>958</v>
      </c>
      <c r="E90" t="s">
        <v>960</v>
      </c>
      <c r="F90" s="41">
        <v>38517</v>
      </c>
      <c r="G90" t="s">
        <v>929</v>
      </c>
      <c r="H90">
        <v>3800</v>
      </c>
      <c r="I90" t="s">
        <v>698</v>
      </c>
    </row>
    <row r="91" spans="1:9" x14ac:dyDescent="0.25">
      <c r="A91">
        <v>189</v>
      </c>
      <c r="B91" t="s">
        <v>961</v>
      </c>
      <c r="C91" t="s">
        <v>962</v>
      </c>
      <c r="E91" t="s">
        <v>964</v>
      </c>
      <c r="F91" s="41">
        <v>38577</v>
      </c>
      <c r="G91" t="s">
        <v>929</v>
      </c>
      <c r="H91">
        <v>3600</v>
      </c>
      <c r="I91" t="s">
        <v>698</v>
      </c>
    </row>
    <row r="92" spans="1:9" x14ac:dyDescent="0.25">
      <c r="A92">
        <v>190</v>
      </c>
      <c r="B92" t="s">
        <v>965</v>
      </c>
      <c r="C92" t="s">
        <v>966</v>
      </c>
      <c r="E92" t="s">
        <v>968</v>
      </c>
      <c r="F92" s="41">
        <v>38909</v>
      </c>
      <c r="G92" t="s">
        <v>929</v>
      </c>
      <c r="H92">
        <v>2900</v>
      </c>
      <c r="I92" t="s">
        <v>698</v>
      </c>
    </row>
    <row r="93" spans="1:9" x14ac:dyDescent="0.25">
      <c r="A93">
        <v>191</v>
      </c>
      <c r="B93" t="s">
        <v>785</v>
      </c>
      <c r="C93" t="s">
        <v>969</v>
      </c>
      <c r="E93" t="s">
        <v>971</v>
      </c>
      <c r="F93" s="41">
        <v>39435</v>
      </c>
      <c r="G93" t="s">
        <v>929</v>
      </c>
      <c r="H93">
        <v>2500</v>
      </c>
      <c r="I93" t="s">
        <v>698</v>
      </c>
    </row>
    <row r="94" spans="1:9" x14ac:dyDescent="0.25">
      <c r="A94">
        <v>192</v>
      </c>
      <c r="B94" t="s">
        <v>972</v>
      </c>
      <c r="C94" t="s">
        <v>973</v>
      </c>
      <c r="E94" t="s">
        <v>975</v>
      </c>
      <c r="F94" s="41">
        <v>38021</v>
      </c>
      <c r="G94" t="s">
        <v>929</v>
      </c>
      <c r="H94">
        <v>4000</v>
      </c>
      <c r="I94" t="s">
        <v>698</v>
      </c>
    </row>
    <row r="95" spans="1:9" x14ac:dyDescent="0.25">
      <c r="A95">
        <v>193</v>
      </c>
      <c r="B95" t="s">
        <v>976</v>
      </c>
      <c r="C95" t="s">
        <v>977</v>
      </c>
      <c r="E95" t="s">
        <v>979</v>
      </c>
      <c r="F95" s="41">
        <v>38414</v>
      </c>
      <c r="G95" t="s">
        <v>929</v>
      </c>
      <c r="H95">
        <v>3900</v>
      </c>
      <c r="I95" t="s">
        <v>698</v>
      </c>
    </row>
    <row r="96" spans="1:9" x14ac:dyDescent="0.25">
      <c r="A96">
        <v>194</v>
      </c>
      <c r="B96" t="s">
        <v>980</v>
      </c>
      <c r="C96" t="s">
        <v>981</v>
      </c>
      <c r="E96" t="s">
        <v>983</v>
      </c>
      <c r="F96" s="41">
        <v>38899</v>
      </c>
      <c r="G96" t="s">
        <v>929</v>
      </c>
      <c r="H96">
        <v>3200</v>
      </c>
      <c r="I96" t="s">
        <v>698</v>
      </c>
    </row>
    <row r="97" spans="1:9" x14ac:dyDescent="0.25">
      <c r="A97">
        <v>195</v>
      </c>
      <c r="B97" t="s">
        <v>984</v>
      </c>
      <c r="C97" t="s">
        <v>985</v>
      </c>
      <c r="E97" t="s">
        <v>987</v>
      </c>
      <c r="F97" s="41">
        <v>39158</v>
      </c>
      <c r="G97" t="s">
        <v>929</v>
      </c>
      <c r="H97">
        <v>2800</v>
      </c>
      <c r="I97" t="s">
        <v>698</v>
      </c>
    </row>
    <row r="98" spans="1:9" x14ac:dyDescent="0.25">
      <c r="A98">
        <v>196</v>
      </c>
      <c r="B98" t="s">
        <v>988</v>
      </c>
      <c r="C98" t="s">
        <v>989</v>
      </c>
      <c r="E98" t="s">
        <v>991</v>
      </c>
      <c r="F98" s="41">
        <v>38831</v>
      </c>
      <c r="G98" t="s">
        <v>929</v>
      </c>
      <c r="H98">
        <v>3100</v>
      </c>
      <c r="I98" t="s">
        <v>698</v>
      </c>
    </row>
    <row r="99" spans="1:9" x14ac:dyDescent="0.25">
      <c r="A99">
        <v>197</v>
      </c>
      <c r="B99" t="s">
        <v>711</v>
      </c>
      <c r="C99" t="s">
        <v>992</v>
      </c>
      <c r="E99" t="s">
        <v>994</v>
      </c>
      <c r="F99" s="41">
        <v>38860</v>
      </c>
      <c r="G99" t="s">
        <v>929</v>
      </c>
      <c r="H99">
        <v>3000</v>
      </c>
      <c r="I99" t="s">
        <v>698</v>
      </c>
    </row>
    <row r="100" spans="1:9" x14ac:dyDescent="0.25">
      <c r="A100">
        <v>198</v>
      </c>
      <c r="B100" t="s">
        <v>995</v>
      </c>
      <c r="C100" t="s">
        <v>996</v>
      </c>
      <c r="E100" t="s">
        <v>998</v>
      </c>
      <c r="F100" s="41">
        <v>39254</v>
      </c>
      <c r="G100" t="s">
        <v>929</v>
      </c>
      <c r="H100">
        <v>2600</v>
      </c>
      <c r="I100" t="s">
        <v>698</v>
      </c>
    </row>
    <row r="101" spans="1:9" x14ac:dyDescent="0.25">
      <c r="A101">
        <v>199</v>
      </c>
      <c r="B101" t="s">
        <v>999</v>
      </c>
      <c r="C101" t="s">
        <v>919</v>
      </c>
      <c r="E101" t="s">
        <v>1001</v>
      </c>
      <c r="F101" s="41">
        <v>39460</v>
      </c>
      <c r="G101" t="s">
        <v>929</v>
      </c>
      <c r="H101">
        <v>2600</v>
      </c>
      <c r="I101" t="s">
        <v>698</v>
      </c>
    </row>
    <row r="102" spans="1:9" x14ac:dyDescent="0.25">
      <c r="A102">
        <v>200</v>
      </c>
      <c r="B102" t="s">
        <v>961</v>
      </c>
      <c r="C102" t="s">
        <v>1002</v>
      </c>
      <c r="E102" t="s">
        <v>1004</v>
      </c>
      <c r="F102" s="41">
        <v>37881</v>
      </c>
      <c r="G102" t="s">
        <v>1005</v>
      </c>
      <c r="H102">
        <v>4400</v>
      </c>
      <c r="I102" t="s">
        <v>1006</v>
      </c>
    </row>
    <row r="103" spans="1:9" x14ac:dyDescent="0.25">
      <c r="A103">
        <v>201</v>
      </c>
      <c r="B103" t="s">
        <v>750</v>
      </c>
      <c r="C103" t="s">
        <v>1007</v>
      </c>
      <c r="E103" t="s">
        <v>1009</v>
      </c>
      <c r="F103" s="41">
        <v>38034</v>
      </c>
      <c r="G103" t="s">
        <v>1010</v>
      </c>
      <c r="H103">
        <v>13000</v>
      </c>
      <c r="I103" t="s">
        <v>1011</v>
      </c>
    </row>
    <row r="104" spans="1:9" x14ac:dyDescent="0.25">
      <c r="A104">
        <v>202</v>
      </c>
      <c r="B104" t="s">
        <v>1012</v>
      </c>
      <c r="C104" t="s">
        <v>1013</v>
      </c>
      <c r="E104" t="s">
        <v>1015</v>
      </c>
      <c r="F104" s="41">
        <v>38581</v>
      </c>
      <c r="G104" t="s">
        <v>1016</v>
      </c>
      <c r="H104">
        <v>6000</v>
      </c>
      <c r="I104" t="s">
        <v>1011</v>
      </c>
    </row>
    <row r="105" spans="1:9" x14ac:dyDescent="0.25">
      <c r="A105">
        <v>203</v>
      </c>
      <c r="B105" t="s">
        <v>1017</v>
      </c>
      <c r="C105" t="s">
        <v>1018</v>
      </c>
      <c r="E105" t="s">
        <v>1020</v>
      </c>
      <c r="F105" s="41">
        <v>37414</v>
      </c>
      <c r="G105" t="s">
        <v>1021</v>
      </c>
      <c r="H105">
        <v>6500</v>
      </c>
      <c r="I105" t="s">
        <v>1022</v>
      </c>
    </row>
    <row r="106" spans="1:9" x14ac:dyDescent="0.25">
      <c r="A106">
        <v>204</v>
      </c>
      <c r="B106" t="s">
        <v>1023</v>
      </c>
      <c r="C106" t="s">
        <v>1024</v>
      </c>
      <c r="E106" t="s">
        <v>1026</v>
      </c>
      <c r="F106" s="41">
        <v>37414</v>
      </c>
      <c r="G106" t="s">
        <v>1027</v>
      </c>
      <c r="H106">
        <v>10000</v>
      </c>
      <c r="I106" t="s">
        <v>1028</v>
      </c>
    </row>
    <row r="107" spans="1:9" x14ac:dyDescent="0.25">
      <c r="A107">
        <v>205</v>
      </c>
      <c r="B107" t="s">
        <v>1029</v>
      </c>
      <c r="C107" t="s">
        <v>1030</v>
      </c>
      <c r="E107" t="s">
        <v>1032</v>
      </c>
      <c r="F107" s="41">
        <v>37414</v>
      </c>
      <c r="G107" t="s">
        <v>1033</v>
      </c>
      <c r="H107">
        <v>12008</v>
      </c>
      <c r="I107" t="s">
        <v>390</v>
      </c>
    </row>
    <row r="108" spans="1:9" x14ac:dyDescent="0.25">
      <c r="A108">
        <v>206</v>
      </c>
      <c r="B108" t="s">
        <v>892</v>
      </c>
      <c r="C108" t="s">
        <v>1034</v>
      </c>
      <c r="E108" t="s">
        <v>1036</v>
      </c>
      <c r="F108" s="41">
        <v>37414</v>
      </c>
      <c r="G108" t="s">
        <v>1037</v>
      </c>
      <c r="H108">
        <v>8300</v>
      </c>
      <c r="I108" t="s">
        <v>390</v>
      </c>
    </row>
    <row r="9097" spans="9:9" x14ac:dyDescent="0.25">
      <c r="I9097"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30"/>
  <sheetViews>
    <sheetView workbookViewId="0">
      <selection activeCell="B5" sqref="B5"/>
    </sheetView>
  </sheetViews>
  <sheetFormatPr defaultColWidth="16.85546875" defaultRowHeight="15" x14ac:dyDescent="0.25"/>
  <cols>
    <col min="1" max="1" width="54.140625" bestFit="1" customWidth="1"/>
    <col min="2" max="2" width="18.28515625" bestFit="1" customWidth="1"/>
    <col min="3" max="3" width="123.28515625" bestFit="1" customWidth="1"/>
    <col min="5" max="5" width="10.7109375" bestFit="1" customWidth="1"/>
  </cols>
  <sheetData>
    <row r="1" spans="1:5" x14ac:dyDescent="0.25">
      <c r="A1" s="33" t="s">
        <v>513</v>
      </c>
      <c r="B1" s="33" t="s">
        <v>538</v>
      </c>
      <c r="C1" s="33" t="s">
        <v>539</v>
      </c>
    </row>
    <row r="2" spans="1:5" x14ac:dyDescent="0.25">
      <c r="A2" s="34" t="s">
        <v>540</v>
      </c>
      <c r="B2" s="35">
        <f ca="1">TODAY()</f>
        <v>45014</v>
      </c>
      <c r="C2" s="36" t="s">
        <v>541</v>
      </c>
    </row>
    <row r="3" spans="1:5" x14ac:dyDescent="0.25">
      <c r="A3" s="34" t="s">
        <v>542</v>
      </c>
      <c r="B3" s="37">
        <f ca="1">NOW()</f>
        <v>45014.264807638887</v>
      </c>
      <c r="C3" s="36" t="s">
        <v>543</v>
      </c>
    </row>
    <row r="4" spans="1:5" x14ac:dyDescent="0.25">
      <c r="A4" s="34" t="s">
        <v>544</v>
      </c>
      <c r="B4" s="36">
        <f ca="1">YEAR(B2)</f>
        <v>2023</v>
      </c>
      <c r="C4" s="36" t="s">
        <v>545</v>
      </c>
    </row>
    <row r="5" spans="1:5" x14ac:dyDescent="0.25">
      <c r="A5" s="34" t="s">
        <v>546</v>
      </c>
      <c r="B5" s="36">
        <f ca="1">MONTH(B2)</f>
        <v>3</v>
      </c>
      <c r="C5" s="36" t="s">
        <v>547</v>
      </c>
    </row>
    <row r="6" spans="1:5" x14ac:dyDescent="0.25">
      <c r="A6" s="34" t="s">
        <v>548</v>
      </c>
      <c r="B6" s="36">
        <f ca="1">DAY(B2)</f>
        <v>29</v>
      </c>
      <c r="C6" s="36" t="s">
        <v>549</v>
      </c>
    </row>
    <row r="7" spans="1:5" x14ac:dyDescent="0.25">
      <c r="A7" s="34" t="s">
        <v>550</v>
      </c>
      <c r="B7" s="36">
        <f ca="1">HOUR(B3)</f>
        <v>6</v>
      </c>
      <c r="C7" s="36" t="s">
        <v>551</v>
      </c>
    </row>
    <row r="8" spans="1:5" x14ac:dyDescent="0.25">
      <c r="A8" s="34" t="s">
        <v>552</v>
      </c>
      <c r="B8" s="36">
        <f ca="1">MINUTE(B3)</f>
        <v>21</v>
      </c>
      <c r="C8" s="36" t="s">
        <v>553</v>
      </c>
    </row>
    <row r="9" spans="1:5" x14ac:dyDescent="0.25">
      <c r="A9" s="34" t="s">
        <v>554</v>
      </c>
      <c r="B9" s="36">
        <f ca="1">SECOND(B3)</f>
        <v>19</v>
      </c>
      <c r="C9" s="36" t="s">
        <v>555</v>
      </c>
    </row>
    <row r="10" spans="1:5" x14ac:dyDescent="0.25">
      <c r="A10" s="34" t="s">
        <v>556</v>
      </c>
      <c r="B10" s="35">
        <f ca="1">EDATE(B2,B5)</f>
        <v>45106</v>
      </c>
      <c r="C10" s="36" t="s">
        <v>557</v>
      </c>
    </row>
    <row r="11" spans="1:5" x14ac:dyDescent="0.25">
      <c r="A11" s="34" t="s">
        <v>558</v>
      </c>
      <c r="B11" s="35">
        <f ca="1">EOMONTH(B2,B5)</f>
        <v>45107</v>
      </c>
      <c r="C11" s="36" t="s">
        <v>559</v>
      </c>
    </row>
    <row r="12" spans="1:5" x14ac:dyDescent="0.25">
      <c r="A12" s="34" t="s">
        <v>560</v>
      </c>
      <c r="B12" s="35">
        <f>DATEVALUE(E12)</f>
        <v>44244</v>
      </c>
      <c r="C12" s="36" t="s">
        <v>561</v>
      </c>
      <c r="E12" s="4" t="s">
        <v>562</v>
      </c>
    </row>
    <row r="13" spans="1:5" x14ac:dyDescent="0.25">
      <c r="A13" s="34" t="s">
        <v>563</v>
      </c>
      <c r="B13" s="38">
        <f>TIMEVALUE(E13)</f>
        <v>0.68402777777777779</v>
      </c>
      <c r="C13" s="36" t="s">
        <v>564</v>
      </c>
      <c r="E13" s="4" t="s">
        <v>565</v>
      </c>
    </row>
    <row r="14" spans="1:5" x14ac:dyDescent="0.25">
      <c r="A14" s="34" t="s">
        <v>566</v>
      </c>
      <c r="B14" s="35">
        <f ca="1">WORKDAY(B2,B6)</f>
        <v>45055</v>
      </c>
      <c r="C14" s="36" t="s">
        <v>567</v>
      </c>
    </row>
    <row r="15" spans="1:5" x14ac:dyDescent="0.25">
      <c r="A15" s="34" t="s">
        <v>568</v>
      </c>
      <c r="B15" s="35">
        <f ca="1">WORKDAY.INTL(B2,B6,1)</f>
        <v>45055</v>
      </c>
      <c r="C15" s="36" t="s">
        <v>569</v>
      </c>
    </row>
    <row r="16" spans="1:5" x14ac:dyDescent="0.25">
      <c r="A16" s="34" t="s">
        <v>570</v>
      </c>
      <c r="B16" s="36">
        <f ca="1">NETWORKDAYS(B2,B10)</f>
        <v>67</v>
      </c>
      <c r="C16" s="36" t="s">
        <v>571</v>
      </c>
    </row>
    <row r="17" spans="1:3" x14ac:dyDescent="0.25">
      <c r="A17" s="34" t="s">
        <v>572</v>
      </c>
      <c r="B17" s="36">
        <f ca="1">NETWORKDAYS.INTL(B2,B10,1)</f>
        <v>67</v>
      </c>
      <c r="C17" s="36" t="s">
        <v>573</v>
      </c>
    </row>
    <row r="18" spans="1:3" x14ac:dyDescent="0.25">
      <c r="A18" s="34" t="s">
        <v>574</v>
      </c>
      <c r="B18" s="39">
        <f ca="1">DATE(B4,B5,B6)</f>
        <v>45014</v>
      </c>
      <c r="C18" s="36" t="s">
        <v>575</v>
      </c>
    </row>
    <row r="19" spans="1:3" x14ac:dyDescent="0.25">
      <c r="A19" s="34" t="s">
        <v>576</v>
      </c>
      <c r="B19" s="40">
        <f ca="1">TIME(B7,B8,B9)</f>
        <v>0.26480324074074074</v>
      </c>
      <c r="C19" s="36" t="s">
        <v>577</v>
      </c>
    </row>
    <row r="20" spans="1:3" x14ac:dyDescent="0.25">
      <c r="A20" s="34" t="s">
        <v>578</v>
      </c>
      <c r="B20" s="36">
        <f ca="1">WEEKDAY(B2,1)</f>
        <v>4</v>
      </c>
      <c r="C20" s="36" t="s">
        <v>579</v>
      </c>
    </row>
    <row r="21" spans="1:3" x14ac:dyDescent="0.25">
      <c r="A21" s="34" t="s">
        <v>580</v>
      </c>
      <c r="B21" s="36">
        <f ca="1">WEEKDAY(B2,1)</f>
        <v>4</v>
      </c>
      <c r="C21" s="36" t="s">
        <v>579</v>
      </c>
    </row>
    <row r="22" spans="1:3" x14ac:dyDescent="0.25">
      <c r="A22" s="34" t="s">
        <v>581</v>
      </c>
      <c r="B22" s="36">
        <f ca="1">_xlfn.DAYS(B10,B2)</f>
        <v>92</v>
      </c>
      <c r="C22" s="36" t="s">
        <v>582</v>
      </c>
    </row>
    <row r="23" spans="1:3" x14ac:dyDescent="0.25">
      <c r="A23" s="34" t="s">
        <v>583</v>
      </c>
      <c r="B23" s="36">
        <f ca="1">DAYS360(B2,B10,FALSE)</f>
        <v>90</v>
      </c>
      <c r="C23" s="36" t="s">
        <v>584</v>
      </c>
    </row>
    <row r="24" spans="1:3" x14ac:dyDescent="0.25">
      <c r="A24" s="34" t="s">
        <v>585</v>
      </c>
      <c r="B24" s="36">
        <f ca="1">DATEDIF(B2,B11,"D")</f>
        <v>93</v>
      </c>
      <c r="C24" s="36" t="s">
        <v>586</v>
      </c>
    </row>
    <row r="27" spans="1:3" x14ac:dyDescent="0.25">
      <c r="A27" s="10" t="s">
        <v>587</v>
      </c>
      <c r="B27" s="10"/>
    </row>
    <row r="28" spans="1:3" x14ac:dyDescent="0.25">
      <c r="A28" s="2" t="s">
        <v>588</v>
      </c>
    </row>
    <row r="29" spans="1:3" x14ac:dyDescent="0.25">
      <c r="A29" t="s">
        <v>589</v>
      </c>
    </row>
    <row r="30" spans="1:3" x14ac:dyDescent="0.25">
      <c r="A30" t="s">
        <v>590</v>
      </c>
    </row>
  </sheetData>
  <hyperlinks>
    <hyperlink ref="A27"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B3" sqref="B3"/>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377</v>
      </c>
      <c r="G1" t="s">
        <v>378</v>
      </c>
      <c r="H1" t="s">
        <v>379</v>
      </c>
      <c r="N1">
        <v>10</v>
      </c>
    </row>
    <row r="2" spans="1:17" x14ac:dyDescent="0.25">
      <c r="A2" t="s">
        <v>380</v>
      </c>
      <c r="B2" t="str">
        <f>A2</f>
        <v>Name 1</v>
      </c>
      <c r="C2" t="str">
        <f>$A$2</f>
        <v>Name 1</v>
      </c>
      <c r="F2">
        <v>10</v>
      </c>
      <c r="G2">
        <v>30</v>
      </c>
      <c r="Q2" s="4" t="s">
        <v>525</v>
      </c>
    </row>
    <row r="3" spans="1:17" x14ac:dyDescent="0.25">
      <c r="A3" t="s">
        <v>381</v>
      </c>
      <c r="B3" t="str">
        <f t="shared" ref="B3:B11" si="0">A3</f>
        <v>Name 2</v>
      </c>
      <c r="C3" t="str">
        <f t="shared" ref="C3:C11" si="1">$A$2</f>
        <v>Name 1</v>
      </c>
      <c r="F3">
        <v>20</v>
      </c>
      <c r="G3">
        <v>40</v>
      </c>
      <c r="Q3" s="4" t="s">
        <v>526</v>
      </c>
    </row>
    <row r="4" spans="1:17" x14ac:dyDescent="0.25">
      <c r="A4" t="s">
        <v>382</v>
      </c>
      <c r="B4" t="str">
        <f t="shared" si="0"/>
        <v>Name 3</v>
      </c>
      <c r="C4" t="str">
        <f t="shared" si="1"/>
        <v>Name 1</v>
      </c>
      <c r="F4">
        <v>30</v>
      </c>
      <c r="G4">
        <v>50</v>
      </c>
      <c r="Q4" s="4" t="s">
        <v>527</v>
      </c>
    </row>
    <row r="5" spans="1:17" x14ac:dyDescent="0.25">
      <c r="A5" t="s">
        <v>383</v>
      </c>
      <c r="B5" t="str">
        <f t="shared" si="0"/>
        <v>Name 4</v>
      </c>
      <c r="C5" t="str">
        <f t="shared" si="1"/>
        <v>Name 1</v>
      </c>
      <c r="F5">
        <v>40</v>
      </c>
      <c r="G5">
        <v>60</v>
      </c>
      <c r="Q5" s="4" t="s">
        <v>528</v>
      </c>
    </row>
    <row r="6" spans="1:17" x14ac:dyDescent="0.25">
      <c r="A6" t="s">
        <v>384</v>
      </c>
      <c r="B6" t="str">
        <f t="shared" si="0"/>
        <v>Name 5</v>
      </c>
      <c r="C6" t="str">
        <f t="shared" si="1"/>
        <v>Name 1</v>
      </c>
      <c r="F6">
        <v>50</v>
      </c>
      <c r="G6">
        <v>70</v>
      </c>
    </row>
    <row r="7" spans="1:17" x14ac:dyDescent="0.25">
      <c r="A7" t="s">
        <v>385</v>
      </c>
      <c r="B7" t="str">
        <f t="shared" si="0"/>
        <v>Name 6</v>
      </c>
      <c r="C7" t="str">
        <f t="shared" si="1"/>
        <v>Name 1</v>
      </c>
      <c r="F7">
        <v>60</v>
      </c>
      <c r="G7">
        <v>80</v>
      </c>
    </row>
    <row r="8" spans="1:17" x14ac:dyDescent="0.25">
      <c r="A8" t="s">
        <v>386</v>
      </c>
      <c r="B8" t="str">
        <f t="shared" si="0"/>
        <v>Name 7</v>
      </c>
      <c r="C8" t="str">
        <f t="shared" si="1"/>
        <v>Name 1</v>
      </c>
    </row>
    <row r="9" spans="1:17" x14ac:dyDescent="0.25">
      <c r="A9" t="s">
        <v>387</v>
      </c>
      <c r="B9" t="str">
        <f t="shared" si="0"/>
        <v>Name 8</v>
      </c>
      <c r="C9" t="str">
        <f t="shared" si="1"/>
        <v>Name 1</v>
      </c>
    </row>
    <row r="10" spans="1:17" x14ac:dyDescent="0.25">
      <c r="A10" t="s">
        <v>388</v>
      </c>
      <c r="B10" t="str">
        <f t="shared" si="0"/>
        <v>Name 9</v>
      </c>
      <c r="C10" t="str">
        <f t="shared" si="1"/>
        <v>Name 1</v>
      </c>
    </row>
    <row r="11" spans="1:17" x14ac:dyDescent="0.25">
      <c r="A11" t="s">
        <v>389</v>
      </c>
      <c r="B11" t="str">
        <f t="shared" si="0"/>
        <v>Name 10</v>
      </c>
      <c r="C11" t="str">
        <f t="shared" si="1"/>
        <v>Name 1</v>
      </c>
    </row>
    <row r="15" spans="1:17" x14ac:dyDescent="0.25">
      <c r="A15" t="s">
        <v>380</v>
      </c>
    </row>
    <row r="16" spans="1:17" x14ac:dyDescent="0.25">
      <c r="A16" t="s">
        <v>381</v>
      </c>
    </row>
    <row r="17" spans="1:1" x14ac:dyDescent="0.25">
      <c r="A17" t="s">
        <v>382</v>
      </c>
    </row>
    <row r="18" spans="1:1" x14ac:dyDescent="0.25">
      <c r="A18" t="s">
        <v>383</v>
      </c>
    </row>
    <row r="19" spans="1:1" x14ac:dyDescent="0.25">
      <c r="A19" t="s">
        <v>384</v>
      </c>
    </row>
    <row r="20" spans="1:1" x14ac:dyDescent="0.25">
      <c r="A20" t="s">
        <v>385</v>
      </c>
    </row>
    <row r="21" spans="1:1" x14ac:dyDescent="0.25">
      <c r="A21" t="s">
        <v>386</v>
      </c>
    </row>
    <row r="22" spans="1:1" x14ac:dyDescent="0.25">
      <c r="A22" t="s">
        <v>387</v>
      </c>
    </row>
    <row r="23" spans="1:1" x14ac:dyDescent="0.25">
      <c r="A23" t="s">
        <v>388</v>
      </c>
    </row>
    <row r="24" spans="1:1" x14ac:dyDescent="0.25">
      <c r="A24" t="s">
        <v>389</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J17"/>
  <sheetViews>
    <sheetView workbookViewId="0">
      <selection activeCell="I17" sqref="I17"/>
    </sheetView>
  </sheetViews>
  <sheetFormatPr defaultRowHeight="15" x14ac:dyDescent="0.25"/>
  <cols>
    <col min="1" max="1" width="5.28515625" bestFit="1" customWidth="1"/>
    <col min="2" max="2" width="45.5703125" customWidth="1"/>
    <col min="3" max="3" width="47.28515625" bestFit="1" customWidth="1"/>
    <col min="4" max="4" width="17.7109375" customWidth="1"/>
    <col min="5" max="5" width="14.42578125" bestFit="1" customWidth="1"/>
    <col min="6" max="6" width="15.42578125" bestFit="1" customWidth="1"/>
    <col min="7" max="7" width="9.28515625" bestFit="1" customWidth="1"/>
    <col min="8" max="8" width="7" bestFit="1" customWidth="1"/>
    <col min="10" max="10" width="36" bestFit="1" customWidth="1"/>
  </cols>
  <sheetData>
    <row r="1" spans="1:10" x14ac:dyDescent="0.25">
      <c r="A1" s="2" t="s">
        <v>467</v>
      </c>
      <c r="B1" s="2" t="s">
        <v>468</v>
      </c>
      <c r="C1" s="2" t="s">
        <v>469</v>
      </c>
      <c r="D1" s="2" t="s">
        <v>470</v>
      </c>
      <c r="E1" s="2" t="s">
        <v>471</v>
      </c>
      <c r="F1" s="2" t="s">
        <v>472</v>
      </c>
      <c r="G1" s="2" t="s">
        <v>473</v>
      </c>
      <c r="H1" s="2" t="s">
        <v>474</v>
      </c>
    </row>
    <row r="2" spans="1:10" x14ac:dyDescent="0.25">
      <c r="A2">
        <v>1</v>
      </c>
      <c r="B2" t="s">
        <v>475</v>
      </c>
      <c r="C2" t="s">
        <v>476</v>
      </c>
      <c r="D2" s="19">
        <v>42535</v>
      </c>
      <c r="E2">
        <v>12495185438</v>
      </c>
      <c r="F2" t="s">
        <v>477</v>
      </c>
      <c r="G2" t="s">
        <v>478</v>
      </c>
      <c r="H2" t="s">
        <v>479</v>
      </c>
    </row>
    <row r="3" spans="1:10" x14ac:dyDescent="0.25">
      <c r="A3">
        <v>2</v>
      </c>
      <c r="B3" t="s">
        <v>480</v>
      </c>
      <c r="C3" t="s">
        <v>481</v>
      </c>
      <c r="D3" s="19">
        <v>42748</v>
      </c>
      <c r="E3">
        <v>8109237463</v>
      </c>
      <c r="F3" t="s">
        <v>477</v>
      </c>
      <c r="G3" t="s">
        <v>482</v>
      </c>
      <c r="H3" t="s">
        <v>483</v>
      </c>
    </row>
    <row r="4" spans="1:10" x14ac:dyDescent="0.25">
      <c r="A4">
        <v>3</v>
      </c>
      <c r="B4" t="s">
        <v>484</v>
      </c>
      <c r="C4" t="s">
        <v>485</v>
      </c>
      <c r="D4" s="19">
        <v>42651</v>
      </c>
      <c r="E4">
        <v>6653263786</v>
      </c>
      <c r="F4" t="s">
        <v>477</v>
      </c>
      <c r="G4" t="s">
        <v>478</v>
      </c>
      <c r="H4" t="s">
        <v>486</v>
      </c>
    </row>
    <row r="5" spans="1:10" x14ac:dyDescent="0.25">
      <c r="A5">
        <v>4</v>
      </c>
      <c r="B5" t="s">
        <v>487</v>
      </c>
      <c r="C5" t="s">
        <v>488</v>
      </c>
      <c r="D5" s="19">
        <v>43222</v>
      </c>
      <c r="E5">
        <v>6071073952</v>
      </c>
      <c r="F5" t="s">
        <v>477</v>
      </c>
      <c r="G5" t="s">
        <v>478</v>
      </c>
      <c r="H5" t="s">
        <v>489</v>
      </c>
    </row>
    <row r="6" spans="1:10" x14ac:dyDescent="0.25">
      <c r="A6">
        <v>5</v>
      </c>
      <c r="B6" t="s">
        <v>490</v>
      </c>
      <c r="C6" t="s">
        <v>491</v>
      </c>
      <c r="D6" s="19">
        <v>42765</v>
      </c>
      <c r="E6">
        <v>5944830525</v>
      </c>
      <c r="F6" t="s">
        <v>492</v>
      </c>
      <c r="G6" t="s">
        <v>478</v>
      </c>
      <c r="H6" t="s">
        <v>493</v>
      </c>
    </row>
    <row r="7" spans="1:10" x14ac:dyDescent="0.25">
      <c r="A7">
        <v>6</v>
      </c>
      <c r="B7" t="s">
        <v>494</v>
      </c>
      <c r="C7" t="s">
        <v>495</v>
      </c>
      <c r="D7" s="19">
        <v>42101</v>
      </c>
      <c r="E7">
        <v>5816307940</v>
      </c>
      <c r="F7" t="s">
        <v>477</v>
      </c>
      <c r="G7" t="s">
        <v>478</v>
      </c>
      <c r="H7" t="s">
        <v>496</v>
      </c>
    </row>
    <row r="8" spans="1:10" x14ac:dyDescent="0.25">
      <c r="A8">
        <v>7</v>
      </c>
      <c r="B8" t="s">
        <v>497</v>
      </c>
      <c r="C8" t="s">
        <v>498</v>
      </c>
      <c r="D8" s="19">
        <v>41704</v>
      </c>
      <c r="E8">
        <v>5209038987</v>
      </c>
      <c r="F8" t="s">
        <v>499</v>
      </c>
      <c r="G8" t="s">
        <v>478</v>
      </c>
      <c r="H8" t="s">
        <v>500</v>
      </c>
    </row>
    <row r="9" spans="1:10" x14ac:dyDescent="0.25">
      <c r="A9">
        <v>8</v>
      </c>
      <c r="B9" t="s">
        <v>501</v>
      </c>
      <c r="C9" t="s">
        <v>488</v>
      </c>
      <c r="D9" s="19">
        <v>43244</v>
      </c>
      <c r="E9">
        <v>5021165699</v>
      </c>
      <c r="F9" t="s">
        <v>477</v>
      </c>
      <c r="G9" t="s">
        <v>478</v>
      </c>
      <c r="H9" t="s">
        <v>502</v>
      </c>
    </row>
    <row r="10" spans="1:10" x14ac:dyDescent="0.25">
      <c r="A10">
        <v>9</v>
      </c>
      <c r="B10" t="s">
        <v>503</v>
      </c>
      <c r="C10" t="s">
        <v>504</v>
      </c>
      <c r="D10" s="19">
        <v>41962</v>
      </c>
      <c r="E10">
        <v>4859631966</v>
      </c>
      <c r="F10" t="s">
        <v>477</v>
      </c>
      <c r="G10" t="s">
        <v>478</v>
      </c>
      <c r="H10" t="s">
        <v>505</v>
      </c>
    </row>
    <row r="16" spans="1:10" x14ac:dyDescent="0.25">
      <c r="I16" s="2" t="s">
        <v>467</v>
      </c>
      <c r="J16" s="2" t="s">
        <v>468</v>
      </c>
    </row>
    <row r="17" spans="9:10" x14ac:dyDescent="0.25">
      <c r="I17">
        <v>7</v>
      </c>
      <c r="J17" t="str">
        <f>VLOOKUP(I17,A1:H10,2,0)</f>
        <v>Phonics Song with TWO Words - A For Apple - ABC Alphabet Songs with Sounds for Children</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19" sqref="G19"/>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467</v>
      </c>
      <c r="B1" s="2" t="s">
        <v>468</v>
      </c>
      <c r="C1" s="2" t="s">
        <v>469</v>
      </c>
      <c r="D1" s="2" t="s">
        <v>470</v>
      </c>
      <c r="E1" s="2" t="s">
        <v>471</v>
      </c>
      <c r="F1" s="2" t="s">
        <v>472</v>
      </c>
      <c r="G1" s="2" t="s">
        <v>473</v>
      </c>
      <c r="H1" s="2" t="s">
        <v>474</v>
      </c>
    </row>
    <row r="2" spans="1:8" x14ac:dyDescent="0.25">
      <c r="A2">
        <v>1</v>
      </c>
      <c r="B2" t="s">
        <v>475</v>
      </c>
      <c r="C2" t="s">
        <v>476</v>
      </c>
      <c r="D2" s="19">
        <v>42535</v>
      </c>
      <c r="E2">
        <v>12495185438</v>
      </c>
      <c r="F2" t="s">
        <v>477</v>
      </c>
      <c r="G2" t="s">
        <v>478</v>
      </c>
      <c r="H2" t="s">
        <v>479</v>
      </c>
    </row>
    <row r="3" spans="1:8" x14ac:dyDescent="0.25">
      <c r="A3">
        <v>2</v>
      </c>
      <c r="B3" t="s">
        <v>480</v>
      </c>
      <c r="C3" t="s">
        <v>481</v>
      </c>
      <c r="D3" s="19">
        <v>42748</v>
      </c>
      <c r="E3">
        <v>8109237463</v>
      </c>
      <c r="F3" t="s">
        <v>477</v>
      </c>
      <c r="G3" t="s">
        <v>482</v>
      </c>
      <c r="H3" t="s">
        <v>483</v>
      </c>
    </row>
    <row r="4" spans="1:8" x14ac:dyDescent="0.25">
      <c r="A4">
        <v>3</v>
      </c>
      <c r="B4" t="s">
        <v>484</v>
      </c>
      <c r="C4" t="s">
        <v>485</v>
      </c>
      <c r="D4" s="19">
        <v>42651</v>
      </c>
      <c r="E4">
        <v>6653263786</v>
      </c>
      <c r="F4" t="s">
        <v>477</v>
      </c>
      <c r="G4" t="s">
        <v>478</v>
      </c>
      <c r="H4" t="s">
        <v>486</v>
      </c>
    </row>
    <row r="5" spans="1:8" x14ac:dyDescent="0.25">
      <c r="A5">
        <v>4</v>
      </c>
      <c r="B5" t="s">
        <v>487</v>
      </c>
      <c r="C5" t="s">
        <v>488</v>
      </c>
      <c r="D5" s="19">
        <v>43222</v>
      </c>
      <c r="E5">
        <v>6071073952</v>
      </c>
      <c r="F5" t="s">
        <v>477</v>
      </c>
      <c r="G5" t="s">
        <v>478</v>
      </c>
      <c r="H5" t="s">
        <v>489</v>
      </c>
    </row>
    <row r="6" spans="1:8" x14ac:dyDescent="0.25">
      <c r="A6">
        <v>5</v>
      </c>
      <c r="B6" t="s">
        <v>490</v>
      </c>
      <c r="C6" t="s">
        <v>491</v>
      </c>
      <c r="D6" s="19">
        <v>42765</v>
      </c>
      <c r="E6">
        <v>5944830525</v>
      </c>
      <c r="F6" t="s">
        <v>492</v>
      </c>
      <c r="G6" t="s">
        <v>478</v>
      </c>
      <c r="H6" t="s">
        <v>493</v>
      </c>
    </row>
    <row r="7" spans="1:8" x14ac:dyDescent="0.25">
      <c r="A7">
        <v>6</v>
      </c>
      <c r="B7" t="s">
        <v>494</v>
      </c>
      <c r="C7" t="s">
        <v>495</v>
      </c>
      <c r="D7" s="19">
        <v>42101</v>
      </c>
      <c r="E7">
        <v>5816307940</v>
      </c>
      <c r="F7" t="s">
        <v>477</v>
      </c>
      <c r="G7" t="s">
        <v>478</v>
      </c>
      <c r="H7" t="s">
        <v>496</v>
      </c>
    </row>
    <row r="8" spans="1:8" x14ac:dyDescent="0.25">
      <c r="A8">
        <v>7</v>
      </c>
      <c r="B8" t="s">
        <v>497</v>
      </c>
      <c r="C8" t="s">
        <v>498</v>
      </c>
      <c r="D8" s="19">
        <v>41704</v>
      </c>
      <c r="E8">
        <v>5209038987</v>
      </c>
      <c r="F8" t="s">
        <v>499</v>
      </c>
      <c r="G8" t="s">
        <v>478</v>
      </c>
      <c r="H8" t="s">
        <v>500</v>
      </c>
    </row>
    <row r="9" spans="1:8" x14ac:dyDescent="0.25">
      <c r="A9">
        <v>8</v>
      </c>
      <c r="B9" t="s">
        <v>501</v>
      </c>
      <c r="C9" t="s">
        <v>488</v>
      </c>
      <c r="D9" s="19">
        <v>43244</v>
      </c>
      <c r="E9">
        <v>5021165699</v>
      </c>
      <c r="F9" t="s">
        <v>477</v>
      </c>
      <c r="G9" t="s">
        <v>478</v>
      </c>
      <c r="H9" t="s">
        <v>502</v>
      </c>
    </row>
    <row r="10" spans="1:8" x14ac:dyDescent="0.25">
      <c r="A10">
        <v>9</v>
      </c>
      <c r="B10" t="s">
        <v>503</v>
      </c>
      <c r="C10" t="s">
        <v>504</v>
      </c>
      <c r="D10" s="19">
        <v>41962</v>
      </c>
      <c r="E10">
        <v>4859631966</v>
      </c>
      <c r="F10" t="s">
        <v>477</v>
      </c>
      <c r="G10" t="s">
        <v>478</v>
      </c>
      <c r="H10" t="s">
        <v>505</v>
      </c>
    </row>
    <row r="17" spans="7:9" x14ac:dyDescent="0.25">
      <c r="G17" t="s">
        <v>467</v>
      </c>
      <c r="H17" t="s">
        <v>469</v>
      </c>
      <c r="I17" t="s">
        <v>471</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P108"/>
  <sheetViews>
    <sheetView workbookViewId="0">
      <selection activeCell="M13" sqref="M13"/>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3.28515625" bestFit="1" customWidth="1"/>
    <col min="8" max="8" width="7.5703125" bestFit="1" customWidth="1"/>
    <col min="9" max="9" width="17.5703125" bestFit="1" customWidth="1"/>
    <col min="10" max="10" width="13.140625" bestFit="1" customWidth="1"/>
    <col min="11" max="11" width="16" bestFit="1" customWidth="1"/>
    <col min="12" max="12" width="18.28515625" customWidth="1"/>
    <col min="14" max="14" width="18.5703125" bestFit="1" customWidth="1"/>
    <col min="15" max="15" width="16" bestFit="1" customWidth="1"/>
    <col min="16" max="16" width="19.85546875" bestFit="1" customWidth="1"/>
    <col min="17" max="17" width="12.7109375" bestFit="1" customWidth="1"/>
  </cols>
  <sheetData>
    <row r="1" spans="1:16" x14ac:dyDescent="0.25">
      <c r="A1" t="s">
        <v>592</v>
      </c>
      <c r="B1" t="s">
        <v>593</v>
      </c>
      <c r="C1" t="s">
        <v>594</v>
      </c>
      <c r="D1" t="s">
        <v>595</v>
      </c>
      <c r="E1" t="s">
        <v>596</v>
      </c>
      <c r="F1" t="s">
        <v>597</v>
      </c>
      <c r="G1" t="s">
        <v>598</v>
      </c>
      <c r="H1" t="s">
        <v>599</v>
      </c>
      <c r="I1" t="s">
        <v>600</v>
      </c>
      <c r="J1" t="s">
        <v>601</v>
      </c>
      <c r="K1" t="s">
        <v>602</v>
      </c>
      <c r="O1" t="s">
        <v>602</v>
      </c>
      <c r="P1" t="s">
        <v>1038</v>
      </c>
    </row>
    <row r="2" spans="1:16" x14ac:dyDescent="0.25">
      <c r="A2">
        <v>100</v>
      </c>
      <c r="B2" t="s">
        <v>604</v>
      </c>
      <c r="C2" t="s">
        <v>605</v>
      </c>
      <c r="D2" t="s">
        <v>606</v>
      </c>
      <c r="E2" t="s">
        <v>607</v>
      </c>
      <c r="F2" s="41">
        <v>37789</v>
      </c>
      <c r="G2" t="s">
        <v>608</v>
      </c>
      <c r="H2">
        <v>24000</v>
      </c>
      <c r="K2">
        <v>90</v>
      </c>
      <c r="O2">
        <v>10</v>
      </c>
      <c r="P2" t="s">
        <v>1006</v>
      </c>
    </row>
    <row r="3" spans="1:16" x14ac:dyDescent="0.25">
      <c r="A3">
        <v>101</v>
      </c>
      <c r="B3" t="s">
        <v>610</v>
      </c>
      <c r="C3" t="s">
        <v>611</v>
      </c>
      <c r="D3" t="s">
        <v>612</v>
      </c>
      <c r="E3" t="s">
        <v>613</v>
      </c>
      <c r="F3" s="41">
        <v>38616</v>
      </c>
      <c r="G3" t="s">
        <v>614</v>
      </c>
      <c r="H3">
        <v>17000</v>
      </c>
      <c r="J3">
        <v>100</v>
      </c>
      <c r="K3">
        <v>90</v>
      </c>
      <c r="O3">
        <v>20</v>
      </c>
      <c r="P3" t="s">
        <v>1011</v>
      </c>
    </row>
    <row r="4" spans="1:16" x14ac:dyDescent="0.25">
      <c r="A4">
        <v>102</v>
      </c>
      <c r="B4" t="s">
        <v>615</v>
      </c>
      <c r="C4" t="s">
        <v>616</v>
      </c>
      <c r="D4" t="s">
        <v>617</v>
      </c>
      <c r="E4" t="s">
        <v>618</v>
      </c>
      <c r="F4" s="41">
        <v>36904</v>
      </c>
      <c r="G4" t="s">
        <v>614</v>
      </c>
      <c r="H4">
        <v>17000</v>
      </c>
      <c r="J4">
        <v>100</v>
      </c>
      <c r="K4">
        <v>90</v>
      </c>
      <c r="O4">
        <v>30</v>
      </c>
      <c r="P4" t="s">
        <v>672</v>
      </c>
    </row>
    <row r="5" spans="1:16" x14ac:dyDescent="0.25">
      <c r="A5">
        <v>103</v>
      </c>
      <c r="B5" t="s">
        <v>619</v>
      </c>
      <c r="C5" t="s">
        <v>620</v>
      </c>
      <c r="D5" t="s">
        <v>621</v>
      </c>
      <c r="E5" t="s">
        <v>622</v>
      </c>
      <c r="F5" s="41">
        <v>38720</v>
      </c>
      <c r="G5" t="s">
        <v>623</v>
      </c>
      <c r="H5">
        <v>9000</v>
      </c>
      <c r="J5">
        <v>102</v>
      </c>
      <c r="K5">
        <v>60</v>
      </c>
      <c r="O5">
        <v>40</v>
      </c>
      <c r="P5" t="s">
        <v>1022</v>
      </c>
    </row>
    <row r="6" spans="1:16" x14ac:dyDescent="0.25">
      <c r="A6">
        <v>104</v>
      </c>
      <c r="B6" t="s">
        <v>625</v>
      </c>
      <c r="C6" t="s">
        <v>626</v>
      </c>
      <c r="D6" t="s">
        <v>627</v>
      </c>
      <c r="E6" t="s">
        <v>628</v>
      </c>
      <c r="F6" s="41">
        <v>39223</v>
      </c>
      <c r="G6" t="s">
        <v>623</v>
      </c>
      <c r="H6">
        <v>6000</v>
      </c>
      <c r="J6">
        <v>103</v>
      </c>
      <c r="K6">
        <v>60</v>
      </c>
      <c r="O6">
        <v>50</v>
      </c>
      <c r="P6" t="s">
        <v>698</v>
      </c>
    </row>
    <row r="7" spans="1:16" x14ac:dyDescent="0.25">
      <c r="A7">
        <v>105</v>
      </c>
      <c r="B7" t="s">
        <v>629</v>
      </c>
      <c r="C7" t="s">
        <v>630</v>
      </c>
      <c r="D7" t="s">
        <v>631</v>
      </c>
      <c r="E7" t="s">
        <v>632</v>
      </c>
      <c r="F7" s="41">
        <v>38528</v>
      </c>
      <c r="G7" t="s">
        <v>623</v>
      </c>
      <c r="H7">
        <v>4800</v>
      </c>
      <c r="J7">
        <v>103</v>
      </c>
      <c r="K7">
        <v>60</v>
      </c>
      <c r="O7">
        <v>60</v>
      </c>
      <c r="P7" t="s">
        <v>624</v>
      </c>
    </row>
    <row r="8" spans="1:16" x14ac:dyDescent="0.25">
      <c r="A8">
        <v>106</v>
      </c>
      <c r="B8" t="s">
        <v>633</v>
      </c>
      <c r="C8" t="s">
        <v>634</v>
      </c>
      <c r="D8" t="s">
        <v>635</v>
      </c>
      <c r="E8" t="s">
        <v>636</v>
      </c>
      <c r="F8" s="41">
        <v>38753</v>
      </c>
      <c r="G8" t="s">
        <v>623</v>
      </c>
      <c r="H8">
        <v>4800</v>
      </c>
      <c r="J8">
        <v>103</v>
      </c>
      <c r="K8">
        <v>60</v>
      </c>
      <c r="O8">
        <v>70</v>
      </c>
      <c r="P8" t="s">
        <v>1028</v>
      </c>
    </row>
    <row r="9" spans="1:16" x14ac:dyDescent="0.25">
      <c r="A9">
        <v>107</v>
      </c>
      <c r="B9" t="s">
        <v>637</v>
      </c>
      <c r="C9" t="s">
        <v>638</v>
      </c>
      <c r="D9" t="s">
        <v>639</v>
      </c>
      <c r="E9" t="s">
        <v>640</v>
      </c>
      <c r="F9" s="41">
        <v>39120</v>
      </c>
      <c r="G9" t="s">
        <v>623</v>
      </c>
      <c r="H9">
        <v>4200</v>
      </c>
      <c r="J9">
        <v>103</v>
      </c>
      <c r="K9">
        <v>60</v>
      </c>
      <c r="O9">
        <v>80</v>
      </c>
      <c r="P9" t="s">
        <v>797</v>
      </c>
    </row>
    <row r="10" spans="1:16" x14ac:dyDescent="0.25">
      <c r="A10">
        <v>108</v>
      </c>
      <c r="B10" t="s">
        <v>641</v>
      </c>
      <c r="C10" t="s">
        <v>642</v>
      </c>
      <c r="D10" t="s">
        <v>643</v>
      </c>
      <c r="E10" t="s">
        <v>644</v>
      </c>
      <c r="F10" s="41">
        <v>37485</v>
      </c>
      <c r="G10" t="s">
        <v>645</v>
      </c>
      <c r="H10">
        <v>12008</v>
      </c>
      <c r="J10">
        <v>101</v>
      </c>
      <c r="K10">
        <v>100</v>
      </c>
      <c r="O10">
        <v>90</v>
      </c>
      <c r="P10" t="s">
        <v>609</v>
      </c>
    </row>
    <row r="11" spans="1:16" x14ac:dyDescent="0.25">
      <c r="A11">
        <v>109</v>
      </c>
      <c r="B11" t="s">
        <v>646</v>
      </c>
      <c r="C11" t="s">
        <v>647</v>
      </c>
      <c r="D11" t="s">
        <v>648</v>
      </c>
      <c r="E11" t="s">
        <v>649</v>
      </c>
      <c r="F11" s="41">
        <v>37484</v>
      </c>
      <c r="G11" t="s">
        <v>650</v>
      </c>
      <c r="H11">
        <v>9000</v>
      </c>
      <c r="J11">
        <v>108</v>
      </c>
      <c r="K11">
        <v>100</v>
      </c>
      <c r="O11">
        <v>100</v>
      </c>
      <c r="P11" t="s">
        <v>591</v>
      </c>
    </row>
    <row r="12" spans="1:16" x14ac:dyDescent="0.25">
      <c r="A12">
        <v>110</v>
      </c>
      <c r="B12" t="s">
        <v>651</v>
      </c>
      <c r="C12" t="s">
        <v>652</v>
      </c>
      <c r="D12" t="s">
        <v>653</v>
      </c>
      <c r="E12" t="s">
        <v>654</v>
      </c>
      <c r="F12" s="41">
        <v>38623</v>
      </c>
      <c r="G12" t="s">
        <v>650</v>
      </c>
      <c r="H12">
        <v>8200</v>
      </c>
      <c r="J12">
        <v>108</v>
      </c>
      <c r="K12">
        <v>100</v>
      </c>
      <c r="O12">
        <v>110</v>
      </c>
      <c r="P12" t="s">
        <v>390</v>
      </c>
    </row>
    <row r="13" spans="1:16" x14ac:dyDescent="0.25">
      <c r="A13">
        <v>111</v>
      </c>
      <c r="B13" t="s">
        <v>655</v>
      </c>
      <c r="C13" t="s">
        <v>656</v>
      </c>
      <c r="D13" t="s">
        <v>657</v>
      </c>
      <c r="E13" t="s">
        <v>658</v>
      </c>
      <c r="F13" s="41">
        <v>38625</v>
      </c>
      <c r="G13" t="s">
        <v>650</v>
      </c>
      <c r="H13">
        <v>7700</v>
      </c>
      <c r="J13">
        <v>108</v>
      </c>
      <c r="K13">
        <v>100</v>
      </c>
      <c r="O13">
        <v>120</v>
      </c>
      <c r="P13" t="s">
        <v>1039</v>
      </c>
    </row>
    <row r="14" spans="1:16" x14ac:dyDescent="0.25">
      <c r="A14">
        <v>112</v>
      </c>
      <c r="B14" t="s">
        <v>659</v>
      </c>
      <c r="C14" t="s">
        <v>660</v>
      </c>
      <c r="D14" t="s">
        <v>661</v>
      </c>
      <c r="E14" t="s">
        <v>662</v>
      </c>
      <c r="F14" s="41">
        <v>38783</v>
      </c>
      <c r="G14" t="s">
        <v>650</v>
      </c>
      <c r="H14">
        <v>7800</v>
      </c>
      <c r="J14">
        <v>108</v>
      </c>
      <c r="K14">
        <v>100</v>
      </c>
      <c r="O14">
        <v>130</v>
      </c>
      <c r="P14" t="s">
        <v>1040</v>
      </c>
    </row>
    <row r="15" spans="1:16" x14ac:dyDescent="0.25">
      <c r="A15">
        <v>113</v>
      </c>
      <c r="B15" t="s">
        <v>663</v>
      </c>
      <c r="C15" t="s">
        <v>664</v>
      </c>
      <c r="D15" t="s">
        <v>665</v>
      </c>
      <c r="E15" t="s">
        <v>666</v>
      </c>
      <c r="F15" s="41">
        <v>39423</v>
      </c>
      <c r="G15" t="s">
        <v>650</v>
      </c>
      <c r="H15">
        <v>6900</v>
      </c>
      <c r="J15">
        <v>108</v>
      </c>
      <c r="K15">
        <v>100</v>
      </c>
      <c r="O15">
        <v>140</v>
      </c>
      <c r="P15" t="s">
        <v>1041</v>
      </c>
    </row>
    <row r="16" spans="1:16" x14ac:dyDescent="0.25">
      <c r="A16">
        <v>114</v>
      </c>
      <c r="B16" t="s">
        <v>667</v>
      </c>
      <c r="C16" t="s">
        <v>668</v>
      </c>
      <c r="D16" t="s">
        <v>669</v>
      </c>
      <c r="E16" t="s">
        <v>670</v>
      </c>
      <c r="F16" s="41">
        <v>37597</v>
      </c>
      <c r="G16" t="s">
        <v>671</v>
      </c>
      <c r="H16">
        <v>11000</v>
      </c>
      <c r="J16">
        <v>100</v>
      </c>
      <c r="K16">
        <v>30</v>
      </c>
      <c r="O16">
        <v>150</v>
      </c>
      <c r="P16" t="s">
        <v>1042</v>
      </c>
    </row>
    <row r="17" spans="1:16" x14ac:dyDescent="0.25">
      <c r="A17">
        <v>115</v>
      </c>
      <c r="B17" t="s">
        <v>619</v>
      </c>
      <c r="C17" t="s">
        <v>673</v>
      </c>
      <c r="D17" t="s">
        <v>674</v>
      </c>
      <c r="E17" t="s">
        <v>675</v>
      </c>
      <c r="F17" s="41">
        <v>37759</v>
      </c>
      <c r="G17" t="s">
        <v>676</v>
      </c>
      <c r="H17">
        <v>3100</v>
      </c>
      <c r="J17">
        <v>114</v>
      </c>
      <c r="K17">
        <v>30</v>
      </c>
      <c r="O17">
        <v>160</v>
      </c>
      <c r="P17" t="s">
        <v>1043</v>
      </c>
    </row>
    <row r="18" spans="1:16" x14ac:dyDescent="0.25">
      <c r="A18">
        <v>116</v>
      </c>
      <c r="B18" t="s">
        <v>677</v>
      </c>
      <c r="C18" t="s">
        <v>678</v>
      </c>
      <c r="D18" t="s">
        <v>679</v>
      </c>
      <c r="E18" t="s">
        <v>680</v>
      </c>
      <c r="F18" s="41">
        <v>38710</v>
      </c>
      <c r="G18" t="s">
        <v>676</v>
      </c>
      <c r="H18">
        <v>2900</v>
      </c>
      <c r="J18">
        <v>114</v>
      </c>
      <c r="K18">
        <v>30</v>
      </c>
      <c r="O18">
        <v>170</v>
      </c>
      <c r="P18" t="s">
        <v>1044</v>
      </c>
    </row>
    <row r="19" spans="1:16" x14ac:dyDescent="0.25">
      <c r="A19">
        <v>117</v>
      </c>
      <c r="B19" t="s">
        <v>681</v>
      </c>
      <c r="C19" t="s">
        <v>682</v>
      </c>
      <c r="D19" t="s">
        <v>683</v>
      </c>
      <c r="E19" t="s">
        <v>684</v>
      </c>
      <c r="F19" s="41">
        <v>38557</v>
      </c>
      <c r="G19" t="s">
        <v>676</v>
      </c>
      <c r="H19">
        <v>2800</v>
      </c>
      <c r="J19">
        <v>114</v>
      </c>
      <c r="K19">
        <v>30</v>
      </c>
      <c r="O19">
        <v>180</v>
      </c>
      <c r="P19" t="s">
        <v>1045</v>
      </c>
    </row>
    <row r="20" spans="1:16" x14ac:dyDescent="0.25">
      <c r="A20">
        <v>118</v>
      </c>
      <c r="B20" t="s">
        <v>685</v>
      </c>
      <c r="C20" t="s">
        <v>686</v>
      </c>
      <c r="D20" t="s">
        <v>687</v>
      </c>
      <c r="E20" t="s">
        <v>688</v>
      </c>
      <c r="F20" s="41">
        <v>39036</v>
      </c>
      <c r="G20" t="s">
        <v>676</v>
      </c>
      <c r="H20">
        <v>2600</v>
      </c>
      <c r="J20">
        <v>114</v>
      </c>
      <c r="K20">
        <v>30</v>
      </c>
      <c r="O20">
        <v>190</v>
      </c>
      <c r="P20" t="s">
        <v>1046</v>
      </c>
    </row>
    <row r="21" spans="1:16" x14ac:dyDescent="0.25">
      <c r="A21">
        <v>119</v>
      </c>
      <c r="B21" t="s">
        <v>689</v>
      </c>
      <c r="C21" t="s">
        <v>690</v>
      </c>
      <c r="D21" t="s">
        <v>691</v>
      </c>
      <c r="E21" t="s">
        <v>692</v>
      </c>
      <c r="F21" s="41">
        <v>39304</v>
      </c>
      <c r="G21" t="s">
        <v>676</v>
      </c>
      <c r="H21">
        <v>2500</v>
      </c>
      <c r="J21">
        <v>114</v>
      </c>
      <c r="K21">
        <v>30</v>
      </c>
      <c r="O21">
        <v>200</v>
      </c>
      <c r="P21" t="s">
        <v>1047</v>
      </c>
    </row>
    <row r="22" spans="1:16" x14ac:dyDescent="0.25">
      <c r="A22">
        <v>120</v>
      </c>
      <c r="B22" t="s">
        <v>693</v>
      </c>
      <c r="C22" t="s">
        <v>694</v>
      </c>
      <c r="D22" t="s">
        <v>695</v>
      </c>
      <c r="E22" t="s">
        <v>696</v>
      </c>
      <c r="F22" s="41">
        <v>38186</v>
      </c>
      <c r="G22" t="s">
        <v>697</v>
      </c>
      <c r="H22">
        <v>8000</v>
      </c>
      <c r="J22">
        <v>100</v>
      </c>
      <c r="K22">
        <v>50</v>
      </c>
      <c r="O22">
        <v>210</v>
      </c>
      <c r="P22" t="s">
        <v>391</v>
      </c>
    </row>
    <row r="23" spans="1:16" x14ac:dyDescent="0.25">
      <c r="A23">
        <v>121</v>
      </c>
      <c r="B23" t="s">
        <v>699</v>
      </c>
      <c r="C23" t="s">
        <v>700</v>
      </c>
      <c r="D23" t="s">
        <v>701</v>
      </c>
      <c r="E23" t="s">
        <v>702</v>
      </c>
      <c r="F23" s="41">
        <v>38452</v>
      </c>
      <c r="G23" t="s">
        <v>697</v>
      </c>
      <c r="H23">
        <v>8200</v>
      </c>
      <c r="J23">
        <v>100</v>
      </c>
      <c r="K23">
        <v>50</v>
      </c>
      <c r="O23">
        <v>220</v>
      </c>
      <c r="P23" t="s">
        <v>1048</v>
      </c>
    </row>
    <row r="24" spans="1:16" x14ac:dyDescent="0.25">
      <c r="A24">
        <v>122</v>
      </c>
      <c r="B24" t="s">
        <v>703</v>
      </c>
      <c r="C24" t="s">
        <v>704</v>
      </c>
      <c r="D24" t="s">
        <v>705</v>
      </c>
      <c r="E24" t="s">
        <v>706</v>
      </c>
      <c r="F24" s="41">
        <v>37742</v>
      </c>
      <c r="G24" t="s">
        <v>697</v>
      </c>
      <c r="H24">
        <v>7900</v>
      </c>
      <c r="J24">
        <v>100</v>
      </c>
      <c r="K24">
        <v>50</v>
      </c>
      <c r="O24">
        <v>230</v>
      </c>
      <c r="P24" t="s">
        <v>1049</v>
      </c>
    </row>
    <row r="25" spans="1:16" x14ac:dyDescent="0.25">
      <c r="A25">
        <v>123</v>
      </c>
      <c r="B25" t="s">
        <v>707</v>
      </c>
      <c r="C25" t="s">
        <v>708</v>
      </c>
      <c r="D25" t="s">
        <v>709</v>
      </c>
      <c r="E25" t="s">
        <v>710</v>
      </c>
      <c r="F25" s="41">
        <v>38635</v>
      </c>
      <c r="G25" t="s">
        <v>697</v>
      </c>
      <c r="H25">
        <v>6500</v>
      </c>
      <c r="J25">
        <v>100</v>
      </c>
      <c r="K25">
        <v>50</v>
      </c>
      <c r="O25">
        <v>240</v>
      </c>
      <c r="P25" t="s">
        <v>1050</v>
      </c>
    </row>
    <row r="26" spans="1:16" x14ac:dyDescent="0.25">
      <c r="A26">
        <v>124</v>
      </c>
      <c r="B26" t="s">
        <v>711</v>
      </c>
      <c r="C26" t="s">
        <v>712</v>
      </c>
      <c r="D26" t="s">
        <v>713</v>
      </c>
      <c r="E26" t="s">
        <v>714</v>
      </c>
      <c r="F26" s="41">
        <v>39402</v>
      </c>
      <c r="G26" t="s">
        <v>697</v>
      </c>
      <c r="H26">
        <v>5800</v>
      </c>
      <c r="J26">
        <v>100</v>
      </c>
      <c r="K26">
        <v>50</v>
      </c>
      <c r="O26">
        <v>250</v>
      </c>
      <c r="P26" t="s">
        <v>1051</v>
      </c>
    </row>
    <row r="27" spans="1:16" x14ac:dyDescent="0.25">
      <c r="A27">
        <v>125</v>
      </c>
      <c r="B27" t="s">
        <v>715</v>
      </c>
      <c r="C27" t="s">
        <v>716</v>
      </c>
      <c r="D27" t="s">
        <v>717</v>
      </c>
      <c r="E27" t="s">
        <v>718</v>
      </c>
      <c r="F27" s="41">
        <v>38549</v>
      </c>
      <c r="G27" t="s">
        <v>719</v>
      </c>
      <c r="H27">
        <v>3200</v>
      </c>
      <c r="J27">
        <v>120</v>
      </c>
      <c r="K27">
        <v>50</v>
      </c>
      <c r="O27">
        <v>260</v>
      </c>
      <c r="P27" t="s">
        <v>1052</v>
      </c>
    </row>
    <row r="28" spans="1:16" x14ac:dyDescent="0.25">
      <c r="A28">
        <v>126</v>
      </c>
      <c r="B28" t="s">
        <v>720</v>
      </c>
      <c r="C28" t="s">
        <v>721</v>
      </c>
      <c r="D28" t="s">
        <v>722</v>
      </c>
      <c r="E28" t="s">
        <v>723</v>
      </c>
      <c r="F28" s="41">
        <v>38988</v>
      </c>
      <c r="G28" t="s">
        <v>719</v>
      </c>
      <c r="H28">
        <v>2700</v>
      </c>
      <c r="J28">
        <v>120</v>
      </c>
      <c r="K28">
        <v>50</v>
      </c>
      <c r="O28">
        <v>270</v>
      </c>
      <c r="P28" t="s">
        <v>1053</v>
      </c>
    </row>
    <row r="29" spans="1:16" x14ac:dyDescent="0.25">
      <c r="A29">
        <v>127</v>
      </c>
      <c r="B29" t="s">
        <v>724</v>
      </c>
      <c r="C29" t="s">
        <v>725</v>
      </c>
      <c r="D29" t="s">
        <v>726</v>
      </c>
      <c r="E29" t="s">
        <v>727</v>
      </c>
      <c r="F29" s="41">
        <v>39096</v>
      </c>
      <c r="G29" t="s">
        <v>719</v>
      </c>
      <c r="H29">
        <v>2400</v>
      </c>
      <c r="J29">
        <v>120</v>
      </c>
      <c r="K29">
        <v>50</v>
      </c>
    </row>
    <row r="30" spans="1:16" x14ac:dyDescent="0.25">
      <c r="A30">
        <v>128</v>
      </c>
      <c r="B30" t="s">
        <v>604</v>
      </c>
      <c r="C30" t="s">
        <v>728</v>
      </c>
      <c r="D30" t="s">
        <v>729</v>
      </c>
      <c r="E30" t="s">
        <v>730</v>
      </c>
      <c r="F30" s="41">
        <v>39515</v>
      </c>
      <c r="G30" t="s">
        <v>719</v>
      </c>
      <c r="H30">
        <v>2200</v>
      </c>
      <c r="J30">
        <v>120</v>
      </c>
      <c r="K30">
        <v>50</v>
      </c>
    </row>
    <row r="31" spans="1:16" x14ac:dyDescent="0.25">
      <c r="A31">
        <v>129</v>
      </c>
      <c r="B31" t="s">
        <v>731</v>
      </c>
      <c r="C31" t="s">
        <v>732</v>
      </c>
      <c r="D31" t="s">
        <v>733</v>
      </c>
      <c r="E31" t="s">
        <v>734</v>
      </c>
      <c r="F31" s="41">
        <v>38584</v>
      </c>
      <c r="G31" t="s">
        <v>719</v>
      </c>
      <c r="H31">
        <v>3300</v>
      </c>
      <c r="J31">
        <v>121</v>
      </c>
      <c r="K31">
        <v>50</v>
      </c>
    </row>
    <row r="32" spans="1:16" x14ac:dyDescent="0.25">
      <c r="A32">
        <v>130</v>
      </c>
      <c r="B32" t="s">
        <v>735</v>
      </c>
      <c r="C32" t="s">
        <v>736</v>
      </c>
      <c r="D32" t="s">
        <v>737</v>
      </c>
      <c r="E32" t="s">
        <v>738</v>
      </c>
      <c r="F32" s="41">
        <v>38655</v>
      </c>
      <c r="G32" t="s">
        <v>719</v>
      </c>
      <c r="H32">
        <v>2800</v>
      </c>
      <c r="J32">
        <v>121</v>
      </c>
      <c r="K32">
        <v>50</v>
      </c>
    </row>
    <row r="33" spans="1:11" x14ac:dyDescent="0.25">
      <c r="A33">
        <v>131</v>
      </c>
      <c r="B33" t="s">
        <v>724</v>
      </c>
      <c r="C33" t="s">
        <v>739</v>
      </c>
      <c r="D33" t="s">
        <v>740</v>
      </c>
      <c r="E33" t="s">
        <v>741</v>
      </c>
      <c r="F33" s="41">
        <v>38399</v>
      </c>
      <c r="G33" t="s">
        <v>719</v>
      </c>
      <c r="H33">
        <v>2500</v>
      </c>
      <c r="J33">
        <v>121</v>
      </c>
      <c r="K33">
        <v>50</v>
      </c>
    </row>
    <row r="34" spans="1:11" x14ac:dyDescent="0.25">
      <c r="A34">
        <v>132</v>
      </c>
      <c r="B34" t="s">
        <v>742</v>
      </c>
      <c r="C34" t="s">
        <v>743</v>
      </c>
      <c r="D34" t="s">
        <v>744</v>
      </c>
      <c r="E34" t="s">
        <v>745</v>
      </c>
      <c r="F34" s="41">
        <v>39182</v>
      </c>
      <c r="G34" t="s">
        <v>719</v>
      </c>
      <c r="H34">
        <v>2100</v>
      </c>
      <c r="J34">
        <v>121</v>
      </c>
      <c r="K34">
        <v>50</v>
      </c>
    </row>
    <row r="35" spans="1:11" x14ac:dyDescent="0.25">
      <c r="A35">
        <v>133</v>
      </c>
      <c r="B35" t="s">
        <v>746</v>
      </c>
      <c r="C35" t="s">
        <v>747</v>
      </c>
      <c r="D35" t="s">
        <v>748</v>
      </c>
      <c r="E35" t="s">
        <v>749</v>
      </c>
      <c r="F35" s="41">
        <v>38152</v>
      </c>
      <c r="G35" t="s">
        <v>719</v>
      </c>
      <c r="H35">
        <v>3300</v>
      </c>
      <c r="J35">
        <v>122</v>
      </c>
      <c r="K35">
        <v>50</v>
      </c>
    </row>
    <row r="36" spans="1:11" x14ac:dyDescent="0.25">
      <c r="A36">
        <v>134</v>
      </c>
      <c r="B36" t="s">
        <v>750</v>
      </c>
      <c r="C36" t="s">
        <v>751</v>
      </c>
      <c r="D36" t="s">
        <v>752</v>
      </c>
      <c r="E36" t="s">
        <v>753</v>
      </c>
      <c r="F36" s="41">
        <v>38955</v>
      </c>
      <c r="G36" t="s">
        <v>719</v>
      </c>
      <c r="H36">
        <v>2900</v>
      </c>
      <c r="J36">
        <v>122</v>
      </c>
      <c r="K36">
        <v>50</v>
      </c>
    </row>
    <row r="37" spans="1:11" x14ac:dyDescent="0.25">
      <c r="A37">
        <v>135</v>
      </c>
      <c r="B37" t="s">
        <v>754</v>
      </c>
      <c r="C37" t="s">
        <v>755</v>
      </c>
      <c r="D37" t="s">
        <v>756</v>
      </c>
      <c r="E37" t="s">
        <v>757</v>
      </c>
      <c r="F37" s="41">
        <v>39428</v>
      </c>
      <c r="G37" t="s">
        <v>719</v>
      </c>
      <c r="H37">
        <v>2400</v>
      </c>
      <c r="J37">
        <v>122</v>
      </c>
      <c r="K37">
        <v>50</v>
      </c>
    </row>
    <row r="38" spans="1:11" x14ac:dyDescent="0.25">
      <c r="A38">
        <v>136</v>
      </c>
      <c r="B38" t="s">
        <v>758</v>
      </c>
      <c r="C38" t="s">
        <v>759</v>
      </c>
      <c r="D38" t="s">
        <v>760</v>
      </c>
      <c r="E38" t="s">
        <v>761</v>
      </c>
      <c r="F38" s="41">
        <v>39484</v>
      </c>
      <c r="G38" t="s">
        <v>719</v>
      </c>
      <c r="H38">
        <v>2200</v>
      </c>
      <c r="J38">
        <v>122</v>
      </c>
      <c r="K38">
        <v>50</v>
      </c>
    </row>
    <row r="39" spans="1:11" x14ac:dyDescent="0.25">
      <c r="A39">
        <v>137</v>
      </c>
      <c r="B39" t="s">
        <v>762</v>
      </c>
      <c r="C39" t="s">
        <v>763</v>
      </c>
      <c r="D39" t="s">
        <v>764</v>
      </c>
      <c r="E39" t="s">
        <v>765</v>
      </c>
      <c r="F39" s="41">
        <v>37816</v>
      </c>
      <c r="G39" t="s">
        <v>719</v>
      </c>
      <c r="H39">
        <v>3600</v>
      </c>
      <c r="J39">
        <v>123</v>
      </c>
      <c r="K39">
        <v>50</v>
      </c>
    </row>
    <row r="40" spans="1:11" x14ac:dyDescent="0.25">
      <c r="A40">
        <v>138</v>
      </c>
      <c r="B40" t="s">
        <v>766</v>
      </c>
      <c r="C40" t="s">
        <v>767</v>
      </c>
      <c r="D40" t="s">
        <v>768</v>
      </c>
      <c r="E40" t="s">
        <v>769</v>
      </c>
      <c r="F40" s="41">
        <v>38651</v>
      </c>
      <c r="G40" t="s">
        <v>719</v>
      </c>
      <c r="H40">
        <v>3200</v>
      </c>
      <c r="J40">
        <v>123</v>
      </c>
      <c r="K40">
        <v>50</v>
      </c>
    </row>
    <row r="41" spans="1:11" x14ac:dyDescent="0.25">
      <c r="A41">
        <v>139</v>
      </c>
      <c r="B41" t="s">
        <v>651</v>
      </c>
      <c r="C41" t="s">
        <v>770</v>
      </c>
      <c r="D41" t="s">
        <v>771</v>
      </c>
      <c r="E41" t="s">
        <v>772</v>
      </c>
      <c r="F41" s="41">
        <v>38760</v>
      </c>
      <c r="G41" t="s">
        <v>719</v>
      </c>
      <c r="H41">
        <v>2700</v>
      </c>
      <c r="J41">
        <v>123</v>
      </c>
      <c r="K41">
        <v>50</v>
      </c>
    </row>
    <row r="42" spans="1:11" x14ac:dyDescent="0.25">
      <c r="A42">
        <v>140</v>
      </c>
      <c r="B42" t="s">
        <v>773</v>
      </c>
      <c r="C42" t="s">
        <v>774</v>
      </c>
      <c r="D42" t="s">
        <v>775</v>
      </c>
      <c r="E42" t="s">
        <v>776</v>
      </c>
      <c r="F42" s="41">
        <v>38813</v>
      </c>
      <c r="G42" t="s">
        <v>719</v>
      </c>
      <c r="H42">
        <v>2500</v>
      </c>
      <c r="J42">
        <v>123</v>
      </c>
      <c r="K42">
        <v>50</v>
      </c>
    </row>
    <row r="43" spans="1:11" x14ac:dyDescent="0.25">
      <c r="A43">
        <v>141</v>
      </c>
      <c r="B43" t="s">
        <v>777</v>
      </c>
      <c r="C43" t="s">
        <v>778</v>
      </c>
      <c r="D43" t="s">
        <v>779</v>
      </c>
      <c r="E43" t="s">
        <v>780</v>
      </c>
      <c r="F43" s="41">
        <v>37911</v>
      </c>
      <c r="G43" t="s">
        <v>719</v>
      </c>
      <c r="H43">
        <v>3500</v>
      </c>
      <c r="J43">
        <v>124</v>
      </c>
      <c r="K43">
        <v>50</v>
      </c>
    </row>
    <row r="44" spans="1:11" x14ac:dyDescent="0.25">
      <c r="A44">
        <v>142</v>
      </c>
      <c r="B44" t="s">
        <v>781</v>
      </c>
      <c r="C44" t="s">
        <v>782</v>
      </c>
      <c r="D44" t="s">
        <v>783</v>
      </c>
      <c r="E44" t="s">
        <v>784</v>
      </c>
      <c r="F44" s="41">
        <v>38381</v>
      </c>
      <c r="G44" t="s">
        <v>719</v>
      </c>
      <c r="H44">
        <v>3100</v>
      </c>
      <c r="J44">
        <v>124</v>
      </c>
      <c r="K44">
        <v>50</v>
      </c>
    </row>
    <row r="45" spans="1:11" x14ac:dyDescent="0.25">
      <c r="A45">
        <v>143</v>
      </c>
      <c r="B45" t="s">
        <v>785</v>
      </c>
      <c r="C45" t="s">
        <v>786</v>
      </c>
      <c r="D45" t="s">
        <v>787</v>
      </c>
      <c r="E45" t="s">
        <v>788</v>
      </c>
      <c r="F45" s="41">
        <v>38791</v>
      </c>
      <c r="G45" t="s">
        <v>719</v>
      </c>
      <c r="H45">
        <v>2600</v>
      </c>
      <c r="J45">
        <v>124</v>
      </c>
      <c r="K45">
        <v>50</v>
      </c>
    </row>
    <row r="46" spans="1:11" x14ac:dyDescent="0.25">
      <c r="A46">
        <v>144</v>
      </c>
      <c r="B46" t="s">
        <v>789</v>
      </c>
      <c r="C46" t="s">
        <v>790</v>
      </c>
      <c r="D46" t="s">
        <v>791</v>
      </c>
      <c r="E46" t="s">
        <v>792</v>
      </c>
      <c r="F46" s="41">
        <v>38907</v>
      </c>
      <c r="G46" t="s">
        <v>719</v>
      </c>
      <c r="H46">
        <v>2500</v>
      </c>
      <c r="J46">
        <v>124</v>
      </c>
      <c r="K46">
        <v>50</v>
      </c>
    </row>
    <row r="47" spans="1:11" x14ac:dyDescent="0.25">
      <c r="A47">
        <v>145</v>
      </c>
      <c r="B47" t="s">
        <v>651</v>
      </c>
      <c r="C47" t="s">
        <v>793</v>
      </c>
      <c r="D47" t="s">
        <v>794</v>
      </c>
      <c r="E47" t="s">
        <v>795</v>
      </c>
      <c r="F47" s="41">
        <v>38261</v>
      </c>
      <c r="G47" t="s">
        <v>796</v>
      </c>
      <c r="H47">
        <v>14000</v>
      </c>
      <c r="I47">
        <v>0.4</v>
      </c>
      <c r="J47">
        <v>100</v>
      </c>
      <c r="K47">
        <v>80</v>
      </c>
    </row>
    <row r="48" spans="1:11" x14ac:dyDescent="0.25">
      <c r="A48">
        <v>146</v>
      </c>
      <c r="B48" t="s">
        <v>689</v>
      </c>
      <c r="C48" t="s">
        <v>798</v>
      </c>
      <c r="D48" t="s">
        <v>799</v>
      </c>
      <c r="E48" t="s">
        <v>800</v>
      </c>
      <c r="F48" s="41">
        <v>38357</v>
      </c>
      <c r="G48" t="s">
        <v>796</v>
      </c>
      <c r="H48">
        <v>13500</v>
      </c>
      <c r="I48">
        <v>0.3</v>
      </c>
      <c r="J48">
        <v>100</v>
      </c>
      <c r="K48">
        <v>80</v>
      </c>
    </row>
    <row r="49" spans="1:11" x14ac:dyDescent="0.25">
      <c r="A49">
        <v>147</v>
      </c>
      <c r="B49" t="s">
        <v>801</v>
      </c>
      <c r="C49" t="s">
        <v>802</v>
      </c>
      <c r="D49" t="s">
        <v>803</v>
      </c>
      <c r="E49" t="s">
        <v>804</v>
      </c>
      <c r="F49" s="41">
        <v>38421</v>
      </c>
      <c r="G49" t="s">
        <v>796</v>
      </c>
      <c r="H49">
        <v>12000</v>
      </c>
      <c r="I49">
        <v>0.3</v>
      </c>
      <c r="J49">
        <v>100</v>
      </c>
      <c r="K49">
        <v>80</v>
      </c>
    </row>
    <row r="50" spans="1:11" x14ac:dyDescent="0.25">
      <c r="A50">
        <v>148</v>
      </c>
      <c r="B50" t="s">
        <v>805</v>
      </c>
      <c r="C50" t="s">
        <v>806</v>
      </c>
      <c r="D50" t="s">
        <v>807</v>
      </c>
      <c r="E50" t="s">
        <v>808</v>
      </c>
      <c r="F50" s="41">
        <v>39370</v>
      </c>
      <c r="G50" t="s">
        <v>796</v>
      </c>
      <c r="H50">
        <v>11000</v>
      </c>
      <c r="I50">
        <v>0.3</v>
      </c>
      <c r="J50">
        <v>100</v>
      </c>
      <c r="K50">
        <v>80</v>
      </c>
    </row>
    <row r="51" spans="1:11" x14ac:dyDescent="0.25">
      <c r="A51">
        <v>149</v>
      </c>
      <c r="B51" t="s">
        <v>809</v>
      </c>
      <c r="C51" t="s">
        <v>810</v>
      </c>
      <c r="D51" t="s">
        <v>811</v>
      </c>
      <c r="E51" t="s">
        <v>812</v>
      </c>
      <c r="F51" s="41">
        <v>39476</v>
      </c>
      <c r="G51" t="s">
        <v>796</v>
      </c>
      <c r="H51">
        <v>10500</v>
      </c>
      <c r="I51">
        <v>0.2</v>
      </c>
      <c r="J51">
        <v>100</v>
      </c>
      <c r="K51">
        <v>80</v>
      </c>
    </row>
    <row r="52" spans="1:11" x14ac:dyDescent="0.25">
      <c r="A52">
        <v>150</v>
      </c>
      <c r="B52" t="s">
        <v>789</v>
      </c>
      <c r="C52" t="s">
        <v>813</v>
      </c>
      <c r="D52" t="s">
        <v>814</v>
      </c>
      <c r="E52" t="s">
        <v>815</v>
      </c>
      <c r="F52" s="41">
        <v>38382</v>
      </c>
      <c r="G52" t="s">
        <v>816</v>
      </c>
      <c r="H52">
        <v>10000</v>
      </c>
      <c r="I52">
        <v>0.3</v>
      </c>
      <c r="J52">
        <v>145</v>
      </c>
      <c r="K52">
        <v>80</v>
      </c>
    </row>
    <row r="53" spans="1:11" x14ac:dyDescent="0.25">
      <c r="A53">
        <v>151</v>
      </c>
      <c r="B53" t="s">
        <v>629</v>
      </c>
      <c r="C53" t="s">
        <v>817</v>
      </c>
      <c r="D53" t="s">
        <v>818</v>
      </c>
      <c r="E53" t="s">
        <v>819</v>
      </c>
      <c r="F53" s="41">
        <v>38435</v>
      </c>
      <c r="G53" t="s">
        <v>816</v>
      </c>
      <c r="H53">
        <v>9500</v>
      </c>
      <c r="I53">
        <v>0.25</v>
      </c>
      <c r="J53">
        <v>145</v>
      </c>
      <c r="K53">
        <v>80</v>
      </c>
    </row>
    <row r="54" spans="1:11" x14ac:dyDescent="0.25">
      <c r="A54">
        <v>152</v>
      </c>
      <c r="B54" t="s">
        <v>789</v>
      </c>
      <c r="C54" t="s">
        <v>820</v>
      </c>
      <c r="D54" t="s">
        <v>821</v>
      </c>
      <c r="E54" t="s">
        <v>822</v>
      </c>
      <c r="F54" s="41">
        <v>38584</v>
      </c>
      <c r="G54" t="s">
        <v>816</v>
      </c>
      <c r="H54">
        <v>9000</v>
      </c>
      <c r="I54">
        <v>0.25</v>
      </c>
      <c r="J54">
        <v>145</v>
      </c>
      <c r="K54">
        <v>80</v>
      </c>
    </row>
    <row r="55" spans="1:11" x14ac:dyDescent="0.25">
      <c r="A55">
        <v>153</v>
      </c>
      <c r="B55" t="s">
        <v>823</v>
      </c>
      <c r="C55" t="s">
        <v>824</v>
      </c>
      <c r="D55" t="s">
        <v>825</v>
      </c>
      <c r="E55" t="s">
        <v>826</v>
      </c>
      <c r="F55" s="41">
        <v>38806</v>
      </c>
      <c r="G55" t="s">
        <v>816</v>
      </c>
      <c r="H55">
        <v>8000</v>
      </c>
      <c r="I55">
        <v>0.2</v>
      </c>
      <c r="J55">
        <v>145</v>
      </c>
      <c r="K55">
        <v>80</v>
      </c>
    </row>
    <row r="56" spans="1:11" x14ac:dyDescent="0.25">
      <c r="A56">
        <v>154</v>
      </c>
      <c r="B56" t="s">
        <v>827</v>
      </c>
      <c r="C56" t="s">
        <v>806</v>
      </c>
      <c r="D56" t="s">
        <v>828</v>
      </c>
      <c r="E56" t="s">
        <v>829</v>
      </c>
      <c r="F56" s="41">
        <v>39060</v>
      </c>
      <c r="G56" t="s">
        <v>816</v>
      </c>
      <c r="H56">
        <v>7500</v>
      </c>
      <c r="I56">
        <v>0.2</v>
      </c>
      <c r="J56">
        <v>145</v>
      </c>
      <c r="K56">
        <v>80</v>
      </c>
    </row>
    <row r="57" spans="1:11" x14ac:dyDescent="0.25">
      <c r="A57">
        <v>155</v>
      </c>
      <c r="B57" t="s">
        <v>830</v>
      </c>
      <c r="C57" t="s">
        <v>831</v>
      </c>
      <c r="D57" t="s">
        <v>832</v>
      </c>
      <c r="E57" t="s">
        <v>833</v>
      </c>
      <c r="F57" s="41">
        <v>39409</v>
      </c>
      <c r="G57" t="s">
        <v>816</v>
      </c>
      <c r="H57">
        <v>7000</v>
      </c>
      <c r="I57">
        <v>0.15</v>
      </c>
      <c r="J57">
        <v>145</v>
      </c>
      <c r="K57">
        <v>80</v>
      </c>
    </row>
    <row r="58" spans="1:11" x14ac:dyDescent="0.25">
      <c r="A58">
        <v>156</v>
      </c>
      <c r="B58" t="s">
        <v>834</v>
      </c>
      <c r="C58" t="s">
        <v>605</v>
      </c>
      <c r="D58" t="s">
        <v>835</v>
      </c>
      <c r="E58" t="s">
        <v>836</v>
      </c>
      <c r="F58" s="41">
        <v>38016</v>
      </c>
      <c r="G58" t="s">
        <v>816</v>
      </c>
      <c r="H58">
        <v>10000</v>
      </c>
      <c r="I58">
        <v>0.35</v>
      </c>
      <c r="J58">
        <v>146</v>
      </c>
      <c r="K58">
        <v>80</v>
      </c>
    </row>
    <row r="59" spans="1:11" x14ac:dyDescent="0.25">
      <c r="A59">
        <v>157</v>
      </c>
      <c r="B59" t="s">
        <v>837</v>
      </c>
      <c r="C59" t="s">
        <v>838</v>
      </c>
      <c r="D59" t="s">
        <v>839</v>
      </c>
      <c r="E59" t="s">
        <v>840</v>
      </c>
      <c r="F59" s="41">
        <v>38050</v>
      </c>
      <c r="G59" t="s">
        <v>816</v>
      </c>
      <c r="H59">
        <v>9500</v>
      </c>
      <c r="I59">
        <v>0.35</v>
      </c>
      <c r="J59">
        <v>146</v>
      </c>
      <c r="K59">
        <v>80</v>
      </c>
    </row>
    <row r="60" spans="1:11" x14ac:dyDescent="0.25">
      <c r="A60">
        <v>158</v>
      </c>
      <c r="B60" t="s">
        <v>841</v>
      </c>
      <c r="C60" t="s">
        <v>842</v>
      </c>
      <c r="D60" t="s">
        <v>843</v>
      </c>
      <c r="E60" t="s">
        <v>844</v>
      </c>
      <c r="F60" s="41">
        <v>38200</v>
      </c>
      <c r="G60" t="s">
        <v>816</v>
      </c>
      <c r="H60">
        <v>9000</v>
      </c>
      <c r="I60">
        <v>0.35</v>
      </c>
      <c r="J60">
        <v>146</v>
      </c>
      <c r="K60">
        <v>80</v>
      </c>
    </row>
    <row r="61" spans="1:11" x14ac:dyDescent="0.25">
      <c r="A61">
        <v>159</v>
      </c>
      <c r="B61" t="s">
        <v>845</v>
      </c>
      <c r="C61" t="s">
        <v>846</v>
      </c>
      <c r="D61" t="s">
        <v>847</v>
      </c>
      <c r="E61" t="s">
        <v>848</v>
      </c>
      <c r="F61" s="41">
        <v>38421</v>
      </c>
      <c r="G61" t="s">
        <v>816</v>
      </c>
      <c r="H61">
        <v>8000</v>
      </c>
      <c r="I61">
        <v>0.3</v>
      </c>
      <c r="J61">
        <v>146</v>
      </c>
      <c r="K61">
        <v>80</v>
      </c>
    </row>
    <row r="62" spans="1:11" x14ac:dyDescent="0.25">
      <c r="A62">
        <v>160</v>
      </c>
      <c r="B62" t="s">
        <v>849</v>
      </c>
      <c r="C62" t="s">
        <v>850</v>
      </c>
      <c r="D62" t="s">
        <v>851</v>
      </c>
      <c r="E62" t="s">
        <v>852</v>
      </c>
      <c r="F62" s="41">
        <v>38701</v>
      </c>
      <c r="G62" t="s">
        <v>816</v>
      </c>
      <c r="H62">
        <v>7500</v>
      </c>
      <c r="I62">
        <v>0.3</v>
      </c>
      <c r="J62">
        <v>146</v>
      </c>
      <c r="K62">
        <v>80</v>
      </c>
    </row>
    <row r="63" spans="1:11" x14ac:dyDescent="0.25">
      <c r="A63">
        <v>161</v>
      </c>
      <c r="B63" t="s">
        <v>853</v>
      </c>
      <c r="C63" t="s">
        <v>854</v>
      </c>
      <c r="D63" t="s">
        <v>855</v>
      </c>
      <c r="E63" t="s">
        <v>856</v>
      </c>
      <c r="F63" s="41">
        <v>39024</v>
      </c>
      <c r="G63" t="s">
        <v>816</v>
      </c>
      <c r="H63">
        <v>7000</v>
      </c>
      <c r="I63">
        <v>0.25</v>
      </c>
      <c r="J63">
        <v>146</v>
      </c>
      <c r="K63">
        <v>80</v>
      </c>
    </row>
    <row r="64" spans="1:11" x14ac:dyDescent="0.25">
      <c r="A64">
        <v>162</v>
      </c>
      <c r="B64" t="s">
        <v>857</v>
      </c>
      <c r="C64" t="s">
        <v>858</v>
      </c>
      <c r="D64" t="s">
        <v>859</v>
      </c>
      <c r="E64" t="s">
        <v>860</v>
      </c>
      <c r="F64" s="41">
        <v>38667</v>
      </c>
      <c r="G64" t="s">
        <v>816</v>
      </c>
      <c r="H64">
        <v>10500</v>
      </c>
      <c r="I64">
        <v>0.25</v>
      </c>
      <c r="J64">
        <v>147</v>
      </c>
      <c r="K64">
        <v>80</v>
      </c>
    </row>
    <row r="65" spans="1:11" x14ac:dyDescent="0.25">
      <c r="A65">
        <v>163</v>
      </c>
      <c r="B65" t="s">
        <v>861</v>
      </c>
      <c r="C65" t="s">
        <v>862</v>
      </c>
      <c r="D65" t="s">
        <v>863</v>
      </c>
      <c r="E65" t="s">
        <v>864</v>
      </c>
      <c r="F65" s="41">
        <v>39160</v>
      </c>
      <c r="G65" t="s">
        <v>816</v>
      </c>
      <c r="H65">
        <v>9500</v>
      </c>
      <c r="I65">
        <v>0.15</v>
      </c>
      <c r="J65">
        <v>147</v>
      </c>
      <c r="K65">
        <v>80</v>
      </c>
    </row>
    <row r="66" spans="1:11" x14ac:dyDescent="0.25">
      <c r="A66">
        <v>164</v>
      </c>
      <c r="B66" t="s">
        <v>865</v>
      </c>
      <c r="C66" t="s">
        <v>866</v>
      </c>
      <c r="D66" t="s">
        <v>867</v>
      </c>
      <c r="E66" t="s">
        <v>868</v>
      </c>
      <c r="F66" s="41">
        <v>39471</v>
      </c>
      <c r="G66" t="s">
        <v>816</v>
      </c>
      <c r="H66">
        <v>7200</v>
      </c>
      <c r="I66">
        <v>0.1</v>
      </c>
      <c r="J66">
        <v>147</v>
      </c>
      <c r="K66">
        <v>80</v>
      </c>
    </row>
    <row r="67" spans="1:11" x14ac:dyDescent="0.25">
      <c r="A67">
        <v>165</v>
      </c>
      <c r="B67" t="s">
        <v>629</v>
      </c>
      <c r="C67" t="s">
        <v>869</v>
      </c>
      <c r="D67" t="s">
        <v>870</v>
      </c>
      <c r="E67" t="s">
        <v>871</v>
      </c>
      <c r="F67" s="41">
        <v>39501</v>
      </c>
      <c r="G67" t="s">
        <v>816</v>
      </c>
      <c r="H67">
        <v>6800</v>
      </c>
      <c r="I67">
        <v>0.1</v>
      </c>
      <c r="J67">
        <v>147</v>
      </c>
      <c r="K67">
        <v>80</v>
      </c>
    </row>
    <row r="68" spans="1:11" x14ac:dyDescent="0.25">
      <c r="A68">
        <v>166</v>
      </c>
      <c r="B68" t="s">
        <v>872</v>
      </c>
      <c r="C68" t="s">
        <v>873</v>
      </c>
      <c r="D68" t="s">
        <v>874</v>
      </c>
      <c r="E68" t="s">
        <v>875</v>
      </c>
      <c r="F68" s="41">
        <v>39531</v>
      </c>
      <c r="G68" t="s">
        <v>816</v>
      </c>
      <c r="H68">
        <v>6400</v>
      </c>
      <c r="I68">
        <v>0.1</v>
      </c>
      <c r="J68">
        <v>147</v>
      </c>
      <c r="K68">
        <v>80</v>
      </c>
    </row>
    <row r="69" spans="1:11" x14ac:dyDescent="0.25">
      <c r="A69">
        <v>167</v>
      </c>
      <c r="B69" t="s">
        <v>876</v>
      </c>
      <c r="C69" t="s">
        <v>877</v>
      </c>
      <c r="D69" t="s">
        <v>878</v>
      </c>
      <c r="E69" t="s">
        <v>879</v>
      </c>
      <c r="F69" s="41">
        <v>39559</v>
      </c>
      <c r="G69" t="s">
        <v>816</v>
      </c>
      <c r="H69">
        <v>6200</v>
      </c>
      <c r="I69">
        <v>0.1</v>
      </c>
      <c r="J69">
        <v>147</v>
      </c>
      <c r="K69">
        <v>80</v>
      </c>
    </row>
    <row r="70" spans="1:11" x14ac:dyDescent="0.25">
      <c r="A70">
        <v>168</v>
      </c>
      <c r="B70" t="s">
        <v>880</v>
      </c>
      <c r="C70" t="s">
        <v>881</v>
      </c>
      <c r="D70" t="s">
        <v>882</v>
      </c>
      <c r="E70" t="s">
        <v>883</v>
      </c>
      <c r="F70" s="41">
        <v>38422</v>
      </c>
      <c r="G70" t="s">
        <v>816</v>
      </c>
      <c r="H70">
        <v>11500</v>
      </c>
      <c r="I70">
        <v>0.25</v>
      </c>
      <c r="J70">
        <v>148</v>
      </c>
      <c r="K70">
        <v>80</v>
      </c>
    </row>
    <row r="71" spans="1:11" x14ac:dyDescent="0.25">
      <c r="A71">
        <v>169</v>
      </c>
      <c r="B71" t="s">
        <v>884</v>
      </c>
      <c r="C71" t="s">
        <v>885</v>
      </c>
      <c r="D71" t="s">
        <v>886</v>
      </c>
      <c r="E71" t="s">
        <v>887</v>
      </c>
      <c r="F71" s="41">
        <v>38799</v>
      </c>
      <c r="G71" t="s">
        <v>816</v>
      </c>
      <c r="H71">
        <v>10000</v>
      </c>
      <c r="I71">
        <v>0.2</v>
      </c>
      <c r="J71">
        <v>148</v>
      </c>
      <c r="K71">
        <v>80</v>
      </c>
    </row>
    <row r="72" spans="1:11" x14ac:dyDescent="0.25">
      <c r="A72">
        <v>170</v>
      </c>
      <c r="B72" t="s">
        <v>888</v>
      </c>
      <c r="C72" t="s">
        <v>889</v>
      </c>
      <c r="D72" t="s">
        <v>890</v>
      </c>
      <c r="E72" t="s">
        <v>891</v>
      </c>
      <c r="F72" s="41">
        <v>38741</v>
      </c>
      <c r="G72" t="s">
        <v>816</v>
      </c>
      <c r="H72">
        <v>9600</v>
      </c>
      <c r="I72">
        <v>0.2</v>
      </c>
      <c r="J72">
        <v>148</v>
      </c>
      <c r="K72">
        <v>80</v>
      </c>
    </row>
    <row r="73" spans="1:11" x14ac:dyDescent="0.25">
      <c r="A73">
        <v>171</v>
      </c>
      <c r="B73" t="s">
        <v>892</v>
      </c>
      <c r="C73" t="s">
        <v>846</v>
      </c>
      <c r="D73" t="s">
        <v>893</v>
      </c>
      <c r="E73" t="s">
        <v>894</v>
      </c>
      <c r="F73" s="41">
        <v>39136</v>
      </c>
      <c r="G73" t="s">
        <v>816</v>
      </c>
      <c r="H73">
        <v>7400</v>
      </c>
      <c r="I73">
        <v>0.15</v>
      </c>
      <c r="J73">
        <v>148</v>
      </c>
      <c r="K73">
        <v>80</v>
      </c>
    </row>
    <row r="74" spans="1:11" x14ac:dyDescent="0.25">
      <c r="A74">
        <v>172</v>
      </c>
      <c r="B74" t="s">
        <v>895</v>
      </c>
      <c r="C74" t="s">
        <v>896</v>
      </c>
      <c r="D74" t="s">
        <v>897</v>
      </c>
      <c r="E74" t="s">
        <v>898</v>
      </c>
      <c r="F74" s="41">
        <v>39165</v>
      </c>
      <c r="G74" t="s">
        <v>816</v>
      </c>
      <c r="H74">
        <v>7300</v>
      </c>
      <c r="I74">
        <v>0.15</v>
      </c>
      <c r="J74">
        <v>148</v>
      </c>
      <c r="K74">
        <v>80</v>
      </c>
    </row>
    <row r="75" spans="1:11" x14ac:dyDescent="0.25">
      <c r="A75">
        <v>173</v>
      </c>
      <c r="B75" t="s">
        <v>899</v>
      </c>
      <c r="C75" t="s">
        <v>392</v>
      </c>
      <c r="D75" t="s">
        <v>900</v>
      </c>
      <c r="E75" t="s">
        <v>901</v>
      </c>
      <c r="F75" s="41">
        <v>39559</v>
      </c>
      <c r="G75" t="s">
        <v>816</v>
      </c>
      <c r="H75">
        <v>6100</v>
      </c>
      <c r="I75">
        <v>0.1</v>
      </c>
      <c r="J75">
        <v>148</v>
      </c>
      <c r="K75">
        <v>80</v>
      </c>
    </row>
    <row r="76" spans="1:11" x14ac:dyDescent="0.25">
      <c r="A76">
        <v>174</v>
      </c>
      <c r="B76" t="s">
        <v>902</v>
      </c>
      <c r="C76" t="s">
        <v>903</v>
      </c>
      <c r="D76" t="s">
        <v>904</v>
      </c>
      <c r="E76" t="s">
        <v>905</v>
      </c>
      <c r="F76" s="41">
        <v>38118</v>
      </c>
      <c r="G76" t="s">
        <v>816</v>
      </c>
      <c r="H76">
        <v>11000</v>
      </c>
      <c r="I76">
        <v>0.3</v>
      </c>
      <c r="J76">
        <v>149</v>
      </c>
      <c r="K76">
        <v>80</v>
      </c>
    </row>
    <row r="77" spans="1:11" x14ac:dyDescent="0.25">
      <c r="A77">
        <v>175</v>
      </c>
      <c r="B77" t="s">
        <v>906</v>
      </c>
      <c r="C77" t="s">
        <v>907</v>
      </c>
      <c r="D77" t="s">
        <v>908</v>
      </c>
      <c r="E77" t="s">
        <v>909</v>
      </c>
      <c r="F77" s="41">
        <v>38430</v>
      </c>
      <c r="G77" t="s">
        <v>816</v>
      </c>
      <c r="H77">
        <v>8800</v>
      </c>
      <c r="I77">
        <v>0.25</v>
      </c>
      <c r="J77">
        <v>149</v>
      </c>
      <c r="K77">
        <v>80</v>
      </c>
    </row>
    <row r="78" spans="1:11" x14ac:dyDescent="0.25">
      <c r="A78">
        <v>176</v>
      </c>
      <c r="B78" t="s">
        <v>910</v>
      </c>
      <c r="C78" t="s">
        <v>911</v>
      </c>
      <c r="D78" t="s">
        <v>912</v>
      </c>
      <c r="E78" t="s">
        <v>913</v>
      </c>
      <c r="F78" s="41">
        <v>38800</v>
      </c>
      <c r="G78" t="s">
        <v>816</v>
      </c>
      <c r="H78">
        <v>8600</v>
      </c>
      <c r="I78">
        <v>0.2</v>
      </c>
      <c r="J78">
        <v>149</v>
      </c>
      <c r="K78">
        <v>80</v>
      </c>
    </row>
    <row r="79" spans="1:11" x14ac:dyDescent="0.25">
      <c r="A79">
        <v>177</v>
      </c>
      <c r="B79" t="s">
        <v>914</v>
      </c>
      <c r="C79" t="s">
        <v>915</v>
      </c>
      <c r="D79" t="s">
        <v>916</v>
      </c>
      <c r="E79" t="s">
        <v>917</v>
      </c>
      <c r="F79" s="41">
        <v>38830</v>
      </c>
      <c r="G79" t="s">
        <v>816</v>
      </c>
      <c r="H79">
        <v>8400</v>
      </c>
      <c r="I79">
        <v>0.2</v>
      </c>
      <c r="J79">
        <v>149</v>
      </c>
      <c r="K79">
        <v>80</v>
      </c>
    </row>
    <row r="80" spans="1:11" x14ac:dyDescent="0.25">
      <c r="A80">
        <v>178</v>
      </c>
      <c r="B80" t="s">
        <v>918</v>
      </c>
      <c r="C80" t="s">
        <v>919</v>
      </c>
      <c r="D80" t="s">
        <v>920</v>
      </c>
      <c r="E80" t="s">
        <v>921</v>
      </c>
      <c r="F80" s="41">
        <v>39226</v>
      </c>
      <c r="G80" t="s">
        <v>816</v>
      </c>
      <c r="H80">
        <v>7000</v>
      </c>
      <c r="I80">
        <v>0.15</v>
      </c>
      <c r="J80">
        <v>149</v>
      </c>
    </row>
    <row r="81" spans="1:11" x14ac:dyDescent="0.25">
      <c r="A81">
        <v>179</v>
      </c>
      <c r="B81" t="s">
        <v>922</v>
      </c>
      <c r="C81" t="s">
        <v>923</v>
      </c>
      <c r="D81" t="s">
        <v>924</v>
      </c>
      <c r="E81" t="s">
        <v>925</v>
      </c>
      <c r="F81" s="41">
        <v>39451</v>
      </c>
      <c r="G81" t="s">
        <v>816</v>
      </c>
      <c r="H81">
        <v>6200</v>
      </c>
      <c r="I81">
        <v>0.1</v>
      </c>
      <c r="J81">
        <v>149</v>
      </c>
      <c r="K81">
        <v>80</v>
      </c>
    </row>
    <row r="82" spans="1:11" x14ac:dyDescent="0.25">
      <c r="A82">
        <v>180</v>
      </c>
      <c r="B82" t="s">
        <v>926</v>
      </c>
      <c r="C82" t="s">
        <v>911</v>
      </c>
      <c r="D82" t="s">
        <v>927</v>
      </c>
      <c r="E82" t="s">
        <v>928</v>
      </c>
      <c r="F82" s="41">
        <v>38741</v>
      </c>
      <c r="G82" t="s">
        <v>929</v>
      </c>
      <c r="H82">
        <v>3200</v>
      </c>
      <c r="J82">
        <v>120</v>
      </c>
      <c r="K82">
        <v>50</v>
      </c>
    </row>
    <row r="83" spans="1:11" x14ac:dyDescent="0.25">
      <c r="A83">
        <v>181</v>
      </c>
      <c r="B83" t="s">
        <v>930</v>
      </c>
      <c r="C83" t="s">
        <v>931</v>
      </c>
      <c r="D83" t="s">
        <v>932</v>
      </c>
      <c r="E83" t="s">
        <v>933</v>
      </c>
      <c r="F83" s="41">
        <v>38771</v>
      </c>
      <c r="G83" t="s">
        <v>929</v>
      </c>
      <c r="H83">
        <v>3100</v>
      </c>
      <c r="J83">
        <v>120</v>
      </c>
      <c r="K83">
        <v>50</v>
      </c>
    </row>
    <row r="84" spans="1:11" x14ac:dyDescent="0.25">
      <c r="A84">
        <v>182</v>
      </c>
      <c r="B84" t="s">
        <v>934</v>
      </c>
      <c r="C84" t="s">
        <v>935</v>
      </c>
      <c r="D84" t="s">
        <v>936</v>
      </c>
      <c r="E84" t="s">
        <v>937</v>
      </c>
      <c r="F84" s="41">
        <v>39254</v>
      </c>
      <c r="G84" t="s">
        <v>929</v>
      </c>
      <c r="H84">
        <v>2500</v>
      </c>
      <c r="J84">
        <v>120</v>
      </c>
      <c r="K84">
        <v>50</v>
      </c>
    </row>
    <row r="85" spans="1:11" x14ac:dyDescent="0.25">
      <c r="A85">
        <v>183</v>
      </c>
      <c r="B85" t="s">
        <v>938</v>
      </c>
      <c r="C85" t="s">
        <v>939</v>
      </c>
      <c r="D85" t="s">
        <v>940</v>
      </c>
      <c r="E85" t="s">
        <v>941</v>
      </c>
      <c r="F85" s="41">
        <v>39481</v>
      </c>
      <c r="G85" t="s">
        <v>929</v>
      </c>
      <c r="H85">
        <v>2800</v>
      </c>
      <c r="J85">
        <v>120</v>
      </c>
      <c r="K85">
        <v>50</v>
      </c>
    </row>
    <row r="86" spans="1:11" x14ac:dyDescent="0.25">
      <c r="A86">
        <v>184</v>
      </c>
      <c r="B86" t="s">
        <v>942</v>
      </c>
      <c r="C86" t="s">
        <v>943</v>
      </c>
      <c r="D86" t="s">
        <v>944</v>
      </c>
      <c r="E86" t="s">
        <v>945</v>
      </c>
      <c r="F86" s="41">
        <v>38013</v>
      </c>
      <c r="G86" t="s">
        <v>929</v>
      </c>
      <c r="H86">
        <v>4200</v>
      </c>
      <c r="J86">
        <v>121</v>
      </c>
      <c r="K86">
        <v>50</v>
      </c>
    </row>
    <row r="87" spans="1:11" x14ac:dyDescent="0.25">
      <c r="A87">
        <v>185</v>
      </c>
      <c r="B87" t="s">
        <v>946</v>
      </c>
      <c r="C87" t="s">
        <v>947</v>
      </c>
      <c r="D87" t="s">
        <v>948</v>
      </c>
      <c r="E87" t="s">
        <v>949</v>
      </c>
      <c r="F87" s="41">
        <v>38403</v>
      </c>
      <c r="G87" t="s">
        <v>929</v>
      </c>
      <c r="H87">
        <v>4100</v>
      </c>
      <c r="J87">
        <v>121</v>
      </c>
      <c r="K87">
        <v>50</v>
      </c>
    </row>
    <row r="88" spans="1:11" x14ac:dyDescent="0.25">
      <c r="A88">
        <v>186</v>
      </c>
      <c r="B88" t="s">
        <v>715</v>
      </c>
      <c r="C88" t="s">
        <v>950</v>
      </c>
      <c r="D88" t="s">
        <v>951</v>
      </c>
      <c r="E88" t="s">
        <v>952</v>
      </c>
      <c r="F88" s="41">
        <v>38892</v>
      </c>
      <c r="G88" t="s">
        <v>929</v>
      </c>
      <c r="H88">
        <v>3400</v>
      </c>
      <c r="J88">
        <v>121</v>
      </c>
      <c r="K88">
        <v>50</v>
      </c>
    </row>
    <row r="89" spans="1:11" x14ac:dyDescent="0.25">
      <c r="A89">
        <v>187</v>
      </c>
      <c r="B89" t="s">
        <v>953</v>
      </c>
      <c r="C89" t="s">
        <v>954</v>
      </c>
      <c r="D89" t="s">
        <v>955</v>
      </c>
      <c r="E89" t="s">
        <v>956</v>
      </c>
      <c r="F89" s="41">
        <v>39120</v>
      </c>
      <c r="G89" t="s">
        <v>929</v>
      </c>
      <c r="H89">
        <v>3000</v>
      </c>
      <c r="J89">
        <v>121</v>
      </c>
      <c r="K89">
        <v>50</v>
      </c>
    </row>
    <row r="90" spans="1:11" x14ac:dyDescent="0.25">
      <c r="A90">
        <v>188</v>
      </c>
      <c r="B90" t="s">
        <v>957</v>
      </c>
      <c r="C90" t="s">
        <v>958</v>
      </c>
      <c r="D90" t="s">
        <v>959</v>
      </c>
      <c r="E90" t="s">
        <v>960</v>
      </c>
      <c r="F90" s="41">
        <v>38517</v>
      </c>
      <c r="G90" t="s">
        <v>929</v>
      </c>
      <c r="H90">
        <v>3800</v>
      </c>
      <c r="J90">
        <v>122</v>
      </c>
      <c r="K90">
        <v>50</v>
      </c>
    </row>
    <row r="91" spans="1:11" x14ac:dyDescent="0.25">
      <c r="A91">
        <v>189</v>
      </c>
      <c r="B91" t="s">
        <v>961</v>
      </c>
      <c r="C91" t="s">
        <v>962</v>
      </c>
      <c r="D91" t="s">
        <v>963</v>
      </c>
      <c r="E91" t="s">
        <v>964</v>
      </c>
      <c r="F91" s="41">
        <v>38577</v>
      </c>
      <c r="G91" t="s">
        <v>929</v>
      </c>
      <c r="H91">
        <v>3600</v>
      </c>
      <c r="J91">
        <v>122</v>
      </c>
      <c r="K91">
        <v>50</v>
      </c>
    </row>
    <row r="92" spans="1:11" x14ac:dyDescent="0.25">
      <c r="A92">
        <v>190</v>
      </c>
      <c r="B92" t="s">
        <v>965</v>
      </c>
      <c r="C92" t="s">
        <v>966</v>
      </c>
      <c r="D92" t="s">
        <v>967</v>
      </c>
      <c r="E92" t="s">
        <v>968</v>
      </c>
      <c r="F92" s="41">
        <v>38909</v>
      </c>
      <c r="G92" t="s">
        <v>929</v>
      </c>
      <c r="H92">
        <v>2900</v>
      </c>
      <c r="J92">
        <v>122</v>
      </c>
      <c r="K92">
        <v>50</v>
      </c>
    </row>
    <row r="93" spans="1:11" x14ac:dyDescent="0.25">
      <c r="A93">
        <v>191</v>
      </c>
      <c r="B93" t="s">
        <v>785</v>
      </c>
      <c r="C93" t="s">
        <v>969</v>
      </c>
      <c r="D93" t="s">
        <v>970</v>
      </c>
      <c r="E93" t="s">
        <v>971</v>
      </c>
      <c r="F93" s="41">
        <v>39435</v>
      </c>
      <c r="G93" t="s">
        <v>929</v>
      </c>
      <c r="H93">
        <v>2500</v>
      </c>
      <c r="J93">
        <v>122</v>
      </c>
      <c r="K93">
        <v>50</v>
      </c>
    </row>
    <row r="94" spans="1:11" x14ac:dyDescent="0.25">
      <c r="A94">
        <v>192</v>
      </c>
      <c r="B94" t="s">
        <v>972</v>
      </c>
      <c r="C94" t="s">
        <v>973</v>
      </c>
      <c r="D94" t="s">
        <v>974</v>
      </c>
      <c r="E94" t="s">
        <v>975</v>
      </c>
      <c r="F94" s="41">
        <v>38021</v>
      </c>
      <c r="G94" t="s">
        <v>929</v>
      </c>
      <c r="H94">
        <v>4000</v>
      </c>
      <c r="J94">
        <v>123</v>
      </c>
      <c r="K94">
        <v>50</v>
      </c>
    </row>
    <row r="95" spans="1:11" x14ac:dyDescent="0.25">
      <c r="A95">
        <v>193</v>
      </c>
      <c r="B95" t="s">
        <v>976</v>
      </c>
      <c r="C95" t="s">
        <v>977</v>
      </c>
      <c r="D95" t="s">
        <v>978</v>
      </c>
      <c r="E95" t="s">
        <v>979</v>
      </c>
      <c r="F95" s="41">
        <v>38414</v>
      </c>
      <c r="G95" t="s">
        <v>929</v>
      </c>
      <c r="H95">
        <v>3900</v>
      </c>
      <c r="J95">
        <v>123</v>
      </c>
      <c r="K95">
        <v>50</v>
      </c>
    </row>
    <row r="96" spans="1:11" x14ac:dyDescent="0.25">
      <c r="A96">
        <v>194</v>
      </c>
      <c r="B96" t="s">
        <v>980</v>
      </c>
      <c r="C96" t="s">
        <v>981</v>
      </c>
      <c r="D96" t="s">
        <v>982</v>
      </c>
      <c r="E96" t="s">
        <v>983</v>
      </c>
      <c r="F96" s="41">
        <v>38899</v>
      </c>
      <c r="G96" t="s">
        <v>929</v>
      </c>
      <c r="H96">
        <v>3200</v>
      </c>
      <c r="J96">
        <v>123</v>
      </c>
      <c r="K96">
        <v>50</v>
      </c>
    </row>
    <row r="97" spans="1:11" x14ac:dyDescent="0.25">
      <c r="A97">
        <v>195</v>
      </c>
      <c r="B97" t="s">
        <v>984</v>
      </c>
      <c r="C97" t="s">
        <v>985</v>
      </c>
      <c r="D97" t="s">
        <v>986</v>
      </c>
      <c r="E97" t="s">
        <v>987</v>
      </c>
      <c r="F97" s="41">
        <v>39158</v>
      </c>
      <c r="G97" t="s">
        <v>929</v>
      </c>
      <c r="H97">
        <v>2800</v>
      </c>
      <c r="J97">
        <v>123</v>
      </c>
      <c r="K97">
        <v>50</v>
      </c>
    </row>
    <row r="98" spans="1:11" x14ac:dyDescent="0.25">
      <c r="A98">
        <v>196</v>
      </c>
      <c r="B98" t="s">
        <v>988</v>
      </c>
      <c r="C98" t="s">
        <v>989</v>
      </c>
      <c r="D98" t="s">
        <v>990</v>
      </c>
      <c r="E98" t="s">
        <v>991</v>
      </c>
      <c r="F98" s="41">
        <v>38831</v>
      </c>
      <c r="G98" t="s">
        <v>929</v>
      </c>
      <c r="H98">
        <v>3100</v>
      </c>
      <c r="J98">
        <v>124</v>
      </c>
      <c r="K98">
        <v>50</v>
      </c>
    </row>
    <row r="99" spans="1:11" x14ac:dyDescent="0.25">
      <c r="A99">
        <v>197</v>
      </c>
      <c r="B99" t="s">
        <v>711</v>
      </c>
      <c r="C99" t="s">
        <v>992</v>
      </c>
      <c r="D99" t="s">
        <v>993</v>
      </c>
      <c r="E99" t="s">
        <v>994</v>
      </c>
      <c r="F99" s="41">
        <v>38860</v>
      </c>
      <c r="G99" t="s">
        <v>929</v>
      </c>
      <c r="H99">
        <v>3000</v>
      </c>
      <c r="J99">
        <v>124</v>
      </c>
      <c r="K99">
        <v>50</v>
      </c>
    </row>
    <row r="100" spans="1:11" x14ac:dyDescent="0.25">
      <c r="A100">
        <v>198</v>
      </c>
      <c r="B100" t="s">
        <v>995</v>
      </c>
      <c r="C100" t="s">
        <v>996</v>
      </c>
      <c r="D100" t="s">
        <v>997</v>
      </c>
      <c r="E100" t="s">
        <v>998</v>
      </c>
      <c r="F100" s="41">
        <v>39254</v>
      </c>
      <c r="G100" t="s">
        <v>929</v>
      </c>
      <c r="H100">
        <v>2600</v>
      </c>
      <c r="J100">
        <v>124</v>
      </c>
      <c r="K100">
        <v>50</v>
      </c>
    </row>
    <row r="101" spans="1:11" x14ac:dyDescent="0.25">
      <c r="A101">
        <v>199</v>
      </c>
      <c r="B101" t="s">
        <v>999</v>
      </c>
      <c r="C101" t="s">
        <v>919</v>
      </c>
      <c r="D101" t="s">
        <v>1000</v>
      </c>
      <c r="E101" t="s">
        <v>1001</v>
      </c>
      <c r="F101" s="41">
        <v>39460</v>
      </c>
      <c r="G101" t="s">
        <v>929</v>
      </c>
      <c r="H101">
        <v>2600</v>
      </c>
      <c r="J101">
        <v>124</v>
      </c>
      <c r="K101">
        <v>50</v>
      </c>
    </row>
    <row r="102" spans="1:11" x14ac:dyDescent="0.25">
      <c r="A102">
        <v>200</v>
      </c>
      <c r="B102" t="s">
        <v>961</v>
      </c>
      <c r="C102" t="s">
        <v>1002</v>
      </c>
      <c r="D102" t="s">
        <v>1003</v>
      </c>
      <c r="E102" t="s">
        <v>1004</v>
      </c>
      <c r="F102" s="41">
        <v>37881</v>
      </c>
      <c r="G102" t="s">
        <v>1005</v>
      </c>
      <c r="H102">
        <v>4400</v>
      </c>
      <c r="J102">
        <v>101</v>
      </c>
      <c r="K102">
        <v>10</v>
      </c>
    </row>
    <row r="103" spans="1:11" x14ac:dyDescent="0.25">
      <c r="A103">
        <v>201</v>
      </c>
      <c r="B103" t="s">
        <v>750</v>
      </c>
      <c r="C103" t="s">
        <v>1007</v>
      </c>
      <c r="D103" t="s">
        <v>1008</v>
      </c>
      <c r="E103" t="s">
        <v>1009</v>
      </c>
      <c r="F103" s="41">
        <v>38034</v>
      </c>
      <c r="G103" t="s">
        <v>1010</v>
      </c>
      <c r="H103">
        <v>13000</v>
      </c>
      <c r="J103">
        <v>100</v>
      </c>
      <c r="K103">
        <v>20</v>
      </c>
    </row>
    <row r="104" spans="1:11" x14ac:dyDescent="0.25">
      <c r="A104">
        <v>202</v>
      </c>
      <c r="B104" t="s">
        <v>1012</v>
      </c>
      <c r="C104" t="s">
        <v>1013</v>
      </c>
      <c r="D104" t="s">
        <v>1014</v>
      </c>
      <c r="E104" t="s">
        <v>1015</v>
      </c>
      <c r="F104" s="41">
        <v>38581</v>
      </c>
      <c r="G104" t="s">
        <v>1016</v>
      </c>
      <c r="H104">
        <v>6000</v>
      </c>
      <c r="J104">
        <v>201</v>
      </c>
      <c r="K104">
        <v>20</v>
      </c>
    </row>
    <row r="105" spans="1:11" x14ac:dyDescent="0.25">
      <c r="A105">
        <v>203</v>
      </c>
      <c r="B105" t="s">
        <v>1017</v>
      </c>
      <c r="C105" t="s">
        <v>1018</v>
      </c>
      <c r="D105" t="s">
        <v>1019</v>
      </c>
      <c r="E105" t="s">
        <v>1020</v>
      </c>
      <c r="F105" s="41">
        <v>37414</v>
      </c>
      <c r="G105" t="s">
        <v>1021</v>
      </c>
      <c r="H105">
        <v>6500</v>
      </c>
      <c r="J105">
        <v>101</v>
      </c>
      <c r="K105">
        <v>40</v>
      </c>
    </row>
    <row r="106" spans="1:11" x14ac:dyDescent="0.25">
      <c r="A106">
        <v>204</v>
      </c>
      <c r="B106" t="s">
        <v>1023</v>
      </c>
      <c r="C106" t="s">
        <v>1024</v>
      </c>
      <c r="D106" t="s">
        <v>1025</v>
      </c>
      <c r="E106" t="s">
        <v>1026</v>
      </c>
      <c r="F106" s="41">
        <v>37414</v>
      </c>
      <c r="G106" t="s">
        <v>1027</v>
      </c>
      <c r="H106">
        <v>10000</v>
      </c>
      <c r="J106">
        <v>101</v>
      </c>
      <c r="K106">
        <v>70</v>
      </c>
    </row>
    <row r="107" spans="1:11" x14ac:dyDescent="0.25">
      <c r="A107">
        <v>205</v>
      </c>
      <c r="B107" t="s">
        <v>1029</v>
      </c>
      <c r="C107" t="s">
        <v>1030</v>
      </c>
      <c r="D107" t="s">
        <v>1031</v>
      </c>
      <c r="E107" t="s">
        <v>1032</v>
      </c>
      <c r="F107" s="41">
        <v>37414</v>
      </c>
      <c r="G107" t="s">
        <v>1033</v>
      </c>
      <c r="H107">
        <v>12008</v>
      </c>
      <c r="J107">
        <v>101</v>
      </c>
      <c r="K107">
        <v>110</v>
      </c>
    </row>
    <row r="108" spans="1:11" x14ac:dyDescent="0.25">
      <c r="A108">
        <v>206</v>
      </c>
      <c r="B108" t="s">
        <v>892</v>
      </c>
      <c r="C108" t="s">
        <v>1034</v>
      </c>
      <c r="D108" t="s">
        <v>1035</v>
      </c>
      <c r="E108" t="s">
        <v>1036</v>
      </c>
      <c r="F108" s="41">
        <v>37414</v>
      </c>
      <c r="G108" t="s">
        <v>1037</v>
      </c>
      <c r="H108">
        <v>8300</v>
      </c>
      <c r="J108">
        <v>205</v>
      </c>
      <c r="K108">
        <v>110</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I15"/>
  <sheetViews>
    <sheetView workbookViewId="0"/>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9" x14ac:dyDescent="0.25">
      <c r="A1" t="s">
        <v>393</v>
      </c>
      <c r="I1" t="s">
        <v>394</v>
      </c>
    </row>
    <row r="2" spans="1:9" x14ac:dyDescent="0.25">
      <c r="A2" t="s">
        <v>395</v>
      </c>
      <c r="B2" s="3"/>
      <c r="I2" t="s">
        <v>396</v>
      </c>
    </row>
    <row r="3" spans="1:9" x14ac:dyDescent="0.25">
      <c r="A3" t="s">
        <v>397</v>
      </c>
      <c r="B3" s="3"/>
      <c r="I3" t="s">
        <v>398</v>
      </c>
    </row>
    <row r="4" spans="1:9" x14ac:dyDescent="0.25">
      <c r="A4" t="s">
        <v>399</v>
      </c>
      <c r="B4" s="3"/>
      <c r="I4" t="s">
        <v>400</v>
      </c>
    </row>
    <row r="5" spans="1:9" x14ac:dyDescent="0.25">
      <c r="A5" t="s">
        <v>401</v>
      </c>
      <c r="B5" s="3"/>
      <c r="I5" t="s">
        <v>402</v>
      </c>
    </row>
    <row r="6" spans="1:9" x14ac:dyDescent="0.25">
      <c r="A6" t="s">
        <v>400</v>
      </c>
      <c r="B6" s="3"/>
      <c r="I6" t="s">
        <v>403</v>
      </c>
    </row>
    <row r="7" spans="1:9" x14ac:dyDescent="0.25">
      <c r="A7" t="s">
        <v>404</v>
      </c>
      <c r="B7" s="3"/>
      <c r="I7" t="s">
        <v>405</v>
      </c>
    </row>
    <row r="8" spans="1:9" x14ac:dyDescent="0.25">
      <c r="A8" t="s">
        <v>402</v>
      </c>
      <c r="B8" s="3"/>
      <c r="I8" t="s">
        <v>406</v>
      </c>
    </row>
    <row r="9" spans="1:9" x14ac:dyDescent="0.25">
      <c r="A9" t="s">
        <v>407</v>
      </c>
      <c r="B9" s="3"/>
    </row>
    <row r="10" spans="1:9" x14ac:dyDescent="0.25">
      <c r="A10" t="s">
        <v>408</v>
      </c>
      <c r="B10" s="3"/>
    </row>
    <row r="11" spans="1:9" x14ac:dyDescent="0.25">
      <c r="A11" t="s">
        <v>400</v>
      </c>
    </row>
    <row r="12" spans="1:9" x14ac:dyDescent="0.25">
      <c r="A12" t="s">
        <v>403</v>
      </c>
    </row>
    <row r="13" spans="1:9" x14ac:dyDescent="0.25">
      <c r="A13" t="s">
        <v>409</v>
      </c>
    </row>
    <row r="14" spans="1:9" x14ac:dyDescent="0.25">
      <c r="A14" t="s">
        <v>410</v>
      </c>
    </row>
    <row r="15" spans="1:9" x14ac:dyDescent="0.25">
      <c r="A15" t="s">
        <v>411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I13" sqref="I1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412</v>
      </c>
      <c r="B1" s="6" t="s">
        <v>413</v>
      </c>
    </row>
    <row r="2" spans="1:2" x14ac:dyDescent="0.25">
      <c r="A2" s="1" t="s">
        <v>414</v>
      </c>
      <c r="B2" s="1" t="s">
        <v>415</v>
      </c>
    </row>
    <row r="3" spans="1:2" x14ac:dyDescent="0.25">
      <c r="A3" s="1" t="s">
        <v>416</v>
      </c>
      <c r="B3" s="1" t="s">
        <v>417</v>
      </c>
    </row>
    <row r="4" spans="1:2" x14ac:dyDescent="0.25">
      <c r="A4" s="1" t="s">
        <v>418</v>
      </c>
      <c r="B4" s="1" t="s">
        <v>419</v>
      </c>
    </row>
    <row r="5" spans="1:2" x14ac:dyDescent="0.25">
      <c r="A5" s="1" t="s">
        <v>420</v>
      </c>
      <c r="B5" s="1" t="s">
        <v>421</v>
      </c>
    </row>
    <row r="6" spans="1:2" x14ac:dyDescent="0.25">
      <c r="A6" s="1" t="s">
        <v>422</v>
      </c>
      <c r="B6" s="1" t="s">
        <v>423</v>
      </c>
    </row>
    <row r="7" spans="1:2" x14ac:dyDescent="0.25">
      <c r="A7" s="1" t="s">
        <v>424</v>
      </c>
      <c r="B7" s="1" t="s">
        <v>425</v>
      </c>
    </row>
    <row r="8" spans="1:2" x14ac:dyDescent="0.25">
      <c r="A8" s="1" t="s">
        <v>426</v>
      </c>
      <c r="B8" s="1" t="s">
        <v>427</v>
      </c>
    </row>
    <row r="9" spans="1:2" x14ac:dyDescent="0.25">
      <c r="A9" s="1" t="s">
        <v>428</v>
      </c>
      <c r="B9" s="1" t="s">
        <v>429</v>
      </c>
    </row>
    <row r="10" spans="1:2" x14ac:dyDescent="0.25">
      <c r="A10" s="1" t="s">
        <v>430</v>
      </c>
      <c r="B10" s="1" t="s">
        <v>431</v>
      </c>
    </row>
    <row r="11" spans="1:2" x14ac:dyDescent="0.25">
      <c r="A11" s="1" t="s">
        <v>432</v>
      </c>
      <c r="B11" s="1" t="s">
        <v>433</v>
      </c>
    </row>
    <row r="12" spans="1:2" x14ac:dyDescent="0.25">
      <c r="A12" s="1" t="s">
        <v>434</v>
      </c>
      <c r="B12" s="1" t="s">
        <v>435</v>
      </c>
    </row>
    <row r="13" spans="1:2" x14ac:dyDescent="0.25">
      <c r="A13" s="1" t="s">
        <v>436</v>
      </c>
      <c r="B13" s="1" t="s">
        <v>437</v>
      </c>
    </row>
    <row r="14" spans="1:2" x14ac:dyDescent="0.25">
      <c r="A14" s="1" t="s">
        <v>438</v>
      </c>
      <c r="B14" s="1" t="s">
        <v>439</v>
      </c>
    </row>
    <row r="15" spans="1:2" x14ac:dyDescent="0.25">
      <c r="A15" s="1" t="s">
        <v>440</v>
      </c>
      <c r="B15" s="1" t="s">
        <v>441</v>
      </c>
    </row>
    <row r="16" spans="1:2" x14ac:dyDescent="0.25">
      <c r="A16" s="1" t="s">
        <v>442</v>
      </c>
      <c r="B16" s="1" t="s">
        <v>443</v>
      </c>
    </row>
    <row r="17" spans="1:3" x14ac:dyDescent="0.25">
      <c r="A17" s="1" t="s">
        <v>444</v>
      </c>
      <c r="B17" s="1" t="s">
        <v>445</v>
      </c>
    </row>
    <row r="18" spans="1:3" x14ac:dyDescent="0.25">
      <c r="A18" s="1" t="s">
        <v>446</v>
      </c>
      <c r="B18" s="1" t="s">
        <v>447</v>
      </c>
      <c r="C18" s="7"/>
    </row>
    <row r="19" spans="1:3" x14ac:dyDescent="0.25">
      <c r="A19" s="1" t="s">
        <v>448</v>
      </c>
      <c r="B19" s="1" t="s">
        <v>449</v>
      </c>
    </row>
    <row r="20" spans="1:3" x14ac:dyDescent="0.25">
      <c r="A20" s="1" t="s">
        <v>450</v>
      </c>
      <c r="B20" s="1" t="s">
        <v>451</v>
      </c>
    </row>
    <row r="21" spans="1:3" x14ac:dyDescent="0.25">
      <c r="A21" s="1" t="s">
        <v>452</v>
      </c>
      <c r="B21" s="1" t="s">
        <v>453</v>
      </c>
    </row>
    <row r="22" spans="1:3" x14ac:dyDescent="0.25">
      <c r="A22" s="1" t="s">
        <v>454</v>
      </c>
      <c r="B22" s="1" t="s">
        <v>455</v>
      </c>
    </row>
    <row r="23" spans="1:3" x14ac:dyDescent="0.25">
      <c r="A23" s="9" t="s">
        <v>456</v>
      </c>
      <c r="B23" s="9" t="s">
        <v>457</v>
      </c>
    </row>
    <row r="24" spans="1:3" x14ac:dyDescent="0.25">
      <c r="A24" s="8" t="s">
        <v>458</v>
      </c>
      <c r="B24" s="8"/>
    </row>
    <row r="25" spans="1:3" x14ac:dyDescent="0.25">
      <c r="A25" s="8" t="s">
        <v>459</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201"/>
  <sheetViews>
    <sheetView tabSelected="1" workbookViewId="0"/>
  </sheetViews>
  <sheetFormatPr defaultRowHeight="15" x14ac:dyDescent="0.25"/>
  <cols>
    <col min="1" max="1" width="58.7109375" bestFit="1" customWidth="1"/>
    <col min="2" max="2" width="24.7109375" bestFit="1" customWidth="1"/>
    <col min="3" max="3" width="13.7109375" customWidth="1"/>
    <col min="4" max="4" width="22.140625" customWidth="1"/>
    <col min="6" max="6" width="15.42578125" customWidth="1"/>
    <col min="7" max="8" width="13.140625" bestFit="1" customWidth="1"/>
  </cols>
  <sheetData>
    <row r="1" spans="1:8" x14ac:dyDescent="0.25">
      <c r="A1" s="2" t="s">
        <v>115</v>
      </c>
      <c r="B1" s="2" t="s">
        <v>182</v>
      </c>
      <c r="C1" s="2" t="s">
        <v>183</v>
      </c>
    </row>
    <row r="2" spans="1:8" x14ac:dyDescent="0.25">
      <c r="A2" t="s">
        <v>184</v>
      </c>
      <c r="B2">
        <v>2847379794</v>
      </c>
      <c r="C2">
        <v>2009</v>
      </c>
    </row>
    <row r="3" spans="1:8" x14ac:dyDescent="0.25">
      <c r="A3" t="s">
        <v>185</v>
      </c>
      <c r="B3">
        <v>2797501328</v>
      </c>
      <c r="C3">
        <v>2019</v>
      </c>
    </row>
    <row r="4" spans="1:8" x14ac:dyDescent="0.25">
      <c r="A4" t="s">
        <v>186</v>
      </c>
      <c r="B4">
        <v>2201647264</v>
      </c>
      <c r="C4">
        <v>1997</v>
      </c>
      <c r="G4" s="30" t="s">
        <v>529</v>
      </c>
      <c r="H4" t="s">
        <v>531</v>
      </c>
    </row>
    <row r="5" spans="1:8" x14ac:dyDescent="0.25">
      <c r="A5" t="s">
        <v>187</v>
      </c>
      <c r="B5">
        <v>2069521700</v>
      </c>
      <c r="C5">
        <v>2015</v>
      </c>
      <c r="G5" s="31">
        <v>1977</v>
      </c>
      <c r="H5">
        <v>1</v>
      </c>
    </row>
    <row r="6" spans="1:8" x14ac:dyDescent="0.25">
      <c r="A6" t="s">
        <v>188</v>
      </c>
      <c r="B6">
        <v>2048359754</v>
      </c>
      <c r="C6">
        <v>2018</v>
      </c>
      <c r="G6" s="31">
        <v>1982</v>
      </c>
      <c r="H6">
        <v>1</v>
      </c>
    </row>
    <row r="7" spans="1:8" x14ac:dyDescent="0.25">
      <c r="A7" t="s">
        <v>189</v>
      </c>
      <c r="B7">
        <v>1889674167</v>
      </c>
      <c r="C7">
        <v>2021</v>
      </c>
      <c r="G7" s="31">
        <v>1993</v>
      </c>
      <c r="H7">
        <v>1</v>
      </c>
    </row>
    <row r="8" spans="1:8" x14ac:dyDescent="0.25">
      <c r="A8" t="s">
        <v>190</v>
      </c>
      <c r="B8">
        <v>1671537444</v>
      </c>
      <c r="C8">
        <v>2015</v>
      </c>
      <c r="G8" s="31">
        <v>1994</v>
      </c>
      <c r="H8">
        <v>2</v>
      </c>
    </row>
    <row r="9" spans="1:8" x14ac:dyDescent="0.25">
      <c r="A9" t="s">
        <v>191</v>
      </c>
      <c r="B9">
        <v>1662899439</v>
      </c>
      <c r="C9">
        <v>2019</v>
      </c>
      <c r="G9" s="31">
        <v>1996</v>
      </c>
      <c r="H9">
        <v>1</v>
      </c>
    </row>
    <row r="10" spans="1:8" x14ac:dyDescent="0.25">
      <c r="A10" t="s">
        <v>192</v>
      </c>
      <c r="B10">
        <v>1518815515</v>
      </c>
      <c r="C10">
        <v>2012</v>
      </c>
      <c r="G10" s="31">
        <v>1997</v>
      </c>
      <c r="H10">
        <v>3</v>
      </c>
    </row>
    <row r="11" spans="1:8" x14ac:dyDescent="0.25">
      <c r="A11" t="s">
        <v>193</v>
      </c>
      <c r="B11">
        <v>1515341399</v>
      </c>
      <c r="C11">
        <v>2015</v>
      </c>
      <c r="G11" s="31">
        <v>1998</v>
      </c>
      <c r="H11">
        <v>1</v>
      </c>
    </row>
    <row r="12" spans="1:8" x14ac:dyDescent="0.25">
      <c r="A12" t="s">
        <v>194</v>
      </c>
      <c r="B12">
        <v>1450026933</v>
      </c>
      <c r="C12">
        <v>2019</v>
      </c>
      <c r="G12" s="31">
        <v>1999</v>
      </c>
      <c r="H12">
        <v>2</v>
      </c>
    </row>
    <row r="13" spans="1:8" x14ac:dyDescent="0.25">
      <c r="A13" t="s">
        <v>195</v>
      </c>
      <c r="B13">
        <v>1402809540</v>
      </c>
      <c r="C13">
        <v>2015</v>
      </c>
      <c r="G13" s="31">
        <v>2000</v>
      </c>
      <c r="H13">
        <v>1</v>
      </c>
    </row>
    <row r="14" spans="1:8" x14ac:dyDescent="0.25">
      <c r="A14" t="s">
        <v>196</v>
      </c>
      <c r="B14">
        <v>1347597973</v>
      </c>
      <c r="C14">
        <v>2018</v>
      </c>
      <c r="G14" s="31">
        <v>2001</v>
      </c>
      <c r="H14">
        <v>3</v>
      </c>
    </row>
    <row r="15" spans="1:8" x14ac:dyDescent="0.25">
      <c r="A15" t="s">
        <v>197</v>
      </c>
      <c r="B15">
        <v>1342359942</v>
      </c>
      <c r="C15">
        <v>2011</v>
      </c>
      <c r="G15" s="31">
        <v>2002</v>
      </c>
      <c r="H15">
        <v>4</v>
      </c>
    </row>
    <row r="16" spans="1:8" x14ac:dyDescent="0.25">
      <c r="A16" t="s">
        <v>198</v>
      </c>
      <c r="B16">
        <v>1332698830</v>
      </c>
      <c r="C16">
        <v>2017</v>
      </c>
      <c r="G16" s="31">
        <v>2003</v>
      </c>
      <c r="H16">
        <v>4</v>
      </c>
    </row>
    <row r="17" spans="1:8" x14ac:dyDescent="0.25">
      <c r="A17" t="s">
        <v>199</v>
      </c>
      <c r="B17">
        <v>1310466296</v>
      </c>
      <c r="C17">
        <v>2018</v>
      </c>
      <c r="G17" s="31">
        <v>2004</v>
      </c>
      <c r="H17">
        <v>6</v>
      </c>
    </row>
    <row r="18" spans="1:8" x14ac:dyDescent="0.25">
      <c r="A18" t="s">
        <v>200</v>
      </c>
      <c r="B18">
        <v>1281508100</v>
      </c>
      <c r="C18">
        <v>2013</v>
      </c>
      <c r="G18" s="31">
        <v>2005</v>
      </c>
      <c r="H18">
        <v>6</v>
      </c>
    </row>
    <row r="19" spans="1:8" x14ac:dyDescent="0.25">
      <c r="A19" t="s">
        <v>201</v>
      </c>
      <c r="B19">
        <v>1273576220</v>
      </c>
      <c r="C19">
        <v>2017</v>
      </c>
      <c r="G19" s="31">
        <v>2006</v>
      </c>
      <c r="H19">
        <v>5</v>
      </c>
    </row>
    <row r="20" spans="1:8" x14ac:dyDescent="0.25">
      <c r="A20" t="s">
        <v>202</v>
      </c>
      <c r="B20">
        <v>1243089244</v>
      </c>
      <c r="C20">
        <v>2018</v>
      </c>
      <c r="G20" s="31">
        <v>2007</v>
      </c>
      <c r="H20">
        <v>7</v>
      </c>
    </row>
    <row r="21" spans="1:8" x14ac:dyDescent="0.25">
      <c r="A21" t="s">
        <v>203</v>
      </c>
      <c r="B21">
        <v>1236005118</v>
      </c>
      <c r="C21">
        <v>2017</v>
      </c>
      <c r="G21" s="31">
        <v>2008</v>
      </c>
      <c r="H21">
        <v>8</v>
      </c>
    </row>
    <row r="22" spans="1:8" x14ac:dyDescent="0.25">
      <c r="A22" t="s">
        <v>204</v>
      </c>
      <c r="B22">
        <v>1214811252</v>
      </c>
      <c r="C22">
        <v>2013</v>
      </c>
      <c r="G22" s="31">
        <v>2009</v>
      </c>
      <c r="H22">
        <v>7</v>
      </c>
    </row>
    <row r="23" spans="1:8" x14ac:dyDescent="0.25">
      <c r="A23" t="s">
        <v>205</v>
      </c>
      <c r="B23">
        <v>1159444662</v>
      </c>
      <c r="C23">
        <v>2015</v>
      </c>
      <c r="G23" s="31">
        <v>2010</v>
      </c>
      <c r="H23">
        <v>9</v>
      </c>
    </row>
    <row r="24" spans="1:8" x14ac:dyDescent="0.25">
      <c r="A24" t="s">
        <v>206</v>
      </c>
      <c r="B24">
        <v>1153337496</v>
      </c>
      <c r="C24">
        <v>2016</v>
      </c>
      <c r="G24" s="31">
        <v>2011</v>
      </c>
      <c r="H24">
        <v>12</v>
      </c>
    </row>
    <row r="25" spans="1:8" x14ac:dyDescent="0.25">
      <c r="A25" t="s">
        <v>207</v>
      </c>
      <c r="B25">
        <v>1148528393</v>
      </c>
      <c r="C25">
        <v>2018</v>
      </c>
      <c r="G25" s="31">
        <v>2012</v>
      </c>
      <c r="H25">
        <v>12</v>
      </c>
    </row>
    <row r="26" spans="1:8" x14ac:dyDescent="0.25">
      <c r="A26" t="s">
        <v>208</v>
      </c>
      <c r="B26">
        <v>1146436214</v>
      </c>
      <c r="C26">
        <v>2003</v>
      </c>
      <c r="G26" s="31">
        <v>2013</v>
      </c>
      <c r="H26">
        <v>12</v>
      </c>
    </row>
    <row r="27" spans="1:8" x14ac:dyDescent="0.25">
      <c r="A27" t="s">
        <v>209</v>
      </c>
      <c r="B27">
        <v>1131927996</v>
      </c>
      <c r="C27">
        <v>2019</v>
      </c>
      <c r="G27" s="31">
        <v>2014</v>
      </c>
      <c r="H27">
        <v>13</v>
      </c>
    </row>
    <row r="28" spans="1:8" x14ac:dyDescent="0.25">
      <c r="A28" t="s">
        <v>210</v>
      </c>
      <c r="B28">
        <v>1128462972</v>
      </c>
      <c r="C28">
        <v>2019</v>
      </c>
      <c r="G28" s="31">
        <v>2015</v>
      </c>
      <c r="H28">
        <v>12</v>
      </c>
    </row>
    <row r="29" spans="1:8" x14ac:dyDescent="0.25">
      <c r="A29" t="s">
        <v>211</v>
      </c>
      <c r="B29">
        <v>1123794079</v>
      </c>
      <c r="C29">
        <v>2011</v>
      </c>
      <c r="G29" s="31">
        <v>2016</v>
      </c>
      <c r="H29">
        <v>15</v>
      </c>
    </row>
    <row r="30" spans="1:8" x14ac:dyDescent="0.25">
      <c r="A30" t="s">
        <v>212</v>
      </c>
      <c r="B30">
        <v>1108569499</v>
      </c>
      <c r="C30">
        <v>2012</v>
      </c>
      <c r="G30" s="31">
        <v>2017</v>
      </c>
      <c r="H30">
        <v>17</v>
      </c>
    </row>
    <row r="31" spans="1:8" x14ac:dyDescent="0.25">
      <c r="A31" t="s">
        <v>213</v>
      </c>
      <c r="B31">
        <v>1104054072</v>
      </c>
      <c r="C31">
        <v>2014</v>
      </c>
      <c r="G31" s="31">
        <v>2018</v>
      </c>
      <c r="H31">
        <v>14</v>
      </c>
    </row>
    <row r="32" spans="1:8" x14ac:dyDescent="0.25">
      <c r="A32" t="s">
        <v>214</v>
      </c>
      <c r="B32">
        <v>1099428303</v>
      </c>
      <c r="C32">
        <v>1993</v>
      </c>
      <c r="G32" s="31">
        <v>2019</v>
      </c>
      <c r="H32">
        <v>13</v>
      </c>
    </row>
    <row r="33" spans="1:8" x14ac:dyDescent="0.25">
      <c r="A33" t="s">
        <v>215</v>
      </c>
      <c r="B33">
        <v>1081153097</v>
      </c>
      <c r="C33">
        <v>2012</v>
      </c>
      <c r="G33" s="31">
        <v>2021</v>
      </c>
      <c r="H33">
        <v>6</v>
      </c>
    </row>
    <row r="34" spans="1:8" x14ac:dyDescent="0.25">
      <c r="A34" t="s">
        <v>216</v>
      </c>
      <c r="B34">
        <v>1074445730</v>
      </c>
      <c r="C34">
        <v>2019</v>
      </c>
      <c r="G34" s="31">
        <v>2022</v>
      </c>
      <c r="H34">
        <v>2</v>
      </c>
    </row>
    <row r="35" spans="1:8" x14ac:dyDescent="0.25">
      <c r="A35" t="s">
        <v>217</v>
      </c>
      <c r="B35">
        <v>1074149279</v>
      </c>
      <c r="C35">
        <v>2019</v>
      </c>
      <c r="G35" s="31" t="s">
        <v>530</v>
      </c>
      <c r="H35">
        <v>200</v>
      </c>
    </row>
    <row r="36" spans="1:8" x14ac:dyDescent="0.25">
      <c r="A36" t="s">
        <v>181</v>
      </c>
      <c r="B36">
        <v>1073394593</v>
      </c>
      <c r="C36">
        <v>2019</v>
      </c>
    </row>
    <row r="37" spans="1:8" x14ac:dyDescent="0.25">
      <c r="A37" t="s">
        <v>218</v>
      </c>
      <c r="B37">
        <v>1066970811</v>
      </c>
      <c r="C37">
        <v>2010</v>
      </c>
    </row>
    <row r="38" spans="1:8" x14ac:dyDescent="0.25">
      <c r="A38" t="s">
        <v>219</v>
      </c>
      <c r="B38">
        <v>1066179747</v>
      </c>
      <c r="C38">
        <v>2006</v>
      </c>
    </row>
    <row r="39" spans="1:8" x14ac:dyDescent="0.25">
      <c r="A39" t="s">
        <v>191</v>
      </c>
      <c r="B39">
        <v>1063611805</v>
      </c>
      <c r="C39">
        <v>1994</v>
      </c>
    </row>
    <row r="40" spans="1:8" x14ac:dyDescent="0.25">
      <c r="A40" t="s">
        <v>220</v>
      </c>
      <c r="B40">
        <v>1056057720</v>
      </c>
      <c r="C40">
        <v>2016</v>
      </c>
    </row>
    <row r="41" spans="1:8" x14ac:dyDescent="0.25">
      <c r="A41" t="s">
        <v>221</v>
      </c>
      <c r="B41">
        <v>1050693953</v>
      </c>
      <c r="C41">
        <v>2019</v>
      </c>
    </row>
    <row r="42" spans="1:8" x14ac:dyDescent="0.25">
      <c r="A42" t="s">
        <v>222</v>
      </c>
      <c r="B42">
        <v>1045713802</v>
      </c>
      <c r="C42">
        <v>2011</v>
      </c>
    </row>
    <row r="43" spans="1:8" x14ac:dyDescent="0.25">
      <c r="A43" t="s">
        <v>223</v>
      </c>
      <c r="B43">
        <v>1034800131</v>
      </c>
      <c r="C43">
        <v>2017</v>
      </c>
    </row>
    <row r="44" spans="1:8" x14ac:dyDescent="0.25">
      <c r="A44" t="s">
        <v>224</v>
      </c>
      <c r="B44">
        <v>1028570942</v>
      </c>
      <c r="C44">
        <v>2016</v>
      </c>
    </row>
    <row r="45" spans="1:8" x14ac:dyDescent="0.25">
      <c r="A45" t="s">
        <v>225</v>
      </c>
      <c r="B45">
        <v>1027082707</v>
      </c>
      <c r="C45">
        <v>1999</v>
      </c>
    </row>
    <row r="46" spans="1:8" x14ac:dyDescent="0.25">
      <c r="A46" t="s">
        <v>226</v>
      </c>
      <c r="B46">
        <v>1025468216</v>
      </c>
      <c r="C46">
        <v>2010</v>
      </c>
    </row>
    <row r="47" spans="1:8" x14ac:dyDescent="0.25">
      <c r="A47" t="s">
        <v>227</v>
      </c>
      <c r="B47">
        <v>1024121104</v>
      </c>
      <c r="C47">
        <v>2016</v>
      </c>
    </row>
    <row r="48" spans="1:8" x14ac:dyDescent="0.25">
      <c r="A48" t="s">
        <v>228</v>
      </c>
      <c r="B48">
        <v>1017713119</v>
      </c>
      <c r="C48">
        <v>2001</v>
      </c>
    </row>
    <row r="49" spans="1:3" x14ac:dyDescent="0.25">
      <c r="A49" t="s">
        <v>229</v>
      </c>
      <c r="B49">
        <v>1017030651</v>
      </c>
      <c r="C49">
        <v>2012</v>
      </c>
    </row>
    <row r="50" spans="1:3" x14ac:dyDescent="0.25">
      <c r="A50" t="s">
        <v>230</v>
      </c>
      <c r="B50">
        <v>1006102277</v>
      </c>
      <c r="C50">
        <v>2008</v>
      </c>
    </row>
    <row r="51" spans="1:3" x14ac:dyDescent="0.25">
      <c r="A51" t="s">
        <v>231</v>
      </c>
      <c r="B51">
        <v>977070383</v>
      </c>
      <c r="C51">
        <v>2010</v>
      </c>
    </row>
    <row r="52" spans="1:3" x14ac:dyDescent="0.25">
      <c r="A52" t="s">
        <v>232</v>
      </c>
      <c r="B52">
        <v>970766005</v>
      </c>
      <c r="C52">
        <v>2013</v>
      </c>
    </row>
    <row r="53" spans="1:3" x14ac:dyDescent="0.25">
      <c r="A53" t="s">
        <v>233</v>
      </c>
      <c r="B53">
        <v>966554929</v>
      </c>
      <c r="C53">
        <v>2016</v>
      </c>
    </row>
    <row r="54" spans="1:3" x14ac:dyDescent="0.25">
      <c r="A54" t="s">
        <v>180</v>
      </c>
      <c r="B54">
        <v>962542945</v>
      </c>
      <c r="C54">
        <v>2017</v>
      </c>
    </row>
    <row r="55" spans="1:3" x14ac:dyDescent="0.25">
      <c r="A55" t="s">
        <v>234</v>
      </c>
      <c r="B55">
        <v>962201338</v>
      </c>
      <c r="C55">
        <v>2014</v>
      </c>
    </row>
    <row r="56" spans="1:3" x14ac:dyDescent="0.25">
      <c r="A56" t="s">
        <v>235</v>
      </c>
      <c r="B56">
        <v>960996492</v>
      </c>
      <c r="C56">
        <v>2007</v>
      </c>
    </row>
    <row r="57" spans="1:3" x14ac:dyDescent="0.25">
      <c r="A57" t="s">
        <v>236</v>
      </c>
      <c r="B57">
        <v>959027992</v>
      </c>
      <c r="C57">
        <v>2013</v>
      </c>
    </row>
    <row r="58" spans="1:3" x14ac:dyDescent="0.25">
      <c r="A58" t="s">
        <v>237</v>
      </c>
      <c r="B58">
        <v>947896241</v>
      </c>
      <c r="C58">
        <v>2002</v>
      </c>
    </row>
    <row r="59" spans="1:3" x14ac:dyDescent="0.25">
      <c r="A59" t="s">
        <v>238</v>
      </c>
      <c r="B59">
        <v>942201710</v>
      </c>
      <c r="C59">
        <v>2007</v>
      </c>
    </row>
    <row r="60" spans="1:3" x14ac:dyDescent="0.25">
      <c r="A60" t="s">
        <v>239</v>
      </c>
      <c r="B60">
        <v>940352645</v>
      </c>
      <c r="C60">
        <v>2003</v>
      </c>
    </row>
    <row r="61" spans="1:3" x14ac:dyDescent="0.25">
      <c r="A61" t="s">
        <v>240</v>
      </c>
      <c r="B61">
        <v>934483039</v>
      </c>
      <c r="C61">
        <v>2009</v>
      </c>
    </row>
    <row r="62" spans="1:3" x14ac:dyDescent="0.25">
      <c r="A62" t="s">
        <v>241</v>
      </c>
      <c r="B62">
        <v>928760770</v>
      </c>
      <c r="C62">
        <v>2004</v>
      </c>
    </row>
    <row r="63" spans="1:3" x14ac:dyDescent="0.25">
      <c r="A63" t="s">
        <v>242</v>
      </c>
      <c r="B63">
        <v>910809311</v>
      </c>
      <c r="C63">
        <v>2018</v>
      </c>
    </row>
    <row r="64" spans="1:3" x14ac:dyDescent="0.25">
      <c r="A64" t="s">
        <v>243</v>
      </c>
      <c r="B64">
        <v>902540935</v>
      </c>
      <c r="C64">
        <v>2021</v>
      </c>
    </row>
    <row r="65" spans="1:3" x14ac:dyDescent="0.25">
      <c r="A65" t="s">
        <v>244</v>
      </c>
      <c r="B65">
        <v>898094742</v>
      </c>
      <c r="C65">
        <v>2001</v>
      </c>
    </row>
    <row r="66" spans="1:3" x14ac:dyDescent="0.25">
      <c r="A66" t="s">
        <v>245</v>
      </c>
      <c r="B66">
        <v>896730264</v>
      </c>
      <c r="C66">
        <v>2005</v>
      </c>
    </row>
    <row r="67" spans="1:3" x14ac:dyDescent="0.25">
      <c r="A67" t="s">
        <v>246</v>
      </c>
      <c r="B67">
        <v>894983373</v>
      </c>
      <c r="C67">
        <v>2007</v>
      </c>
    </row>
    <row r="68" spans="1:3" x14ac:dyDescent="0.25">
      <c r="A68" t="s">
        <v>247</v>
      </c>
      <c r="B68">
        <v>886686817</v>
      </c>
      <c r="C68">
        <v>2009</v>
      </c>
    </row>
    <row r="69" spans="1:3" x14ac:dyDescent="0.25">
      <c r="A69" t="s">
        <v>248</v>
      </c>
      <c r="B69">
        <v>880681519</v>
      </c>
      <c r="C69">
        <v>2015</v>
      </c>
    </row>
    <row r="70" spans="1:3" x14ac:dyDescent="0.25">
      <c r="A70" t="s">
        <v>249</v>
      </c>
      <c r="B70">
        <v>880166924</v>
      </c>
      <c r="C70">
        <v>2017</v>
      </c>
    </row>
    <row r="71" spans="1:3" x14ac:dyDescent="0.25">
      <c r="A71" t="s">
        <v>250</v>
      </c>
      <c r="B71">
        <v>879793867</v>
      </c>
      <c r="C71">
        <v>2002</v>
      </c>
    </row>
    <row r="72" spans="1:3" x14ac:dyDescent="0.25">
      <c r="A72" t="s">
        <v>251</v>
      </c>
      <c r="B72">
        <v>877244782</v>
      </c>
      <c r="C72">
        <v>2012</v>
      </c>
    </row>
    <row r="73" spans="1:3" x14ac:dyDescent="0.25">
      <c r="A73" t="s">
        <v>252</v>
      </c>
      <c r="B73">
        <v>875458631</v>
      </c>
      <c r="C73">
        <v>2016</v>
      </c>
    </row>
    <row r="74" spans="1:3" x14ac:dyDescent="0.25">
      <c r="A74" t="s">
        <v>253</v>
      </c>
      <c r="B74">
        <v>873637528</v>
      </c>
      <c r="C74">
        <v>2016</v>
      </c>
    </row>
    <row r="75" spans="1:3" x14ac:dyDescent="0.25">
      <c r="A75" t="s">
        <v>254</v>
      </c>
      <c r="B75">
        <v>870325439</v>
      </c>
      <c r="C75">
        <v>2017</v>
      </c>
    </row>
    <row r="76" spans="1:3" x14ac:dyDescent="0.25">
      <c r="A76" t="s">
        <v>255</v>
      </c>
      <c r="B76">
        <v>868390560</v>
      </c>
      <c r="C76">
        <v>2005</v>
      </c>
    </row>
    <row r="77" spans="1:3" x14ac:dyDescent="0.25">
      <c r="A77" t="s">
        <v>256</v>
      </c>
      <c r="B77">
        <v>865011746</v>
      </c>
      <c r="C77">
        <v>2013</v>
      </c>
    </row>
    <row r="78" spans="1:3" x14ac:dyDescent="0.25">
      <c r="A78" t="s">
        <v>257</v>
      </c>
      <c r="B78">
        <v>863756051</v>
      </c>
      <c r="C78">
        <v>2017</v>
      </c>
    </row>
    <row r="79" spans="1:3" x14ac:dyDescent="0.25">
      <c r="A79" t="s">
        <v>258</v>
      </c>
      <c r="B79">
        <v>858848019</v>
      </c>
      <c r="C79">
        <v>2015</v>
      </c>
    </row>
    <row r="80" spans="1:3" x14ac:dyDescent="0.25">
      <c r="A80" t="s">
        <v>259</v>
      </c>
      <c r="B80">
        <v>856085151</v>
      </c>
      <c r="C80">
        <v>2018</v>
      </c>
    </row>
    <row r="81" spans="1:3" x14ac:dyDescent="0.25">
      <c r="A81" t="s">
        <v>260</v>
      </c>
      <c r="B81">
        <v>853983911</v>
      </c>
      <c r="C81">
        <v>2017</v>
      </c>
    </row>
    <row r="82" spans="1:3" x14ac:dyDescent="0.25">
      <c r="A82" t="s">
        <v>261</v>
      </c>
      <c r="B82">
        <v>836848102</v>
      </c>
      <c r="C82">
        <v>2010</v>
      </c>
    </row>
    <row r="83" spans="1:3" x14ac:dyDescent="0.25">
      <c r="A83" t="s">
        <v>262</v>
      </c>
      <c r="B83">
        <v>836303693</v>
      </c>
      <c r="C83">
        <v>2009</v>
      </c>
    </row>
    <row r="84" spans="1:3" x14ac:dyDescent="0.25">
      <c r="A84" t="s">
        <v>263</v>
      </c>
      <c r="B84">
        <v>829747654</v>
      </c>
      <c r="C84">
        <v>2012</v>
      </c>
    </row>
    <row r="85" spans="1:3" x14ac:dyDescent="0.25">
      <c r="A85" t="s">
        <v>264</v>
      </c>
      <c r="B85">
        <v>825025036</v>
      </c>
      <c r="C85">
        <v>2002</v>
      </c>
    </row>
    <row r="86" spans="1:3" x14ac:dyDescent="0.25">
      <c r="A86" t="s">
        <v>265</v>
      </c>
      <c r="B86">
        <v>822854286</v>
      </c>
      <c r="C86">
        <v>2017</v>
      </c>
    </row>
    <row r="87" spans="1:3" x14ac:dyDescent="0.25">
      <c r="A87" t="s">
        <v>266</v>
      </c>
      <c r="B87">
        <v>822009764</v>
      </c>
      <c r="C87">
        <v>2021</v>
      </c>
    </row>
    <row r="88" spans="1:3" x14ac:dyDescent="0.25">
      <c r="A88" t="s">
        <v>267</v>
      </c>
      <c r="B88">
        <v>817400891</v>
      </c>
      <c r="C88">
        <v>1996</v>
      </c>
    </row>
    <row r="89" spans="1:3" x14ac:dyDescent="0.25">
      <c r="A89" t="s">
        <v>268</v>
      </c>
      <c r="B89">
        <v>814044001</v>
      </c>
      <c r="C89">
        <v>2016</v>
      </c>
    </row>
    <row r="90" spans="1:3" x14ac:dyDescent="0.25">
      <c r="A90" t="s">
        <v>269</v>
      </c>
      <c r="B90">
        <v>813367380</v>
      </c>
      <c r="C90">
        <v>2007</v>
      </c>
    </row>
    <row r="91" spans="1:3" x14ac:dyDescent="0.25">
      <c r="A91" t="s">
        <v>270</v>
      </c>
      <c r="B91">
        <v>807817888</v>
      </c>
      <c r="C91">
        <v>2017</v>
      </c>
    </row>
    <row r="92" spans="1:3" x14ac:dyDescent="0.25">
      <c r="A92" t="s">
        <v>131</v>
      </c>
      <c r="B92">
        <v>800059707</v>
      </c>
      <c r="C92">
        <v>2019</v>
      </c>
    </row>
    <row r="93" spans="1:3" x14ac:dyDescent="0.25">
      <c r="A93" t="s">
        <v>271</v>
      </c>
      <c r="B93">
        <v>797491273</v>
      </c>
      <c r="C93">
        <v>2004</v>
      </c>
    </row>
    <row r="94" spans="1:3" x14ac:dyDescent="0.25">
      <c r="A94" t="s">
        <v>272</v>
      </c>
      <c r="B94">
        <v>794881442</v>
      </c>
      <c r="C94">
        <v>2017</v>
      </c>
    </row>
    <row r="95" spans="1:3" x14ac:dyDescent="0.25">
      <c r="A95" t="s">
        <v>273</v>
      </c>
      <c r="B95">
        <v>792910554</v>
      </c>
      <c r="C95">
        <v>1982</v>
      </c>
    </row>
    <row r="96" spans="1:3" x14ac:dyDescent="0.25">
      <c r="A96" t="s">
        <v>274</v>
      </c>
      <c r="B96">
        <v>791657398</v>
      </c>
      <c r="C96">
        <v>2018</v>
      </c>
    </row>
    <row r="97" spans="1:3" x14ac:dyDescent="0.25">
      <c r="A97" t="s">
        <v>275</v>
      </c>
      <c r="B97">
        <v>791217826</v>
      </c>
      <c r="C97">
        <v>2009</v>
      </c>
    </row>
    <row r="98" spans="1:3" x14ac:dyDescent="0.25">
      <c r="A98" t="s">
        <v>276</v>
      </c>
      <c r="B98">
        <v>790653942</v>
      </c>
      <c r="C98">
        <v>2008</v>
      </c>
    </row>
    <row r="99" spans="1:3" x14ac:dyDescent="0.25">
      <c r="A99" t="s">
        <v>277</v>
      </c>
      <c r="B99">
        <v>788976453</v>
      </c>
      <c r="C99">
        <v>2004</v>
      </c>
    </row>
    <row r="100" spans="1:3" x14ac:dyDescent="0.25">
      <c r="A100" t="s">
        <v>278</v>
      </c>
      <c r="B100">
        <v>788680968</v>
      </c>
      <c r="C100">
        <v>2013</v>
      </c>
    </row>
    <row r="101" spans="1:3" x14ac:dyDescent="0.25">
      <c r="A101" t="s">
        <v>279</v>
      </c>
      <c r="B101">
        <v>785896609</v>
      </c>
      <c r="C101">
        <v>2018</v>
      </c>
    </row>
    <row r="102" spans="1:3" x14ac:dyDescent="0.25">
      <c r="A102" t="s">
        <v>280</v>
      </c>
      <c r="B102">
        <v>782836791</v>
      </c>
      <c r="C102">
        <v>2016</v>
      </c>
    </row>
    <row r="103" spans="1:3" x14ac:dyDescent="0.25">
      <c r="A103" t="s">
        <v>137</v>
      </c>
      <c r="B103">
        <v>775398007</v>
      </c>
      <c r="C103">
        <v>1977</v>
      </c>
    </row>
    <row r="104" spans="1:3" x14ac:dyDescent="0.25">
      <c r="A104" t="s">
        <v>281</v>
      </c>
      <c r="B104">
        <v>774153007</v>
      </c>
      <c r="C104">
        <v>2021</v>
      </c>
    </row>
    <row r="105" spans="1:3" x14ac:dyDescent="0.25">
      <c r="A105" t="s">
        <v>282</v>
      </c>
      <c r="B105">
        <v>773350147</v>
      </c>
      <c r="C105">
        <v>2014</v>
      </c>
    </row>
    <row r="106" spans="1:3" x14ac:dyDescent="0.25">
      <c r="A106" t="s">
        <v>283</v>
      </c>
      <c r="B106">
        <v>760006945</v>
      </c>
      <c r="C106">
        <v>2006</v>
      </c>
    </row>
    <row r="107" spans="1:3" x14ac:dyDescent="0.25">
      <c r="A107" t="s">
        <v>284</v>
      </c>
      <c r="B107">
        <v>759056935</v>
      </c>
      <c r="C107">
        <v>2019</v>
      </c>
    </row>
    <row r="108" spans="1:3" x14ac:dyDescent="0.25">
      <c r="A108" t="s">
        <v>285</v>
      </c>
      <c r="B108">
        <v>758411779</v>
      </c>
      <c r="C108">
        <v>2014</v>
      </c>
    </row>
    <row r="109" spans="1:3" x14ac:dyDescent="0.25">
      <c r="A109" t="s">
        <v>286</v>
      </c>
      <c r="B109">
        <v>757930663</v>
      </c>
      <c r="C109">
        <v>2012</v>
      </c>
    </row>
    <row r="110" spans="1:3" x14ac:dyDescent="0.25">
      <c r="A110" t="s">
        <v>287</v>
      </c>
      <c r="B110">
        <v>755356711</v>
      </c>
      <c r="C110">
        <v>2014</v>
      </c>
    </row>
    <row r="111" spans="1:3" x14ac:dyDescent="0.25">
      <c r="A111" t="s">
        <v>288</v>
      </c>
      <c r="B111">
        <v>752600867</v>
      </c>
      <c r="C111">
        <v>2010</v>
      </c>
    </row>
    <row r="112" spans="1:3" x14ac:dyDescent="0.25">
      <c r="A112" t="s">
        <v>289</v>
      </c>
      <c r="B112">
        <v>746921274</v>
      </c>
      <c r="C112">
        <v>2012</v>
      </c>
    </row>
    <row r="113" spans="1:3" x14ac:dyDescent="0.25">
      <c r="A113" t="s">
        <v>290</v>
      </c>
      <c r="B113">
        <v>746846894</v>
      </c>
      <c r="C113">
        <v>2016</v>
      </c>
    </row>
    <row r="114" spans="1:3" x14ac:dyDescent="0.25">
      <c r="A114" t="s">
        <v>291</v>
      </c>
      <c r="B114">
        <v>746045700</v>
      </c>
      <c r="C114">
        <v>2014</v>
      </c>
    </row>
    <row r="115" spans="1:3" x14ac:dyDescent="0.25">
      <c r="A115" t="s">
        <v>292</v>
      </c>
      <c r="B115">
        <v>745013115</v>
      </c>
      <c r="C115">
        <v>2005</v>
      </c>
    </row>
    <row r="116" spans="1:3" x14ac:dyDescent="0.25">
      <c r="A116" t="s">
        <v>293</v>
      </c>
      <c r="B116">
        <v>743559645</v>
      </c>
      <c r="C116">
        <v>2013</v>
      </c>
    </row>
    <row r="117" spans="1:3" x14ac:dyDescent="0.25">
      <c r="A117" t="s">
        <v>294</v>
      </c>
      <c r="B117">
        <v>741847937</v>
      </c>
      <c r="C117">
        <v>2003</v>
      </c>
    </row>
    <row r="118" spans="1:3" x14ac:dyDescent="0.25">
      <c r="A118" t="s">
        <v>295</v>
      </c>
      <c r="B118">
        <v>735099102</v>
      </c>
      <c r="C118">
        <v>2009</v>
      </c>
    </row>
    <row r="119" spans="1:3" x14ac:dyDescent="0.25">
      <c r="A119" t="s">
        <v>296</v>
      </c>
      <c r="B119">
        <v>726264074</v>
      </c>
      <c r="C119">
        <v>2019</v>
      </c>
    </row>
    <row r="120" spans="1:3" x14ac:dyDescent="0.25">
      <c r="A120" t="s">
        <v>297</v>
      </c>
      <c r="B120">
        <v>726229501</v>
      </c>
      <c r="C120">
        <v>2021</v>
      </c>
    </row>
    <row r="121" spans="1:3" x14ac:dyDescent="0.25">
      <c r="A121" t="s">
        <v>298</v>
      </c>
      <c r="B121">
        <v>723192705</v>
      </c>
      <c r="C121">
        <v>2013</v>
      </c>
    </row>
    <row r="122" spans="1:3" x14ac:dyDescent="0.25">
      <c r="A122" t="s">
        <v>299</v>
      </c>
      <c r="B122">
        <v>714421503</v>
      </c>
      <c r="C122">
        <v>2014</v>
      </c>
    </row>
    <row r="123" spans="1:3" x14ac:dyDescent="0.25">
      <c r="A123" t="s">
        <v>300</v>
      </c>
      <c r="B123">
        <v>712205856</v>
      </c>
      <c r="C123">
        <v>2011</v>
      </c>
    </row>
    <row r="124" spans="1:3" x14ac:dyDescent="0.25">
      <c r="A124" t="s">
        <v>301</v>
      </c>
      <c r="B124">
        <v>711025481</v>
      </c>
      <c r="C124">
        <v>2009</v>
      </c>
    </row>
    <row r="125" spans="1:3" x14ac:dyDescent="0.25">
      <c r="A125" t="s">
        <v>302</v>
      </c>
      <c r="B125">
        <v>710644566</v>
      </c>
      <c r="C125">
        <v>2014</v>
      </c>
    </row>
    <row r="126" spans="1:3" x14ac:dyDescent="0.25">
      <c r="A126" t="s">
        <v>303</v>
      </c>
      <c r="B126">
        <v>709709780</v>
      </c>
      <c r="C126">
        <v>2007</v>
      </c>
    </row>
    <row r="127" spans="1:3" x14ac:dyDescent="0.25">
      <c r="A127" t="s">
        <v>304</v>
      </c>
      <c r="B127">
        <v>708982323</v>
      </c>
      <c r="C127">
        <v>2014</v>
      </c>
    </row>
    <row r="128" spans="1:3" x14ac:dyDescent="0.25">
      <c r="A128" t="s">
        <v>305</v>
      </c>
      <c r="B128">
        <v>701842551</v>
      </c>
      <c r="C128">
        <v>2017</v>
      </c>
    </row>
    <row r="129" spans="1:3" x14ac:dyDescent="0.25">
      <c r="A129" t="s">
        <v>306</v>
      </c>
      <c r="B129">
        <v>701729206</v>
      </c>
      <c r="C129">
        <v>2014</v>
      </c>
    </row>
    <row r="130" spans="1:3" x14ac:dyDescent="0.25">
      <c r="A130" t="s">
        <v>307</v>
      </c>
      <c r="B130">
        <v>699992512</v>
      </c>
      <c r="C130">
        <v>2019</v>
      </c>
    </row>
    <row r="131" spans="1:3" x14ac:dyDescent="0.25">
      <c r="A131" t="s">
        <v>308</v>
      </c>
      <c r="B131">
        <v>698491347</v>
      </c>
      <c r="C131">
        <v>2010</v>
      </c>
    </row>
    <row r="132" spans="1:3" x14ac:dyDescent="0.25">
      <c r="A132" t="s">
        <v>309</v>
      </c>
      <c r="B132">
        <v>694713380</v>
      </c>
      <c r="C132">
        <v>2011</v>
      </c>
    </row>
    <row r="133" spans="1:3" x14ac:dyDescent="0.25">
      <c r="A133" t="s">
        <v>310</v>
      </c>
      <c r="B133">
        <v>694394724</v>
      </c>
      <c r="C133">
        <v>2012</v>
      </c>
    </row>
    <row r="134" spans="1:3" x14ac:dyDescent="0.25">
      <c r="A134" t="s">
        <v>311</v>
      </c>
      <c r="B134">
        <v>686257563</v>
      </c>
      <c r="C134">
        <v>2021</v>
      </c>
    </row>
    <row r="135" spans="1:3" x14ac:dyDescent="0.25">
      <c r="A135" t="s">
        <v>312</v>
      </c>
      <c r="B135">
        <v>682716636</v>
      </c>
      <c r="C135">
        <v>2015</v>
      </c>
    </row>
    <row r="136" spans="1:3" x14ac:dyDescent="0.25">
      <c r="A136" t="s">
        <v>313</v>
      </c>
      <c r="B136">
        <v>682200000</v>
      </c>
      <c r="C136">
        <v>2022</v>
      </c>
    </row>
    <row r="137" spans="1:3" x14ac:dyDescent="0.25">
      <c r="A137" t="s">
        <v>314</v>
      </c>
      <c r="B137">
        <v>678226133</v>
      </c>
      <c r="C137">
        <v>1994</v>
      </c>
    </row>
    <row r="138" spans="1:3" x14ac:dyDescent="0.25">
      <c r="A138" t="s">
        <v>315</v>
      </c>
      <c r="B138">
        <v>677796076</v>
      </c>
      <c r="C138">
        <v>2016</v>
      </c>
    </row>
    <row r="139" spans="1:3" x14ac:dyDescent="0.25">
      <c r="A139" t="s">
        <v>316</v>
      </c>
      <c r="B139">
        <v>672806432</v>
      </c>
      <c r="C139">
        <v>1999</v>
      </c>
    </row>
    <row r="140" spans="1:3" x14ac:dyDescent="0.25">
      <c r="A140" t="s">
        <v>317</v>
      </c>
      <c r="B140">
        <v>668045518</v>
      </c>
      <c r="C140">
        <v>2013</v>
      </c>
    </row>
    <row r="141" spans="1:3" x14ac:dyDescent="0.25">
      <c r="A141" t="s">
        <v>318</v>
      </c>
      <c r="B141">
        <v>667094506</v>
      </c>
      <c r="C141">
        <v>2006</v>
      </c>
    </row>
    <row r="142" spans="1:3" x14ac:dyDescent="0.25">
      <c r="A142" t="s">
        <v>319</v>
      </c>
      <c r="B142">
        <v>665692281</v>
      </c>
      <c r="C142">
        <v>2011</v>
      </c>
    </row>
    <row r="143" spans="1:3" x14ac:dyDescent="0.25">
      <c r="A143" t="s">
        <v>320</v>
      </c>
      <c r="B143">
        <v>658344137</v>
      </c>
      <c r="C143">
        <v>2015</v>
      </c>
    </row>
    <row r="144" spans="1:3" x14ac:dyDescent="0.25">
      <c r="A144" t="s">
        <v>321</v>
      </c>
      <c r="B144">
        <v>657926987</v>
      </c>
      <c r="C144">
        <v>2017</v>
      </c>
    </row>
    <row r="145" spans="1:3" x14ac:dyDescent="0.25">
      <c r="A145" t="s">
        <v>322</v>
      </c>
      <c r="B145">
        <v>657869686</v>
      </c>
      <c r="C145">
        <v>2014</v>
      </c>
    </row>
    <row r="146" spans="1:3" x14ac:dyDescent="0.25">
      <c r="A146" t="s">
        <v>323</v>
      </c>
      <c r="B146">
        <v>654855901</v>
      </c>
      <c r="C146">
        <v>2018</v>
      </c>
    </row>
    <row r="147" spans="1:3" x14ac:dyDescent="0.25">
      <c r="A147" t="s">
        <v>324</v>
      </c>
      <c r="B147">
        <v>654264015</v>
      </c>
      <c r="C147">
        <v>2003</v>
      </c>
    </row>
    <row r="148" spans="1:3" x14ac:dyDescent="0.25">
      <c r="A148" t="s">
        <v>325</v>
      </c>
      <c r="B148">
        <v>653779970</v>
      </c>
      <c r="C148">
        <v>2002</v>
      </c>
    </row>
    <row r="149" spans="1:3" x14ac:dyDescent="0.25">
      <c r="A149" t="s">
        <v>326</v>
      </c>
      <c r="B149">
        <v>644783140</v>
      </c>
      <c r="C149">
        <v>2013</v>
      </c>
    </row>
    <row r="150" spans="1:3" x14ac:dyDescent="0.25">
      <c r="A150" t="s">
        <v>327</v>
      </c>
      <c r="B150">
        <v>644136488</v>
      </c>
      <c r="C150">
        <v>2016</v>
      </c>
    </row>
    <row r="151" spans="1:3" x14ac:dyDescent="0.25">
      <c r="A151" t="s">
        <v>328</v>
      </c>
      <c r="B151">
        <v>634338384</v>
      </c>
      <c r="C151">
        <v>2016</v>
      </c>
    </row>
    <row r="152" spans="1:3" x14ac:dyDescent="0.25">
      <c r="A152" t="s">
        <v>329</v>
      </c>
      <c r="B152">
        <v>632083197</v>
      </c>
      <c r="C152">
        <v>2008</v>
      </c>
    </row>
    <row r="153" spans="1:3" x14ac:dyDescent="0.25">
      <c r="A153" t="s">
        <v>330</v>
      </c>
      <c r="B153">
        <v>631607053</v>
      </c>
      <c r="C153">
        <v>2004</v>
      </c>
    </row>
    <row r="154" spans="1:3" x14ac:dyDescent="0.25">
      <c r="A154" t="s">
        <v>178</v>
      </c>
      <c r="B154">
        <v>630620818</v>
      </c>
      <c r="C154">
        <v>2015</v>
      </c>
    </row>
    <row r="155" spans="1:3" x14ac:dyDescent="0.25">
      <c r="A155" t="s">
        <v>331</v>
      </c>
      <c r="B155">
        <v>629443428</v>
      </c>
      <c r="C155">
        <v>2008</v>
      </c>
    </row>
    <row r="156" spans="1:3" x14ac:dyDescent="0.25">
      <c r="A156" t="s">
        <v>332</v>
      </c>
      <c r="B156">
        <v>626203271</v>
      </c>
      <c r="C156">
        <v>2022</v>
      </c>
    </row>
    <row r="157" spans="1:3" x14ac:dyDescent="0.25">
      <c r="A157" t="s">
        <v>333</v>
      </c>
      <c r="B157">
        <v>626137675</v>
      </c>
      <c r="C157">
        <v>2011</v>
      </c>
    </row>
    <row r="158" spans="1:3" x14ac:dyDescent="0.25">
      <c r="A158" t="s">
        <v>334</v>
      </c>
      <c r="B158">
        <v>624026776</v>
      </c>
      <c r="C158">
        <v>2012</v>
      </c>
    </row>
    <row r="159" spans="1:3" x14ac:dyDescent="0.25">
      <c r="A159" t="s">
        <v>335</v>
      </c>
      <c r="B159">
        <v>623933331</v>
      </c>
      <c r="C159">
        <v>2010</v>
      </c>
    </row>
    <row r="160" spans="1:3" x14ac:dyDescent="0.25">
      <c r="A160" t="s">
        <v>336</v>
      </c>
      <c r="B160">
        <v>623726085</v>
      </c>
      <c r="C160">
        <v>2007</v>
      </c>
    </row>
    <row r="161" spans="1:3" x14ac:dyDescent="0.25">
      <c r="A161" t="s">
        <v>337</v>
      </c>
      <c r="B161">
        <v>622674139</v>
      </c>
      <c r="C161">
        <v>2018</v>
      </c>
    </row>
    <row r="162" spans="1:3" x14ac:dyDescent="0.25">
      <c r="A162" t="s">
        <v>338</v>
      </c>
      <c r="B162">
        <v>621537519</v>
      </c>
      <c r="C162">
        <v>2014</v>
      </c>
    </row>
    <row r="163" spans="1:3" x14ac:dyDescent="0.25">
      <c r="A163" t="s">
        <v>339</v>
      </c>
      <c r="B163">
        <v>619179950</v>
      </c>
      <c r="C163">
        <v>2017</v>
      </c>
    </row>
    <row r="164" spans="1:3" x14ac:dyDescent="0.25">
      <c r="A164" t="s">
        <v>340</v>
      </c>
      <c r="B164">
        <v>618638999</v>
      </c>
      <c r="C164">
        <v>1997</v>
      </c>
    </row>
    <row r="165" spans="1:3" x14ac:dyDescent="0.25">
      <c r="A165" t="s">
        <v>341</v>
      </c>
      <c r="B165">
        <v>616502912</v>
      </c>
      <c r="C165">
        <v>2006</v>
      </c>
    </row>
    <row r="166" spans="1:3" x14ac:dyDescent="0.25">
      <c r="A166" t="s">
        <v>342</v>
      </c>
      <c r="B166">
        <v>612054506</v>
      </c>
      <c r="C166">
        <v>2004</v>
      </c>
    </row>
    <row r="167" spans="1:3" x14ac:dyDescent="0.25">
      <c r="A167" t="s">
        <v>343</v>
      </c>
      <c r="B167">
        <v>611257819</v>
      </c>
      <c r="C167">
        <v>2008</v>
      </c>
    </row>
    <row r="168" spans="1:3" x14ac:dyDescent="0.25">
      <c r="A168" t="s">
        <v>344</v>
      </c>
      <c r="B168">
        <v>609016565</v>
      </c>
      <c r="C168">
        <v>2012</v>
      </c>
    </row>
    <row r="169" spans="1:3" x14ac:dyDescent="0.25">
      <c r="A169" t="s">
        <v>345</v>
      </c>
      <c r="B169">
        <v>605425157</v>
      </c>
      <c r="C169">
        <v>2017</v>
      </c>
    </row>
    <row r="170" spans="1:3" x14ac:dyDescent="0.25">
      <c r="A170" t="s">
        <v>346</v>
      </c>
      <c r="B170">
        <v>603900354</v>
      </c>
      <c r="C170">
        <v>2008</v>
      </c>
    </row>
    <row r="171" spans="1:3" x14ac:dyDescent="0.25">
      <c r="A171" t="s">
        <v>347</v>
      </c>
      <c r="B171">
        <v>603873119</v>
      </c>
      <c r="C171">
        <v>2005</v>
      </c>
    </row>
    <row r="172" spans="1:3" x14ac:dyDescent="0.25">
      <c r="A172" t="s">
        <v>348</v>
      </c>
      <c r="B172">
        <v>592462816</v>
      </c>
      <c r="C172">
        <v>2010</v>
      </c>
    </row>
    <row r="173" spans="1:3" x14ac:dyDescent="0.25">
      <c r="A173" t="s">
        <v>349</v>
      </c>
      <c r="B173">
        <v>589580482</v>
      </c>
      <c r="C173">
        <v>2008</v>
      </c>
    </row>
    <row r="174" spans="1:3" x14ac:dyDescent="0.25">
      <c r="A174" t="s">
        <v>350</v>
      </c>
      <c r="B174">
        <v>589390539</v>
      </c>
      <c r="C174">
        <v>1997</v>
      </c>
    </row>
    <row r="175" spans="1:3" x14ac:dyDescent="0.25">
      <c r="A175" t="s">
        <v>351</v>
      </c>
      <c r="B175">
        <v>587235983</v>
      </c>
      <c r="C175">
        <v>2013</v>
      </c>
    </row>
    <row r="176" spans="1:3" x14ac:dyDescent="0.25">
      <c r="A176" t="s">
        <v>352</v>
      </c>
      <c r="B176">
        <v>586764305</v>
      </c>
      <c r="C176">
        <v>2011</v>
      </c>
    </row>
    <row r="177" spans="1:3" x14ac:dyDescent="0.25">
      <c r="A177" t="s">
        <v>353</v>
      </c>
      <c r="B177">
        <v>585796247</v>
      </c>
      <c r="C177">
        <v>2008</v>
      </c>
    </row>
    <row r="178" spans="1:3" x14ac:dyDescent="0.25">
      <c r="A178" t="s">
        <v>157</v>
      </c>
      <c r="B178">
        <v>585410052</v>
      </c>
      <c r="C178">
        <v>2007</v>
      </c>
    </row>
    <row r="179" spans="1:3" x14ac:dyDescent="0.25">
      <c r="A179" t="s">
        <v>354</v>
      </c>
      <c r="B179">
        <v>582918849</v>
      </c>
      <c r="C179">
        <v>2018</v>
      </c>
    </row>
    <row r="180" spans="1:3" x14ac:dyDescent="0.25">
      <c r="A180" t="s">
        <v>355</v>
      </c>
      <c r="B180">
        <v>579707738</v>
      </c>
      <c r="C180">
        <v>2001</v>
      </c>
    </row>
    <row r="181" spans="1:3" x14ac:dyDescent="0.25">
      <c r="A181" t="s">
        <v>356</v>
      </c>
      <c r="B181">
        <v>579330426</v>
      </c>
      <c r="C181">
        <v>2018</v>
      </c>
    </row>
    <row r="182" spans="1:3" x14ac:dyDescent="0.25">
      <c r="A182" t="s">
        <v>357</v>
      </c>
      <c r="B182">
        <v>574481229</v>
      </c>
      <c r="C182">
        <v>2006</v>
      </c>
    </row>
    <row r="183" spans="1:3" x14ac:dyDescent="0.25">
      <c r="A183" t="s">
        <v>358</v>
      </c>
      <c r="B183">
        <v>569651467</v>
      </c>
      <c r="C183">
        <v>2015</v>
      </c>
    </row>
    <row r="184" spans="1:3" x14ac:dyDescent="0.25">
      <c r="A184" t="s">
        <v>359</v>
      </c>
      <c r="B184">
        <v>566652812</v>
      </c>
      <c r="C184">
        <v>2017</v>
      </c>
    </row>
    <row r="185" spans="1:3" x14ac:dyDescent="0.25">
      <c r="A185" t="s">
        <v>360</v>
      </c>
      <c r="B185">
        <v>563749323</v>
      </c>
      <c r="C185">
        <v>2011</v>
      </c>
    </row>
    <row r="186" spans="1:3" x14ac:dyDescent="0.25">
      <c r="A186" t="s">
        <v>361</v>
      </c>
      <c r="B186">
        <v>559852396</v>
      </c>
      <c r="C186">
        <v>2011</v>
      </c>
    </row>
    <row r="187" spans="1:3" x14ac:dyDescent="0.25">
      <c r="A187" t="s">
        <v>362</v>
      </c>
      <c r="B187">
        <v>556906378</v>
      </c>
      <c r="C187">
        <v>2005</v>
      </c>
    </row>
    <row r="188" spans="1:3" x14ac:dyDescent="0.25">
      <c r="A188" t="s">
        <v>363</v>
      </c>
      <c r="B188">
        <v>554987477</v>
      </c>
      <c r="C188">
        <v>2011</v>
      </c>
    </row>
    <row r="189" spans="1:3" x14ac:dyDescent="0.25">
      <c r="A189" t="s">
        <v>364</v>
      </c>
      <c r="B189">
        <v>553810228</v>
      </c>
      <c r="C189">
        <v>2016</v>
      </c>
    </row>
    <row r="190" spans="1:3" x14ac:dyDescent="0.25">
      <c r="A190" t="s">
        <v>365</v>
      </c>
      <c r="B190">
        <v>553709788</v>
      </c>
      <c r="C190">
        <v>1998</v>
      </c>
    </row>
    <row r="191" spans="1:3" x14ac:dyDescent="0.25">
      <c r="A191" t="s">
        <v>366</v>
      </c>
      <c r="B191">
        <v>552639571</v>
      </c>
      <c r="C191">
        <v>2004</v>
      </c>
    </row>
    <row r="192" spans="1:3" x14ac:dyDescent="0.25">
      <c r="A192" t="s">
        <v>367</v>
      </c>
      <c r="B192">
        <v>549368315</v>
      </c>
      <c r="C192">
        <v>2012</v>
      </c>
    </row>
    <row r="193" spans="1:3" x14ac:dyDescent="0.25">
      <c r="A193" t="s">
        <v>368</v>
      </c>
      <c r="B193">
        <v>547459020</v>
      </c>
      <c r="C193">
        <v>2014</v>
      </c>
    </row>
    <row r="194" spans="1:3" x14ac:dyDescent="0.25">
      <c r="A194" t="s">
        <v>369</v>
      </c>
      <c r="B194">
        <v>546388108</v>
      </c>
      <c r="C194">
        <v>2000</v>
      </c>
    </row>
    <row r="195" spans="1:3" x14ac:dyDescent="0.25">
      <c r="A195" t="s">
        <v>370</v>
      </c>
      <c r="B195">
        <v>544185156</v>
      </c>
      <c r="C195">
        <v>2018</v>
      </c>
    </row>
    <row r="196" spans="1:3" x14ac:dyDescent="0.25">
      <c r="A196" t="s">
        <v>371</v>
      </c>
      <c r="B196">
        <v>543934105</v>
      </c>
      <c r="C196">
        <v>2016</v>
      </c>
    </row>
    <row r="197" spans="1:3" x14ac:dyDescent="0.25">
      <c r="A197" t="s">
        <v>372</v>
      </c>
      <c r="B197">
        <v>543848418</v>
      </c>
      <c r="C197">
        <v>2011</v>
      </c>
    </row>
    <row r="198" spans="1:3" x14ac:dyDescent="0.25">
      <c r="A198" t="s">
        <v>373</v>
      </c>
      <c r="B198">
        <v>543157985</v>
      </c>
      <c r="C198">
        <v>2010</v>
      </c>
    </row>
    <row r="199" spans="1:3" x14ac:dyDescent="0.25">
      <c r="A199" t="s">
        <v>374</v>
      </c>
      <c r="B199">
        <v>542358331</v>
      </c>
      <c r="C199">
        <v>2015</v>
      </c>
    </row>
    <row r="200" spans="1:3" x14ac:dyDescent="0.25">
      <c r="A200" t="s">
        <v>375</v>
      </c>
      <c r="B200">
        <v>542063846</v>
      </c>
      <c r="C200">
        <v>2005</v>
      </c>
    </row>
    <row r="201" spans="1:3" x14ac:dyDescent="0.25">
      <c r="A201" t="s">
        <v>376</v>
      </c>
      <c r="B201">
        <v>540455876</v>
      </c>
      <c r="C201">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2023-03-29T00:51:44Z</dcterms:modified>
  <cp:category/>
  <cp:contentStatus/>
</cp:coreProperties>
</file>