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90C7FFE7-C295-4A8B-B078-447F788A9BCF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N17" i="1"/>
  <c r="L19" i="1"/>
  <c r="L17" i="1"/>
  <c r="L18" i="1"/>
  <c r="D17" i="1"/>
  <c r="C17" i="1"/>
  <c r="H15" i="1"/>
  <c r="H14" i="1"/>
  <c r="H13" i="1"/>
  <c r="H12" i="1"/>
  <c r="H11" i="1"/>
  <c r="H10" i="1"/>
  <c r="H9" i="1"/>
  <c r="H8" i="1"/>
  <c r="H7" i="1"/>
  <c r="H6" i="1"/>
  <c r="H5" i="1"/>
  <c r="H4" i="1"/>
  <c r="J4" i="1" s="1" a="1"/>
  <c r="H3" i="1"/>
  <c r="J3" i="1" s="1"/>
  <c r="H2" i="1"/>
  <c r="J2" i="1" l="1"/>
  <c r="H17" i="1"/>
  <c r="K3" i="1" a="1"/>
  <c r="K3" i="1" s="1"/>
  <c r="L3" i="1"/>
  <c r="L5" i="1"/>
  <c r="L6" i="1"/>
  <c r="L7" i="1"/>
  <c r="L8" i="1"/>
  <c r="L9" i="1"/>
  <c r="L10" i="1"/>
  <c r="L11" i="1"/>
  <c r="L12" i="1"/>
  <c r="L13" i="1"/>
  <c r="L14" i="1"/>
  <c r="L15" i="1"/>
  <c r="K15" i="1" a="1"/>
  <c r="K15" i="1" s="1"/>
  <c r="K14" i="1" a="1"/>
  <c r="K14" i="1" s="1"/>
  <c r="K13" i="1" a="1"/>
  <c r="K13" i="1" s="1"/>
  <c r="K12" i="1" a="1"/>
  <c r="K12" i="1" s="1"/>
  <c r="K11" i="1" a="1"/>
  <c r="K11" i="1" s="1"/>
  <c r="K10" i="1" a="1"/>
  <c r="K10" i="1" s="1"/>
  <c r="K9" i="1" a="1"/>
  <c r="K9" i="1" s="1"/>
  <c r="K8" i="1" a="1"/>
  <c r="K8" i="1" s="1"/>
  <c r="K7" i="1" a="1"/>
  <c r="K7" i="1" s="1"/>
  <c r="K6" i="1" a="1"/>
  <c r="K6" i="1" s="1"/>
  <c r="K5" i="1" a="1"/>
  <c r="K5" i="1" s="1"/>
  <c r="J4" i="1"/>
  <c r="L4" i="1" l="1"/>
  <c r="K4" i="1" a="1"/>
  <c r="K4" i="1" s="1"/>
  <c r="J17" i="1"/>
  <c r="L2" i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<sst xmlns="http://schemas.openxmlformats.org/spreadsheetml/2006/main" count="35" uniqueCount="35">
  <si>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</si>
  <si>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</si>
  <si>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</si>
  <si>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</si>
  <si>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</si>
  <si>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</si>
  <si>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</si>
  <si>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</si>
  <si>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</si>
  <si>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</si>
  <si>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</si>
  <si>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</si>
  <si>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</si>
  <si>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</si>
  <si>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</si>
  <si>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</si>
  <si>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</si>
  <si>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</si>
  <si>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</si>
  <si>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</si>
  <si>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</si>
  <si>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</si>
  <si>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</si>
  <si>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</si>
  <si>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</si>
  <si>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</si>
  <si>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</si>
  <si>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</si>
  <si>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</si>
  <si>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</si>
  <si>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</si>
  <si>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</si>
  <si>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</si>
  <si>
    <t>total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</si>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</sst>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students' overall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53-406C-A554-3674A4FF1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855431"/>
        <c:axId val="322857479"/>
      </c:barChart>
      <c:catAx>
        <c:axId val="322855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857479"/>
        <c:crosses val="autoZero"/>
        <c:auto val="1"/>
        <c:lblAlgn val="ctr"/>
        <c:lblOffset val="100"/>
        <c:noMultiLvlLbl val="0"/>
      </c:catAx>
      <c:valAx>
        <c:axId val="322857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855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 "pass" and "fail" grades  proportions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64-432C-A4A5-8D4466070B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64-432C-A4A5-8D4466070B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1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工作表1!$N$17:$N$18</c:f>
              <c:numCache>
                <c:formatCode>General</c:formatCode>
                <c:ptCount val="2"/>
                <c:pt idx="0">
                  <c:v>85.714285714285708</c:v>
                </c:pt>
                <c:pt idx="1">
                  <c:v>14.285714285714285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0C-46DC-974B-0A3ECDD2B3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628650</xdr:colOff>
      <xdr:row>24</xdr:row>
      <xdr:rowOff>200025</xdr:rowOff>
    </xdr:from>
    <xdr:to>
      <xdr:col>11</xdr:col>
      <xdr:colOff>1438275</xdr:colOff>
      <xdr:row>38</xdr:row>
      <xdr:rowOff>133350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16645C80-A729-F441-444A-217B917B1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428625</xdr:colOff>
      <xdr:row>12</xdr:row>
      <xdr:rowOff>171450</xdr:rowOff>
    </xdr:from>
    <xdr:to>
      <xdr:col>21</xdr:col>
      <xdr:colOff>200025</xdr:colOff>
      <xdr:row>26</xdr:row>
      <xdr:rowOff>85725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A5C5AF05-D83E-F6B6-CBBF-E63D4EEB88D7}"/>
            </a:ext>
            <a:ext uri="{147F2762-F138-4A5C-976F-8EAC2B608ADB}">
              <a16:predDERef xmlns:a16="http://schemas.microsoft.com/office/drawing/2014/main" pred="{16645C80-A729-F441-444A-217B917B1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5"/>
  <sheetViews>
    <sheetView tabSelected="1" workbookViewId="0">
      <selection activeCell="G25" sqref="G25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H2*0.5+I2*0.5</f>
        <v>91.7</v>
      </c>
      <c r="K2" s="5" t="str" cm="1">
        <f t="array" ref="K2">_xlfn.IFS(90&lt;=J2,"A",80&lt;=J2,"B",70&lt;=J2,"C",60&lt;=J2,"D",J2&lt;=59,"F")</f>
        <v>A</v>
      </c>
      <c r="L2" s="5" t="str">
        <f>IF(J2&gt;59,"pass","fail")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>
        <f>I3*0.5+H3*0.5</f>
        <v>90</v>
      </c>
      <c r="K3" s="5" t="str" cm="1">
        <f t="array" ref="K3">_xlfn.IFS(90&lt;=J3,"A",80&lt;=J3,"B",70&lt;=J3,"C",60&lt;=J3,"D",J3&lt;=59,"F")</f>
        <v>A</v>
      </c>
      <c r="L3" s="5" t="str">
        <f t="shared" ref="L3:L15" si="0">IF(J3&gt;59,"pass","fail")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 cm="1">
        <f t="array" ref="J4:J15">I4:I15*0.5+H4:H15*0.5</f>
        <v>81.2</v>
      </c>
      <c r="K4" s="5" t="str" cm="1">
        <f t="array" ref="K4">_xlfn.IFS(90&lt;=J4,"A",80&lt;=J4,"B",70&lt;=J4,"C",60&lt;=J4,"D",J4&lt;=59,"F")</f>
        <v>B</v>
      </c>
      <c r="L4" s="5" t="str">
        <f t="shared" si="0"/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>
        <v>80.8</v>
      </c>
      <c r="K5" s="5" t="str" cm="1">
        <f t="array" aca="1" ref="K5" ca="1">_xlfn.IFS(90&lt;=J5,"A",80&lt;=J5,"B",70&lt;=J5,"C",60&lt;=J5,"D",O6J5&lt;=59,"F")</f>
        <v>B</v>
      </c>
      <c r="L5" s="5" t="str">
        <f t="shared" si="0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>
        <v>84.7</v>
      </c>
      <c r="K6" s="5" t="str" cm="1">
        <f t="array" ref="K6">_xlfn.IFS(90&lt;=J6,"A",80&lt;=J6,"B",70&lt;=J6,"C",60&lt;=J6,"D",J6&lt;=59,"F")</f>
        <v>B</v>
      </c>
      <c r="L6" s="5" t="str">
        <f t="shared" si="0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>
        <v>80.8</v>
      </c>
      <c r="K7" s="5" t="str" cm="1">
        <f t="array" ref="K7">_xlfn.IFS(90&lt;=J7,"A",80&lt;=J7,"B",70&lt;=J7,"C",60&lt;=J7,"D",J7&lt;=59,"F")</f>
        <v>B</v>
      </c>
      <c r="L7" s="5" t="str">
        <f t="shared" si="0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>
        <v>77.900000000000006</v>
      </c>
      <c r="K8" s="5" t="str" cm="1">
        <f t="array" ref="K8">_xlfn.IFS(90&lt;=J8,"A",80&lt;=J8,"B",70&lt;=J8,"C",60&lt;=J8,"D",J8&lt;=59,"F")</f>
        <v>C</v>
      </c>
      <c r="L8" s="5" t="str">
        <f t="shared" si="0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>
        <v>74.2</v>
      </c>
      <c r="K9" s="5" t="str" cm="1">
        <f t="array" ref="K9">_xlfn.IFS(90&lt;=J9,"A",80&lt;=J9,"B",70&lt;=J9,"C",60&lt;=J9,"D",J9&lt;=59,"F")</f>
        <v>C</v>
      </c>
      <c r="L9" s="5" t="str">
        <f t="shared" si="0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>
        <v>75.2</v>
      </c>
      <c r="K10" s="5" t="str" cm="1">
        <f t="array" ref="K10">_xlfn.IFS(90&lt;=J10,"A",80&lt;=J10,"B",70&lt;=J10,"C",60&lt;=J10,"D",J10&lt;=59,"F")</f>
        <v>C</v>
      </c>
      <c r="L10" s="5" t="str">
        <f t="shared" si="0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>
        <v>77.599999999999994</v>
      </c>
      <c r="K11" s="5" t="str" cm="1">
        <f t="array" ref="K11">_xlfn.IFS(90&lt;=J11,"A",80&lt;=J11,"B",70&lt;=J11,"C",60&lt;=J11,"D",J11&lt;=59,"F")</f>
        <v>C</v>
      </c>
      <c r="L11" s="5" t="str">
        <f t="shared" si="0"/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>
        <v>80.599999999999994</v>
      </c>
      <c r="K12" s="5" t="str" cm="1">
        <f t="array" ref="K12">_xlfn.IFS(90&lt;=J12,"A",80&lt;=J12,"B",70&lt;=J12,"C",60&lt;=J12,"D",J12&lt;=59,"F")</f>
        <v>B</v>
      </c>
      <c r="L12" s="5" t="str">
        <f t="shared" si="0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>
        <v>59</v>
      </c>
      <c r="K13" s="5" t="str" cm="1">
        <f t="array" ref="K13">_xlfn.IFS(90&lt;=J13,"A",80&lt;=J13,"B",70&lt;=J13,"C",60&lt;=J13,"D",J13&lt;=59,"F")</f>
        <v>F</v>
      </c>
      <c r="L13" s="5" t="str">
        <f t="shared" si="0"/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>
        <v>66.900000000000006</v>
      </c>
      <c r="K14" s="5" t="str" cm="1">
        <f t="array" ref="K14">_xlfn.IFS(90&lt;=J14,"A",80&lt;=J14,"B",70&lt;=J14,"C",60&lt;=J14,"D",J14&lt;=59,"F")</f>
        <v>D</v>
      </c>
      <c r="L14" s="5" t="str">
        <f t="shared" si="0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v>55.6</v>
      </c>
      <c r="K15" s="5" t="str" cm="1">
        <f t="array" ref="K15">_xlfn.IFS(90&lt;=J15,"A",80&lt;=J15,"B",70&lt;=J15,"C",60&lt;=J15,"D",J15&lt;=59,"F")</f>
        <v>F</v>
      </c>
      <c r="L15" s="5" t="str">
        <f t="shared" si="0"/>
        <v>fail</v>
      </c>
    </row>
    <row r="16" spans="1:12" ht="16.5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4">
      <c r="C17" s="5">
        <f>MAX(C2:C15)</f>
        <v>98</v>
      </c>
      <c r="D17" s="5">
        <f>LARGE(D2:D15,2)</f>
        <v>92</v>
      </c>
      <c r="H17" s="5">
        <f>COUNTIF(H2:H15,"&lt;80")</f>
        <v>8</v>
      </c>
      <c r="J17">
        <f>AVERAGE(J2:J15)</f>
        <v>76.871428571428581</v>
      </c>
      <c r="L17">
        <f>COUNTIF(L2:L15,"pass")</f>
        <v>12</v>
      </c>
      <c r="M17" t="s">
        <v>31</v>
      </c>
      <c r="N17">
        <f>L17/L19*100</f>
        <v>85.714285714285708</v>
      </c>
    </row>
    <row r="18" spans="3:14">
      <c r="L18">
        <f>COUNTIF(L2:L15,"fail")</f>
        <v>2</v>
      </c>
      <c r="M18" t="s">
        <v>32</v>
      </c>
      <c r="N18">
        <f>L18/L19*100</f>
        <v>14.285714285714285</v>
      </c>
    </row>
    <row r="19" spans="3:14">
      <c r="L19">
        <f>SUM(L17:L18)</f>
        <v>14</v>
      </c>
      <c r="M19" t="s">
        <v>33</v>
      </c>
    </row>
    <row r="24" spans="3:14" ht="16.5">
      <c r="J24" s="4" t="s">
        <v>34</v>
      </c>
    </row>
    <row r="25" spans="3:14" ht="16.5"/>
  </sheetData>
  <phoneticPr fontId="2" type="noConversion"/>
  <conditionalFormatting sqref="L2:L15">
    <cfRule type="cellIs" dxfId="2" priority="4" operator="equal">
      <formula>"pass"</formula>
    </cfRule>
  </conditionalFormatting>
  <conditionalFormatting sqref="L13">
    <cfRule type="cellIs" dxfId="1" priority="2" operator="equal">
      <formula>"fail"</formula>
    </cfRule>
  </conditionalFormatting>
  <conditionalFormatting sqref="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2024-10-12T11:41:30Z</dcterms:modified>
  <cp:category/>
  <cp:contentStatus/>
</cp:coreProperties>
</file>