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dre\documentos\ufabc\pdg\projeto_ipython\outputs\processadas\"/>
    </mc:Choice>
  </mc:AlternateContent>
  <xr:revisionPtr revIDLastSave="0" documentId="13_ncr:1_{5C013D1D-9447-4C0E-BEC6-312A5949A207}" xr6:coauthVersionLast="45" xr6:coauthVersionMax="45" xr10:uidLastSave="{00000000-0000-0000-0000-000000000000}"/>
  <bookViews>
    <workbookView xWindow="15240" yWindow="-120" windowWidth="15600" windowHeight="11160" xr2:uid="{00000000-000D-0000-FFFF-FFFF00000000}"/>
  </bookViews>
  <sheets>
    <sheet name="agrupamento_treshold_on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2" i="1"/>
  <c r="K3" i="1"/>
  <c r="K4" i="1"/>
  <c r="N4" i="1" s="1"/>
  <c r="K5" i="1"/>
  <c r="K6" i="1"/>
  <c r="K7" i="1"/>
  <c r="K8" i="1"/>
  <c r="N8" i="1" s="1"/>
  <c r="K9" i="1"/>
  <c r="K10" i="1"/>
  <c r="K11" i="1"/>
  <c r="K12" i="1"/>
  <c r="N12" i="1" s="1"/>
  <c r="K13" i="1"/>
  <c r="K14" i="1"/>
  <c r="K15" i="1"/>
  <c r="J2" i="1"/>
  <c r="C18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I2" i="1"/>
  <c r="O2" i="1" s="1"/>
  <c r="I3" i="1"/>
  <c r="O3" i="1" s="1"/>
  <c r="I4" i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H2" i="1"/>
  <c r="C17" i="1" s="1"/>
  <c r="H3" i="1"/>
  <c r="P3" i="1" s="1"/>
  <c r="H4" i="1"/>
  <c r="P4" i="1" s="1"/>
  <c r="H5" i="1"/>
  <c r="P5" i="1" s="1"/>
  <c r="H6" i="1"/>
  <c r="P6" i="1" s="1"/>
  <c r="H7" i="1"/>
  <c r="P7" i="1" s="1"/>
  <c r="H8" i="1"/>
  <c r="P8" i="1" s="1"/>
  <c r="H9" i="1"/>
  <c r="P9" i="1" s="1"/>
  <c r="H10" i="1"/>
  <c r="P10" i="1" s="1"/>
  <c r="H11" i="1"/>
  <c r="P11" i="1" s="1"/>
  <c r="H12" i="1"/>
  <c r="P12" i="1" s="1"/>
  <c r="H13" i="1"/>
  <c r="P13" i="1" s="1"/>
  <c r="H14" i="1"/>
  <c r="P14" i="1" s="1"/>
  <c r="H15" i="1"/>
  <c r="P15" i="1" s="1"/>
  <c r="N13" i="1" l="1"/>
  <c r="N9" i="1"/>
  <c r="N5" i="1"/>
  <c r="N15" i="1"/>
  <c r="N11" i="1"/>
  <c r="N7" i="1"/>
  <c r="N3" i="1"/>
  <c r="P2" i="1"/>
  <c r="N14" i="1"/>
  <c r="N10" i="1"/>
  <c r="N6" i="1"/>
  <c r="N2" i="1"/>
  <c r="M14" i="1"/>
  <c r="M10" i="1"/>
  <c r="M6" i="1"/>
  <c r="M2" i="1"/>
  <c r="M4" i="1"/>
  <c r="M12" i="1"/>
  <c r="M8" i="1"/>
  <c r="M15" i="1"/>
  <c r="M11" i="1"/>
  <c r="M7" i="1"/>
  <c r="M3" i="1"/>
  <c r="M13" i="1"/>
  <c r="M9" i="1"/>
  <c r="M5" i="1"/>
</calcChain>
</file>

<file path=xl/sharedStrings.xml><?xml version="1.0" encoding="utf-8"?>
<sst xmlns="http://schemas.openxmlformats.org/spreadsheetml/2006/main" count="55" uniqueCount="30">
  <si>
    <t>Nome</t>
  </si>
  <si>
    <t>Tipo</t>
  </si>
  <si>
    <t>TRESHOLD</t>
  </si>
  <si>
    <t>RBF</t>
  </si>
  <si>
    <t>Teste</t>
  </si>
  <si>
    <t>0.1</t>
  </si>
  <si>
    <t>0.2</t>
  </si>
  <si>
    <t>0.3</t>
  </si>
  <si>
    <t>0.4</t>
  </si>
  <si>
    <t>0.5</t>
  </si>
  <si>
    <t>0.6</t>
  </si>
  <si>
    <t>0.7</t>
  </si>
  <si>
    <t>Treino</t>
  </si>
  <si>
    <t>Positivos Reais</t>
  </si>
  <si>
    <t>Positivos Previstos</t>
  </si>
  <si>
    <t>True
Negative</t>
  </si>
  <si>
    <t>False 
Positive</t>
  </si>
  <si>
    <t>False 
Negative</t>
  </si>
  <si>
    <t>True 
Positive</t>
  </si>
  <si>
    <t>Negativos
Reais</t>
  </si>
  <si>
    <t>Negativos
Previstos</t>
  </si>
  <si>
    <t>Total</t>
  </si>
  <si>
    <t>% Positivos</t>
  </si>
  <si>
    <t>% Negativos</t>
  </si>
  <si>
    <t>% Previstos Positivo</t>
  </si>
  <si>
    <t>% Previstos Negativo</t>
  </si>
  <si>
    <t>Precisao</t>
  </si>
  <si>
    <t>Recall</t>
  </si>
  <si>
    <t>.2</t>
  </si>
  <si>
    <t>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</si>
</sst>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9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555514-0951-4D71-867D-B7A56D28D4A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681-45EA-AAA2-58AAD1ED7D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46ED16-7273-496D-95C2-7F68459B37C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681-45EA-AAA2-58AAD1ED7D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99978E-5AE0-4343-B8F6-957452F66A9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681-45EA-AAA2-58AAD1ED7D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286C58-BE5E-49BB-97BD-77DF4AF8536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681-45EA-AAA2-58AAD1ED7D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B79526-9FF4-4DC4-9B42-C5B707446F2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681-45EA-AAA2-58AAD1ED7D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7BFC66-E07B-4574-A4E1-81E695304B7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681-45EA-AAA2-58AAD1ED7D8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976B6A-22D8-4572-B7B8-5ACB337D75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681-45EA-AAA2-58AAD1ED7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agrupamento_treshold_only!$P$2:$P$8</c:f>
              <c:numCache>
                <c:formatCode>0%</c:formatCode>
                <c:ptCount val="7"/>
                <c:pt idx="0">
                  <c:v>0.98031349825421588</c:v>
                </c:pt>
                <c:pt idx="1">
                  <c:v>0.94064334001931504</c:v>
                </c:pt>
                <c:pt idx="2">
                  <c:v>0.17130970953123839</c:v>
                </c:pt>
                <c:pt idx="3">
                  <c:v>5.1927791397370179E-2</c:v>
                </c:pt>
                <c:pt idx="4">
                  <c:v>1.9537924374117822E-2</c:v>
                </c:pt>
                <c:pt idx="5">
                  <c:v>9.0632196716440086E-3</c:v>
                </c:pt>
                <c:pt idx="6">
                  <c:v>6.2402496099843996E-3</c:v>
                </c:pt>
              </c:numCache>
            </c:numRef>
          </c:xVal>
          <c:yVal>
            <c:numRef>
              <c:f>agrupamento_treshold_only!$O$2:$O$8</c:f>
              <c:numCache>
                <c:formatCode>0%</c:formatCode>
                <c:ptCount val="7"/>
                <c:pt idx="0">
                  <c:v>0.26920173810155246</c:v>
                </c:pt>
                <c:pt idx="1">
                  <c:v>0.27406926406926407</c:v>
                </c:pt>
                <c:pt idx="2">
                  <c:v>0.34823316218665057</c:v>
                </c:pt>
                <c:pt idx="3">
                  <c:v>0.37023305084745761</c:v>
                </c:pt>
                <c:pt idx="4">
                  <c:v>0.41482649842271291</c:v>
                </c:pt>
                <c:pt idx="5">
                  <c:v>0.43416370106761565</c:v>
                </c:pt>
                <c:pt idx="6">
                  <c:v>0.48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agrupamento_treshold_only!$C$2:$C$8</c15:f>
                <c15:dlblRangeCache>
                  <c:ptCount val="7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681-45EA-AAA2-58AAD1ED7D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3603503"/>
        <c:axId val="696492447"/>
      </c:scatterChart>
      <c:valAx>
        <c:axId val="4836035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92447"/>
        <c:crosses val="autoZero"/>
        <c:crossBetween val="midCat"/>
      </c:valAx>
      <c:valAx>
        <c:axId val="6964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6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123825</xdr:rowOff>
    </xdr:from>
    <xdr:to>
      <xdr:col>6</xdr:col>
      <xdr:colOff>514350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7D1DD-FEA1-4954-B3D3-628232A4C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P15" totalsRowShown="0" headerRowDxfId="9">
  <autoFilter ref="A1:P15" xr:uid="{00000000-0009-0000-0100-000001000000}">
    <filterColumn colId="1">
      <filters>
        <filter val="Teste"/>
      </filters>
    </filterColumn>
  </autoFilter>
  <tableColumns count="16">
    <tableColumn id="1" xr3:uid="{00000000-0010-0000-0000-000001000000}" name="Nome"/>
    <tableColumn id="2" xr3:uid="{00000000-0010-0000-0000-000002000000}" name="Tipo"/>
    <tableColumn id="3" xr3:uid="{00000000-0010-0000-0000-000003000000}" name="TRESHOLD"/>
    <tableColumn id="4" xr3:uid="{00000000-0010-0000-0000-000004000000}" name="True_x000a_Negative"/>
    <tableColumn id="5" xr3:uid="{00000000-0010-0000-0000-000005000000}" name="False _x000a_Positive"/>
    <tableColumn id="6" xr3:uid="{00000000-0010-0000-0000-000006000000}" name="False _x000a_Negative"/>
    <tableColumn id="7" xr3:uid="{00000000-0010-0000-0000-000007000000}" name="True _x000a_Positive"/>
    <tableColumn id="8" xr3:uid="{00000000-0010-0000-0000-000008000000}" name="Positivos Reais" dataDxfId="8">
      <calculatedColumnFormula>SUM(Tabela1[[#This Row],[False 
Negative]:[True 
Positive]])</calculatedColumnFormula>
    </tableColumn>
    <tableColumn id="9" xr3:uid="{00000000-0010-0000-0000-000009000000}" name="Positivos Previstos" dataDxfId="7">
      <calculatedColumnFormula>Tabela1[[#This Row],[True 
Positive]]+Tabela1[[#This Row],[False 
Positive]]</calculatedColumnFormula>
    </tableColumn>
    <tableColumn id="10" xr3:uid="{00000000-0010-0000-0000-00000A000000}" name="Negativos_x000a_Reais" dataDxfId="6">
      <calculatedColumnFormula>SUM(E2,D2)</calculatedColumnFormula>
    </tableColumn>
    <tableColumn id="11" xr3:uid="{00000000-0010-0000-0000-00000B000000}" name="Negativos_x000a_Previstos" dataDxfId="5">
      <calculatedColumnFormula>Tabela1[[#This Row],[True
Negative]]+Tabela1[[#This Row],[False 
Negative]]</calculatedColumnFormula>
    </tableColumn>
    <tableColumn id="12" xr3:uid="{00000000-0010-0000-0000-00000C000000}" name="Total" dataDxfId="4">
      <calculatedColumnFormula>SUM(Tabela1[[#This Row],[True
Negative]:[True 
Positive]])</calculatedColumnFormula>
    </tableColumn>
    <tableColumn id="13" xr3:uid="{00000000-0010-0000-0000-00000D000000}" name="% Previstos Positivo" dataDxfId="3">
      <calculatedColumnFormula>Tabela1[[#This Row],[Positivos Previstos]]/Tabela1[[#This Row],[Total]]</calculatedColumnFormula>
    </tableColumn>
    <tableColumn id="14" xr3:uid="{00000000-0010-0000-0000-00000E000000}" name="% Previstos Negativo" dataDxfId="2">
      <calculatedColumnFormula>Tabela1[[#This Row],[Negativos
Previstos]]/Tabela1[[#This Row],[Total]]</calculatedColumnFormula>
    </tableColumn>
    <tableColumn id="15" xr3:uid="{00000000-0010-0000-0000-00000F000000}" name="Precisao" dataDxfId="1">
      <calculatedColumnFormula>Tabela1[[#This Row],[True 
Positive]]/Tabela1[[#This Row],[Positivos Previstos]]</calculatedColumnFormula>
    </tableColumn>
    <tableColumn id="16" xr3:uid="{00000000-0010-0000-0000-000010000000}" name="Recall" dataDxfId="0">
      <calculatedColumnFormula>Tabela1[[#This Row],[True 
Positive]]/Tabela1[[#This Row],[Positivos Reais]]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Q18"/>
  <sheetViews>
    <sheetView tabSelected="1" workbookViewId="0">
      <selection activeCell="H2" sqref="H2"/>
    </sheetView>
  </sheetViews>
  <sheetFormatPr defaultRowHeight="15" outlineLevelCol="1" x14ac:dyDescent="0.25"/>
  <cols>
    <col min="3" max="3" width="12.140625" customWidth="1"/>
    <col min="4" max="5" width="14.28515625" customWidth="1" outlineLevel="1"/>
    <col min="6" max="6" width="16.7109375" customWidth="1" outlineLevel="1"/>
    <col min="7" max="7" width="15.28515625" customWidth="1" outlineLevel="1"/>
    <col min="10" max="10" width="11.28515625" bestFit="1" customWidth="1"/>
    <col min="11" max="11" width="11.42578125" bestFit="1" customWidth="1"/>
  </cols>
  <sheetData>
    <row r="1" spans="1:17" s="1" customFormat="1" ht="4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13</v>
      </c>
      <c r="I1" s="1" t="s">
        <v>14</v>
      </c>
      <c r="J1" s="1" t="s">
        <v>19</v>
      </c>
      <c r="K1" s="1" t="s">
        <v>20</v>
      </c>
      <c r="L1" s="1" t="s">
        <v>21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7" x14ac:dyDescent="0.25">
      <c r="A2" t="s">
        <v>3</v>
      </c>
      <c r="B2" t="s">
        <v>4</v>
      </c>
      <c r="C2">
        <v>0.1</v>
      </c>
      <c r="D2">
        <v>1193</v>
      </c>
      <c r="E2">
        <v>35823</v>
      </c>
      <c r="F2">
        <v>265</v>
      </c>
      <c r="G2">
        <v>13196</v>
      </c>
      <c r="H2">
        <f>SUM(Tabela1[[#This Row],[False 
Negative]:[True 
Positive]])</f>
        <v>13461</v>
      </c>
      <c r="I2">
        <f>Tabela1[[#This Row],[True 
Positive]]+Tabela1[[#This Row],[False 
Positive]]</f>
        <v>49019</v>
      </c>
      <c r="J2">
        <f t="shared" ref="J2:J15" si="0">SUM(E2,D2)</f>
        <v>37016</v>
      </c>
      <c r="K2">
        <f>Tabela1[[#This Row],[True
Negative]]+Tabela1[[#This Row],[False 
Negative]]</f>
        <v>1458</v>
      </c>
      <c r="L2" s="2">
        <f>SUM(Tabela1[[#This Row],[True
Negative]:[True 
Positive]])</f>
        <v>50477</v>
      </c>
      <c r="M2" s="4">
        <f>Tabela1[[#This Row],[Positivos Previstos]]/Tabela1[[#This Row],[Total]]</f>
        <v>0.97111555758068036</v>
      </c>
      <c r="N2" s="4">
        <f>Tabela1[[#This Row],[Negativos
Previstos]]/Tabela1[[#This Row],[Total]]</f>
        <v>2.888444241931969E-2</v>
      </c>
      <c r="O2" s="4">
        <f>Tabela1[[#This Row],[True 
Positive]]/Tabela1[[#This Row],[Positivos Previstos]]</f>
        <v>0.26920173810155246</v>
      </c>
      <c r="P2" s="4">
        <f>Tabela1[[#This Row],[True 
Positive]]/Tabela1[[#This Row],[Positivos Reais]]</f>
        <v>0.98031349825421588</v>
      </c>
    </row>
    <row r="3" spans="1:17" x14ac:dyDescent="0.25">
      <c r="A3" t="s">
        <v>3</v>
      </c>
      <c r="B3" t="s">
        <v>4</v>
      </c>
      <c r="C3">
        <v>0.2</v>
      </c>
      <c r="D3">
        <v>3478</v>
      </c>
      <c r="E3">
        <v>33538</v>
      </c>
      <c r="F3">
        <v>799</v>
      </c>
      <c r="G3">
        <v>12662</v>
      </c>
      <c r="H3">
        <f>SUM(Tabela1[[#This Row],[False 
Negative]:[True 
Positive]])</f>
        <v>13461</v>
      </c>
      <c r="I3">
        <f>Tabela1[[#This Row],[True 
Positive]]+Tabela1[[#This Row],[False 
Positive]]</f>
        <v>46200</v>
      </c>
      <c r="J3">
        <f t="shared" si="0"/>
        <v>37016</v>
      </c>
      <c r="K3">
        <f>Tabela1[[#This Row],[True
Negative]]+Tabela1[[#This Row],[False 
Negative]]</f>
        <v>4277</v>
      </c>
      <c r="L3" s="2">
        <f>SUM(Tabela1[[#This Row],[True
Negative]:[True 
Positive]])</f>
        <v>50477</v>
      </c>
      <c r="M3" s="4">
        <f>Tabela1[[#This Row],[Positivos Previstos]]/Tabela1[[#This Row],[Total]]</f>
        <v>0.91526834003605606</v>
      </c>
      <c r="N3" s="4">
        <f>Tabela1[[#This Row],[Negativos
Previstos]]/Tabela1[[#This Row],[Total]]</f>
        <v>8.4731659963943981E-2</v>
      </c>
      <c r="O3" s="4">
        <f>Tabela1[[#This Row],[True 
Positive]]/Tabela1[[#This Row],[Positivos Previstos]]</f>
        <v>0.27406926406926407</v>
      </c>
      <c r="P3" s="4">
        <f>Tabela1[[#This Row],[True 
Positive]]/Tabela1[[#This Row],[Positivos Reais]]</f>
        <v>0.94064334001931504</v>
      </c>
    </row>
    <row r="4" spans="1:17" x14ac:dyDescent="0.25">
      <c r="A4" t="s">
        <v>3</v>
      </c>
      <c r="B4" t="s">
        <v>4</v>
      </c>
      <c r="C4">
        <v>0.3</v>
      </c>
      <c r="D4">
        <v>32700</v>
      </c>
      <c r="E4">
        <v>4316</v>
      </c>
      <c r="F4">
        <v>11155</v>
      </c>
      <c r="G4">
        <v>2306</v>
      </c>
      <c r="H4">
        <f>SUM(Tabela1[[#This Row],[False 
Negative]:[True 
Positive]])</f>
        <v>13461</v>
      </c>
      <c r="I4">
        <f>Tabela1[[#This Row],[True 
Positive]]+Tabela1[[#This Row],[False 
Positive]]</f>
        <v>6622</v>
      </c>
      <c r="J4">
        <f t="shared" si="0"/>
        <v>37016</v>
      </c>
      <c r="K4">
        <f>Tabela1[[#This Row],[True
Negative]]+Tabela1[[#This Row],[False 
Negative]]</f>
        <v>43855</v>
      </c>
      <c r="L4" s="2">
        <f>SUM(Tabela1[[#This Row],[True
Negative]:[True 
Positive]])</f>
        <v>50477</v>
      </c>
      <c r="M4" s="4">
        <f>Tabela1[[#This Row],[Positivos Previstos]]/Tabela1[[#This Row],[Total]]</f>
        <v>0.13118846207183471</v>
      </c>
      <c r="N4" s="4">
        <f>Tabela1[[#This Row],[Negativos
Previstos]]/Tabela1[[#This Row],[Total]]</f>
        <v>0.86881153792816534</v>
      </c>
      <c r="O4" s="4">
        <f>Tabela1[[#This Row],[True 
Positive]]/Tabela1[[#This Row],[Positivos Previstos]]</f>
        <v>0.34823316218665057</v>
      </c>
      <c r="P4" s="4">
        <f>Tabela1[[#This Row],[True 
Positive]]/Tabela1[[#This Row],[Positivos Reais]]</f>
        <v>0.17130970953123839</v>
      </c>
    </row>
    <row r="5" spans="1:17" x14ac:dyDescent="0.25">
      <c r="A5" t="s">
        <v>3</v>
      </c>
      <c r="B5" t="s">
        <v>4</v>
      </c>
      <c r="C5">
        <v>0.4</v>
      </c>
      <c r="D5">
        <v>35827</v>
      </c>
      <c r="E5">
        <v>1189</v>
      </c>
      <c r="F5">
        <v>12762</v>
      </c>
      <c r="G5">
        <v>699</v>
      </c>
      <c r="H5">
        <f>SUM(Tabela1[[#This Row],[False 
Negative]:[True 
Positive]])</f>
        <v>13461</v>
      </c>
      <c r="I5">
        <f>Tabela1[[#This Row],[True 
Positive]]+Tabela1[[#This Row],[False 
Positive]]</f>
        <v>1888</v>
      </c>
      <c r="J5">
        <f t="shared" si="0"/>
        <v>37016</v>
      </c>
      <c r="K5">
        <f>Tabela1[[#This Row],[True
Negative]]+Tabela1[[#This Row],[False 
Negative]]</f>
        <v>48589</v>
      </c>
      <c r="L5" s="2">
        <f>SUM(Tabela1[[#This Row],[True
Negative]:[True 
Positive]])</f>
        <v>50477</v>
      </c>
      <c r="M5" s="4">
        <f>Tabela1[[#This Row],[Positivos Previstos]]/Tabela1[[#This Row],[Total]]</f>
        <v>3.7403173722685583E-2</v>
      </c>
      <c r="N5" s="4">
        <f>Tabela1[[#This Row],[Negativos
Previstos]]/Tabela1[[#This Row],[Total]]</f>
        <v>0.96259682627731447</v>
      </c>
      <c r="O5" s="4">
        <f>Tabela1[[#This Row],[True 
Positive]]/Tabela1[[#This Row],[Positivos Previstos]]</f>
        <v>0.37023305084745761</v>
      </c>
      <c r="P5" s="4">
        <f>Tabela1[[#This Row],[True 
Positive]]/Tabela1[[#This Row],[Positivos Reais]]</f>
        <v>5.1927791397370179E-2</v>
      </c>
      <c r="Q5" s="5"/>
    </row>
    <row r="6" spans="1:17" x14ac:dyDescent="0.25">
      <c r="A6" t="s">
        <v>3</v>
      </c>
      <c r="B6" t="s">
        <v>4</v>
      </c>
      <c r="C6">
        <v>0.5</v>
      </c>
      <c r="D6">
        <v>36645</v>
      </c>
      <c r="E6">
        <v>371</v>
      </c>
      <c r="F6">
        <v>13198</v>
      </c>
      <c r="G6">
        <v>263</v>
      </c>
      <c r="H6">
        <f>SUM(Tabela1[[#This Row],[False 
Negative]:[True 
Positive]])</f>
        <v>13461</v>
      </c>
      <c r="I6">
        <f>Tabela1[[#This Row],[True 
Positive]]+Tabela1[[#This Row],[False 
Positive]]</f>
        <v>634</v>
      </c>
      <c r="J6">
        <f t="shared" si="0"/>
        <v>37016</v>
      </c>
      <c r="K6">
        <f>Tabela1[[#This Row],[True
Negative]]+Tabela1[[#This Row],[False 
Negative]]</f>
        <v>49843</v>
      </c>
      <c r="L6" s="2">
        <f>SUM(Tabela1[[#This Row],[True
Negative]:[True 
Positive]])</f>
        <v>50477</v>
      </c>
      <c r="M6" s="4">
        <f>Tabela1[[#This Row],[Positivos Previstos]]/Tabela1[[#This Row],[Total]]</f>
        <v>1.2560175921706915E-2</v>
      </c>
      <c r="N6" s="4">
        <f>Tabela1[[#This Row],[Negativos
Previstos]]/Tabela1[[#This Row],[Total]]</f>
        <v>0.98743982407829312</v>
      </c>
      <c r="O6" s="4">
        <f>Tabela1[[#This Row],[True 
Positive]]/Tabela1[[#This Row],[Positivos Previstos]]</f>
        <v>0.41482649842271291</v>
      </c>
      <c r="P6" s="4">
        <f>Tabela1[[#This Row],[True 
Positive]]/Tabela1[[#This Row],[Positivos Reais]]</f>
        <v>1.9537924374117822E-2</v>
      </c>
    </row>
    <row r="7" spans="1:17" x14ac:dyDescent="0.25">
      <c r="A7" t="s">
        <v>3</v>
      </c>
      <c r="B7" t="s">
        <v>4</v>
      </c>
      <c r="C7">
        <v>0.6</v>
      </c>
      <c r="D7">
        <v>36857</v>
      </c>
      <c r="E7">
        <v>159</v>
      </c>
      <c r="F7">
        <v>13339</v>
      </c>
      <c r="G7">
        <v>122</v>
      </c>
      <c r="H7">
        <f>SUM(Tabela1[[#This Row],[False 
Negative]:[True 
Positive]])</f>
        <v>13461</v>
      </c>
      <c r="I7">
        <f>Tabela1[[#This Row],[True 
Positive]]+Tabela1[[#This Row],[False 
Positive]]</f>
        <v>281</v>
      </c>
      <c r="J7">
        <f t="shared" si="0"/>
        <v>37016</v>
      </c>
      <c r="K7">
        <f>Tabela1[[#This Row],[True
Negative]]+Tabela1[[#This Row],[False 
Negative]]</f>
        <v>50196</v>
      </c>
      <c r="L7" s="2">
        <f>SUM(Tabela1[[#This Row],[True
Negative]:[True 
Positive]])</f>
        <v>50477</v>
      </c>
      <c r="M7" s="4">
        <f>Tabela1[[#This Row],[Positivos Previstos]]/Tabela1[[#This Row],[Total]]</f>
        <v>5.566891851734453E-3</v>
      </c>
      <c r="N7" s="4">
        <f>Tabela1[[#This Row],[Negativos
Previstos]]/Tabela1[[#This Row],[Total]]</f>
        <v>0.99443310814826558</v>
      </c>
      <c r="O7" s="4">
        <f>Tabela1[[#This Row],[True 
Positive]]/Tabela1[[#This Row],[Positivos Previstos]]</f>
        <v>0.43416370106761565</v>
      </c>
      <c r="P7" s="4">
        <f>Tabela1[[#This Row],[True 
Positive]]/Tabela1[[#This Row],[Positivos Reais]]</f>
        <v>9.0632196716440086E-3</v>
      </c>
    </row>
    <row r="8" spans="1:17" x14ac:dyDescent="0.25">
      <c r="A8" t="s">
        <v>3</v>
      </c>
      <c r="B8" t="s">
        <v>4</v>
      </c>
      <c r="C8">
        <v>0.7</v>
      </c>
      <c r="D8">
        <v>36925</v>
      </c>
      <c r="E8">
        <v>91</v>
      </c>
      <c r="F8">
        <v>13377</v>
      </c>
      <c r="G8">
        <v>84</v>
      </c>
      <c r="H8">
        <f>SUM(Tabela1[[#This Row],[False 
Negative]:[True 
Positive]])</f>
        <v>13461</v>
      </c>
      <c r="I8">
        <f>Tabela1[[#This Row],[True 
Positive]]+Tabela1[[#This Row],[False 
Positive]]</f>
        <v>175</v>
      </c>
      <c r="J8">
        <f t="shared" si="0"/>
        <v>37016</v>
      </c>
      <c r="K8">
        <f>Tabela1[[#This Row],[True
Negative]]+Tabela1[[#This Row],[False 
Negative]]</f>
        <v>50302</v>
      </c>
      <c r="L8" s="2">
        <f>SUM(Tabela1[[#This Row],[True
Negative]:[True 
Positive]])</f>
        <v>50477</v>
      </c>
      <c r="M8" s="4">
        <f>Tabela1[[#This Row],[Positivos Previstos]]/Tabela1[[#This Row],[Total]]</f>
        <v>3.4669255304396063E-3</v>
      </c>
      <c r="N8" s="4">
        <f>Tabela1[[#This Row],[Negativos
Previstos]]/Tabela1[[#This Row],[Total]]</f>
        <v>0.99653307446956041</v>
      </c>
      <c r="O8" s="4">
        <f>Tabela1[[#This Row],[True 
Positive]]/Tabela1[[#This Row],[Positivos Previstos]]</f>
        <v>0.48</v>
      </c>
      <c r="P8" s="4">
        <f>Tabela1[[#This Row],[True 
Positive]]/Tabela1[[#This Row],[Positivos Reais]]</f>
        <v>6.2402496099843996E-3</v>
      </c>
    </row>
    <row r="9" spans="1:17" hidden="1" x14ac:dyDescent="0.25">
      <c r="A9" t="s">
        <v>3</v>
      </c>
      <c r="B9" t="s">
        <v>12</v>
      </c>
      <c r="C9" t="s">
        <v>5</v>
      </c>
      <c r="D9">
        <v>15432</v>
      </c>
      <c r="E9">
        <v>317712</v>
      </c>
      <c r="F9">
        <v>823</v>
      </c>
      <c r="G9">
        <v>120326</v>
      </c>
      <c r="H9">
        <f>SUM(Tabela1[[#This Row],[False 
Negative]:[True 
Positive]])</f>
        <v>121149</v>
      </c>
      <c r="I9">
        <f>Tabela1[[#This Row],[True 
Positive]]+Tabela1[[#This Row],[False 
Positive]]</f>
        <v>438038</v>
      </c>
      <c r="J9">
        <f t="shared" si="0"/>
        <v>333144</v>
      </c>
      <c r="K9">
        <f>Tabela1[[#This Row],[True
Negative]]+Tabela1[[#This Row],[False 
Negative]]</f>
        <v>16255</v>
      </c>
      <c r="L9" s="2">
        <f>SUM(Tabela1[[#This Row],[True
Negative]:[True 
Positive]])</f>
        <v>454293</v>
      </c>
      <c r="M9" s="2">
        <f>Tabela1[[#This Row],[Positivos Previstos]]/Tabela1[[#This Row],[Total]]</f>
        <v>0.96421912730330428</v>
      </c>
      <c r="N9" s="2">
        <f>Tabela1[[#This Row],[Negativos
Previstos]]/Tabela1[[#This Row],[Total]]</f>
        <v>3.5780872696695748E-2</v>
      </c>
      <c r="O9" s="2">
        <f>Tabela1[[#This Row],[True 
Positive]]/Tabela1[[#This Row],[Positivos Previstos]]</f>
        <v>0.27469306315890402</v>
      </c>
      <c r="P9" s="2">
        <f>Tabela1[[#This Row],[True 
Positive]]/Tabela1[[#This Row],[Positivos Reais]]</f>
        <v>0.99320671239547997</v>
      </c>
    </row>
    <row r="10" spans="1:17" hidden="1" x14ac:dyDescent="0.25">
      <c r="A10" t="s">
        <v>3</v>
      </c>
      <c r="B10" t="s">
        <v>12</v>
      </c>
      <c r="C10" t="s">
        <v>6</v>
      </c>
      <c r="D10">
        <v>41072</v>
      </c>
      <c r="E10">
        <v>292072</v>
      </c>
      <c r="F10">
        <v>5220</v>
      </c>
      <c r="G10">
        <v>115929</v>
      </c>
      <c r="H10">
        <f>SUM(Tabela1[[#This Row],[False 
Negative]:[True 
Positive]])</f>
        <v>121149</v>
      </c>
      <c r="I10">
        <f>Tabela1[[#This Row],[True 
Positive]]+Tabela1[[#This Row],[False 
Positive]]</f>
        <v>408001</v>
      </c>
      <c r="J10">
        <f t="shared" si="0"/>
        <v>333144</v>
      </c>
      <c r="K10">
        <f>Tabela1[[#This Row],[True
Negative]]+Tabela1[[#This Row],[False 
Negative]]</f>
        <v>46292</v>
      </c>
      <c r="L10" s="2">
        <f>SUM(Tabela1[[#This Row],[True
Negative]:[True 
Positive]])</f>
        <v>454293</v>
      </c>
      <c r="M10" s="2">
        <f>Tabela1[[#This Row],[Positivos Previstos]]/Tabela1[[#This Row],[Total]]</f>
        <v>0.89810100529834269</v>
      </c>
      <c r="N10" s="2">
        <f>Tabela1[[#This Row],[Negativos
Previstos]]/Tabela1[[#This Row],[Total]]</f>
        <v>0.10189899470165729</v>
      </c>
      <c r="O10" s="2">
        <f>Tabela1[[#This Row],[True 
Positive]]/Tabela1[[#This Row],[Positivos Previstos]]</f>
        <v>0.28413900946321208</v>
      </c>
      <c r="P10" s="2">
        <f>Tabela1[[#This Row],[True 
Positive]]/Tabela1[[#This Row],[Positivos Reais]]</f>
        <v>0.95691256221677434</v>
      </c>
    </row>
    <row r="11" spans="1:17" hidden="1" x14ac:dyDescent="0.25">
      <c r="A11" t="s">
        <v>3</v>
      </c>
      <c r="B11" t="s">
        <v>12</v>
      </c>
      <c r="C11" t="s">
        <v>7</v>
      </c>
      <c r="D11">
        <v>295020</v>
      </c>
      <c r="E11">
        <v>38124</v>
      </c>
      <c r="F11">
        <v>96000</v>
      </c>
      <c r="G11">
        <v>25149</v>
      </c>
      <c r="H11">
        <f>SUM(Tabela1[[#This Row],[False 
Negative]:[True 
Positive]])</f>
        <v>121149</v>
      </c>
      <c r="I11">
        <f>Tabela1[[#This Row],[True 
Positive]]+Tabela1[[#This Row],[False 
Positive]]</f>
        <v>63273</v>
      </c>
      <c r="J11">
        <f t="shared" si="0"/>
        <v>333144</v>
      </c>
      <c r="K11">
        <f>Tabela1[[#This Row],[True
Negative]]+Tabela1[[#This Row],[False 
Negative]]</f>
        <v>391020</v>
      </c>
      <c r="L11" s="2">
        <f>SUM(Tabela1[[#This Row],[True
Negative]:[True 
Positive]])</f>
        <v>454293</v>
      </c>
      <c r="M11" s="2">
        <f>Tabela1[[#This Row],[Positivos Previstos]]/Tabela1[[#This Row],[Total]]</f>
        <v>0.13927795497619377</v>
      </c>
      <c r="N11" s="2">
        <f>Tabela1[[#This Row],[Negativos
Previstos]]/Tabela1[[#This Row],[Total]]</f>
        <v>0.86072204502380623</v>
      </c>
      <c r="O11" s="2">
        <f>Tabela1[[#This Row],[True 
Positive]]/Tabela1[[#This Row],[Positivos Previstos]]</f>
        <v>0.39746811436157603</v>
      </c>
      <c r="P11" s="2">
        <f>Tabela1[[#This Row],[True 
Positive]]/Tabela1[[#This Row],[Positivos Reais]]</f>
        <v>0.20758735111309215</v>
      </c>
    </row>
    <row r="12" spans="1:17" hidden="1" x14ac:dyDescent="0.25">
      <c r="A12" t="s">
        <v>3</v>
      </c>
      <c r="B12" t="s">
        <v>12</v>
      </c>
      <c r="C12" t="s">
        <v>8</v>
      </c>
      <c r="D12">
        <v>323797</v>
      </c>
      <c r="E12">
        <v>9347</v>
      </c>
      <c r="F12">
        <v>112370</v>
      </c>
      <c r="G12">
        <v>8779</v>
      </c>
      <c r="H12">
        <f>SUM(Tabela1[[#This Row],[False 
Negative]:[True 
Positive]])</f>
        <v>121149</v>
      </c>
      <c r="I12">
        <f>Tabela1[[#This Row],[True 
Positive]]+Tabela1[[#This Row],[False 
Positive]]</f>
        <v>18126</v>
      </c>
      <c r="J12">
        <f t="shared" si="0"/>
        <v>333144</v>
      </c>
      <c r="K12">
        <f>Tabela1[[#This Row],[True
Negative]]+Tabela1[[#This Row],[False 
Negative]]</f>
        <v>436167</v>
      </c>
      <c r="L12" s="2">
        <f>SUM(Tabela1[[#This Row],[True
Negative]:[True 
Positive]])</f>
        <v>454293</v>
      </c>
      <c r="M12" s="2">
        <f>Tabela1[[#This Row],[Positivos Previstos]]/Tabela1[[#This Row],[Total]]</f>
        <v>3.9899360104602093E-2</v>
      </c>
      <c r="N12" s="2">
        <f>Tabela1[[#This Row],[Negativos
Previstos]]/Tabela1[[#This Row],[Total]]</f>
        <v>0.96010063989539796</v>
      </c>
      <c r="O12" s="2">
        <f>Tabela1[[#This Row],[True 
Positive]]/Tabela1[[#This Row],[Positivos Previstos]]</f>
        <v>0.48433189892971423</v>
      </c>
      <c r="P12" s="2">
        <f>Tabela1[[#This Row],[True 
Positive]]/Tabela1[[#This Row],[Positivos Reais]]</f>
        <v>7.2464485881022542E-2</v>
      </c>
    </row>
    <row r="13" spans="1:17" hidden="1" x14ac:dyDescent="0.25">
      <c r="A13" t="s">
        <v>3</v>
      </c>
      <c r="B13" t="s">
        <v>12</v>
      </c>
      <c r="C13" t="s">
        <v>9</v>
      </c>
      <c r="D13">
        <v>330849</v>
      </c>
      <c r="E13">
        <v>2295</v>
      </c>
      <c r="F13">
        <v>117533</v>
      </c>
      <c r="G13">
        <v>3616</v>
      </c>
      <c r="H13">
        <f>SUM(Tabela1[[#This Row],[False 
Negative]:[True 
Positive]])</f>
        <v>121149</v>
      </c>
      <c r="I13">
        <f>Tabela1[[#This Row],[True 
Positive]]+Tabela1[[#This Row],[False 
Positive]]</f>
        <v>5911</v>
      </c>
      <c r="J13">
        <f t="shared" si="0"/>
        <v>333144</v>
      </c>
      <c r="K13">
        <f>Tabela1[[#This Row],[True
Negative]]+Tabela1[[#This Row],[False 
Negative]]</f>
        <v>448382</v>
      </c>
      <c r="L13" s="2">
        <f>SUM(Tabela1[[#This Row],[True
Negative]:[True 
Positive]])</f>
        <v>454293</v>
      </c>
      <c r="M13" s="2">
        <f>Tabela1[[#This Row],[Positivos Previstos]]/Tabela1[[#This Row],[Total]]</f>
        <v>1.3011426546303818E-2</v>
      </c>
      <c r="N13" s="2">
        <f>Tabela1[[#This Row],[Negativos
Previstos]]/Tabela1[[#This Row],[Total]]</f>
        <v>0.98698857345369617</v>
      </c>
      <c r="O13" s="2">
        <f>Tabela1[[#This Row],[True 
Positive]]/Tabela1[[#This Row],[Positivos Previstos]]</f>
        <v>0.61174082219590598</v>
      </c>
      <c r="P13" s="2">
        <f>Tabela1[[#This Row],[True 
Positive]]/Tabela1[[#This Row],[Positivos Reais]]</f>
        <v>2.984754310807353E-2</v>
      </c>
    </row>
    <row r="14" spans="1:17" hidden="1" x14ac:dyDescent="0.25">
      <c r="A14" t="s">
        <v>3</v>
      </c>
      <c r="B14" t="s">
        <v>12</v>
      </c>
      <c r="C14" t="s">
        <v>10</v>
      </c>
      <c r="D14">
        <v>332331</v>
      </c>
      <c r="E14">
        <v>813</v>
      </c>
      <c r="F14">
        <v>119151</v>
      </c>
      <c r="G14">
        <v>1998</v>
      </c>
      <c r="H14">
        <f>SUM(Tabela1[[#This Row],[False 
Negative]:[True 
Positive]])</f>
        <v>121149</v>
      </c>
      <c r="I14">
        <f>Tabela1[[#This Row],[True 
Positive]]+Tabela1[[#This Row],[False 
Positive]]</f>
        <v>2811</v>
      </c>
      <c r="J14">
        <f t="shared" si="0"/>
        <v>333144</v>
      </c>
      <c r="K14">
        <f>Tabela1[[#This Row],[True
Negative]]+Tabela1[[#This Row],[False 
Negative]]</f>
        <v>451482</v>
      </c>
      <c r="L14" s="2">
        <f>SUM(Tabela1[[#This Row],[True
Negative]:[True 
Positive]])</f>
        <v>454293</v>
      </c>
      <c r="M14" s="2">
        <f>Tabela1[[#This Row],[Positivos Previstos]]/Tabela1[[#This Row],[Total]]</f>
        <v>6.1876366133750684E-3</v>
      </c>
      <c r="N14" s="2">
        <f>Tabela1[[#This Row],[Negativos
Previstos]]/Tabela1[[#This Row],[Total]]</f>
        <v>0.99381236338662493</v>
      </c>
      <c r="O14" s="2">
        <f>Tabela1[[#This Row],[True 
Positive]]/Tabela1[[#This Row],[Positivos Previstos]]</f>
        <v>0.71077908217716113</v>
      </c>
      <c r="P14" s="2">
        <f>Tabela1[[#This Row],[True 
Positive]]/Tabela1[[#This Row],[Positivos Reais]]</f>
        <v>1.6492088254958771E-2</v>
      </c>
    </row>
    <row r="15" spans="1:17" hidden="1" x14ac:dyDescent="0.25">
      <c r="A15" t="s">
        <v>3</v>
      </c>
      <c r="B15" t="s">
        <v>12</v>
      </c>
      <c r="C15" t="s">
        <v>11</v>
      </c>
      <c r="D15">
        <v>332767</v>
      </c>
      <c r="E15">
        <v>377</v>
      </c>
      <c r="F15">
        <v>119904</v>
      </c>
      <c r="G15">
        <v>1245</v>
      </c>
      <c r="H15">
        <f>SUM(Tabela1[[#This Row],[False 
Negative]:[True 
Positive]])</f>
        <v>121149</v>
      </c>
      <c r="I15">
        <f>Tabela1[[#This Row],[True 
Positive]]+Tabela1[[#This Row],[False 
Positive]]</f>
        <v>1622</v>
      </c>
      <c r="J15">
        <f t="shared" si="0"/>
        <v>333144</v>
      </c>
      <c r="K15">
        <f>Tabela1[[#This Row],[True
Negative]]+Tabela1[[#This Row],[False 
Negative]]</f>
        <v>452671</v>
      </c>
      <c r="L15" s="2">
        <f>SUM(Tabela1[[#This Row],[True
Negative]:[True 
Positive]])</f>
        <v>454293</v>
      </c>
      <c r="M15" s="2">
        <f>Tabela1[[#This Row],[Positivos Previstos]]/Tabela1[[#This Row],[Total]]</f>
        <v>3.570382990713042E-3</v>
      </c>
      <c r="N15" s="2">
        <f>Tabela1[[#This Row],[Negativos
Previstos]]/Tabela1[[#This Row],[Total]]</f>
        <v>0.99642961700928701</v>
      </c>
      <c r="O15" s="2">
        <f>Tabela1[[#This Row],[True 
Positive]]/Tabela1[[#This Row],[Positivos Previstos]]</f>
        <v>0.76757090012330453</v>
      </c>
      <c r="P15" s="2">
        <f>Tabela1[[#This Row],[True 
Positive]]/Tabela1[[#This Row],[Positivos Reais]]</f>
        <v>1.0276601540252086E-2</v>
      </c>
    </row>
    <row r="17" spans="2:5" x14ac:dyDescent="0.25">
      <c r="B17" s="3" t="s">
        <v>22</v>
      </c>
      <c r="C17" s="4">
        <f>H2/L2</f>
        <v>0.26667591180141448</v>
      </c>
      <c r="E17" t="s">
        <v>28</v>
      </c>
    </row>
    <row r="18" spans="2:5" x14ac:dyDescent="0.25">
      <c r="B18" s="3" t="s">
        <v>23</v>
      </c>
      <c r="C18" s="4">
        <f>J2/L2</f>
        <v>0.73332408819858552</v>
      </c>
      <c r="E18" t="s">
        <v>29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agrupamento_treshold_only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CooperMind</cp:lastModifiedBy>
  <dcterms:created xsi:type="dcterms:W3CDTF">2020-02-12T18:29:26Z</dcterms:created>
  <dcterms:modified xsi:type="dcterms:W3CDTF">2020-02-12T18:57:56Z</dcterms:modified>
</cp:coreProperties>
</file>