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n01\Desktop\Projetos\UFABC\TCC\projeto_pdg\"/>
    </mc:Choice>
  </mc:AlternateContent>
  <bookViews>
    <workbookView xWindow="0" yWindow="0" windowWidth="28800" windowHeight="11400"/>
  </bookViews>
  <sheets>
    <sheet name="Anali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27" i="1"/>
  <c r="G26" i="1"/>
  <c r="G18" i="1"/>
  <c r="G19" i="1"/>
  <c r="G17" i="1"/>
  <c r="G10" i="1"/>
  <c r="G9" i="1"/>
  <c r="G8" i="1"/>
  <c r="R29" i="1"/>
  <c r="R30" i="1"/>
  <c r="R3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I2" i="1"/>
  <c r="Q2" i="1" s="1"/>
  <c r="I3" i="1"/>
  <c r="Q3" i="1" s="1"/>
  <c r="I4" i="1"/>
  <c r="Q4" i="1" s="1"/>
  <c r="I5" i="1"/>
  <c r="I6" i="1"/>
  <c r="I7" i="1"/>
  <c r="I8" i="1"/>
  <c r="I9" i="1"/>
  <c r="I10" i="1"/>
  <c r="I11" i="1"/>
  <c r="Q11" i="1" s="1"/>
  <c r="I12" i="1"/>
  <c r="Q12" i="1" s="1"/>
  <c r="I13" i="1"/>
  <c r="Q13" i="1" s="1"/>
  <c r="I14" i="1"/>
  <c r="I15" i="1"/>
  <c r="I16" i="1"/>
  <c r="I17" i="1"/>
  <c r="I18" i="1"/>
  <c r="I19" i="1"/>
  <c r="I20" i="1"/>
  <c r="Q20" i="1" s="1"/>
  <c r="I21" i="1"/>
  <c r="Q21" i="1" s="1"/>
  <c r="I22" i="1"/>
  <c r="Q22" i="1" s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H2" i="1"/>
  <c r="H3" i="1"/>
  <c r="P3" i="1" s="1"/>
  <c r="R3" i="1" s="1"/>
  <c r="H4" i="1"/>
  <c r="P4" i="1" s="1"/>
  <c r="R4" i="1" s="1"/>
  <c r="H5" i="1"/>
  <c r="H6" i="1"/>
  <c r="H7" i="1"/>
  <c r="H8" i="1"/>
  <c r="H9" i="1"/>
  <c r="H10" i="1"/>
  <c r="H11" i="1"/>
  <c r="P11" i="1" s="1"/>
  <c r="R11" i="1" s="1"/>
  <c r="H12" i="1"/>
  <c r="P12" i="1" s="1"/>
  <c r="R12" i="1" s="1"/>
  <c r="H13" i="1"/>
  <c r="P13" i="1" s="1"/>
  <c r="R13" i="1" s="1"/>
  <c r="H14" i="1"/>
  <c r="H15" i="1"/>
  <c r="H16" i="1"/>
  <c r="T16" i="1" s="1"/>
  <c r="H17" i="1"/>
  <c r="H18" i="1"/>
  <c r="H19" i="1"/>
  <c r="H20" i="1"/>
  <c r="P20" i="1" s="1"/>
  <c r="R20" i="1" s="1"/>
  <c r="H21" i="1"/>
  <c r="P21" i="1" s="1"/>
  <c r="R21" i="1" s="1"/>
  <c r="H22" i="1"/>
  <c r="P22" i="1" s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G25" i="1"/>
  <c r="G24" i="1"/>
  <c r="G23" i="1"/>
  <c r="G16" i="1"/>
  <c r="G15" i="1"/>
  <c r="G5" i="1"/>
  <c r="G6" i="1"/>
  <c r="G7" i="1"/>
  <c r="G14" i="1"/>
  <c r="G35" i="1"/>
  <c r="G36" i="1"/>
  <c r="G37" i="1"/>
  <c r="P2" i="1" l="1"/>
  <c r="R2" i="1" s="1"/>
  <c r="T19" i="1"/>
  <c r="R22" i="1"/>
  <c r="V20" i="1" s="1"/>
  <c r="T21" i="1" s="1"/>
  <c r="V11" i="1"/>
  <c r="T11" i="1" s="1"/>
  <c r="T15" i="1"/>
  <c r="T17" i="1"/>
  <c r="T18" i="1"/>
  <c r="T14" i="1"/>
  <c r="T10" i="1" l="1"/>
  <c r="T3" i="1"/>
  <c r="T5" i="1"/>
  <c r="T8" i="1"/>
  <c r="T6" i="1"/>
  <c r="T2" i="1"/>
  <c r="T4" i="1"/>
  <c r="T9" i="1"/>
  <c r="T7" i="1"/>
  <c r="T23" i="1"/>
  <c r="T20" i="1"/>
  <c r="T28" i="1"/>
  <c r="T24" i="1"/>
  <c r="T26" i="1"/>
  <c r="T25" i="1"/>
  <c r="T27" i="1"/>
  <c r="T22" i="1"/>
  <c r="T12" i="1"/>
  <c r="T13" i="1"/>
</calcChain>
</file>

<file path=xl/sharedStrings.xml><?xml version="1.0" encoding="utf-8"?>
<sst xmlns="http://schemas.openxmlformats.org/spreadsheetml/2006/main" count="186" uniqueCount="36">
  <si>
    <t>Preparação</t>
  </si>
  <si>
    <t>Previsões Positivas</t>
  </si>
  <si>
    <t>Posições Negativas</t>
  </si>
  <si>
    <t>True Positives</t>
  </si>
  <si>
    <t>True Negatives</t>
  </si>
  <si>
    <t>False Positives</t>
  </si>
  <si>
    <t>False Negatives</t>
  </si>
  <si>
    <t>Variável Alvo</t>
  </si>
  <si>
    <t>Erro Quadrático Médio</t>
  </si>
  <si>
    <t>Simples</t>
  </si>
  <si>
    <t>Normalizado</t>
  </si>
  <si>
    <t>PCA das Variáveis Numéricas</t>
  </si>
  <si>
    <t>Critério do Modelo(Regressão)</t>
  </si>
  <si>
    <t>CLAIM_FLAG</t>
  </si>
  <si>
    <t>CLM_AMT</t>
  </si>
  <si>
    <t>CLM_FREQ</t>
  </si>
  <si>
    <t>Tarefa de Classificação</t>
  </si>
  <si>
    <t>Desvio - Poisson</t>
  </si>
  <si>
    <t>Log de Variáveis Monetárias (adicionado + 0.001 centavos, para evitar log de 0)</t>
  </si>
  <si>
    <t>Modelo</t>
  </si>
  <si>
    <t>Parâmetros Modelo</t>
  </si>
  <si>
    <t>Árvore</t>
  </si>
  <si>
    <t>GLM</t>
  </si>
  <si>
    <t>RBFN</t>
  </si>
  <si>
    <t>Log+Normalização</t>
  </si>
  <si>
    <t>Valor do Critério (Regressão)</t>
  </si>
  <si>
    <t>Valor Do Critério - Normalizado</t>
  </si>
  <si>
    <t>Familia: Tweedie(var_power = 1.0)</t>
  </si>
  <si>
    <t>40 centros</t>
  </si>
  <si>
    <t>Reais Positivos</t>
  </si>
  <si>
    <t>Reais Negativos</t>
  </si>
  <si>
    <t>Precisao</t>
  </si>
  <si>
    <t>Recall</t>
  </si>
  <si>
    <t>F1</t>
  </si>
  <si>
    <t>Familia Tweedie(var_power=1), Link = Log</t>
  </si>
  <si>
    <t>Max_Depth =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</si>
</sst>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"/>
    <numFmt numFmtId="175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Fill="1"/>
    <xf numFmtId="0" fontId="0" fillId="3" borderId="3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166" fontId="0" fillId="0" borderId="0" xfId="0" applyNumberFormat="1" applyAlignment="1">
      <alignment horizontal="center" wrapText="1"/>
    </xf>
    <xf numFmtId="166" fontId="0" fillId="2" borderId="1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5" borderId="2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9" fontId="0" fillId="0" borderId="4" xfId="1" applyFont="1" applyFill="1" applyBorder="1" applyAlignment="1">
      <alignment horizontal="center"/>
    </xf>
    <xf numFmtId="9" fontId="0" fillId="0" borderId="0" xfId="1" applyFont="1" applyFill="1"/>
    <xf numFmtId="2" fontId="0" fillId="0" borderId="0" xfId="0" applyNumberFormat="1" applyFill="1" applyAlignment="1">
      <alignment horizontal="center"/>
    </xf>
    <xf numFmtId="2" fontId="0" fillId="0" borderId="0" xfId="1" applyNumberFormat="1" applyFont="1" applyFill="1" applyAlignment="1">
      <alignment horizontal="center"/>
    </xf>
    <xf numFmtId="9" fontId="0" fillId="0" borderId="0" xfId="0" applyNumberFormat="1" applyFill="1"/>
    <xf numFmtId="9" fontId="0" fillId="2" borderId="1" xfId="1" applyFon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9" fontId="0" fillId="4" borderId="2" xfId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3" borderId="3" xfId="0" quotePrefix="1" applyFill="1" applyBorder="1" applyAlignment="1">
      <alignment horizontal="left"/>
    </xf>
    <xf numFmtId="0" fontId="0" fillId="4" borderId="2" xfId="0" quotePrefix="1" applyFill="1" applyBorder="1" applyAlignment="1">
      <alignment horizontal="left"/>
    </xf>
    <xf numFmtId="175" fontId="0" fillId="0" borderId="0" xfId="0" applyNumberFormat="1" applyAlignment="1">
      <alignment horizontal="center" wrapText="1"/>
    </xf>
    <xf numFmtId="175" fontId="0" fillId="2" borderId="1" xfId="0" applyNumberFormat="1" applyFill="1" applyBorder="1" applyAlignment="1">
      <alignment horizontal="center"/>
    </xf>
    <xf numFmtId="175" fontId="0" fillId="3" borderId="1" xfId="0" applyNumberFormat="1" applyFill="1" applyBorder="1" applyAlignment="1">
      <alignment horizontal="center"/>
    </xf>
    <xf numFmtId="175" fontId="0" fillId="3" borderId="3" xfId="0" applyNumberFormat="1" applyFill="1" applyBorder="1" applyAlignment="1">
      <alignment horizontal="center"/>
    </xf>
    <xf numFmtId="175" fontId="0" fillId="3" borderId="0" xfId="0" applyNumberFormat="1" applyFill="1" applyBorder="1" applyAlignment="1">
      <alignment horizontal="center"/>
    </xf>
    <xf numFmtId="175" fontId="0" fillId="4" borderId="2" xfId="0" applyNumberFormat="1" applyFill="1" applyBorder="1" applyAlignment="1">
      <alignment horizontal="center"/>
    </xf>
    <xf numFmtId="175" fontId="0" fillId="5" borderId="2" xfId="0" applyNumberFormat="1" applyFill="1" applyBorder="1" applyAlignment="1">
      <alignment horizontal="center"/>
    </xf>
    <xf numFmtId="17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18">
    <dxf>
      <numFmt numFmtId="175" formatCode="0.0E+00"/>
      <alignment horizontal="center" vertical="bottom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numFmt numFmtId="0" formatCode="General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numFmt numFmtId="0" formatCode="General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numFmt numFmtId="0" formatCode="General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 diagonalUp="0" diagonalDown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  <vertical style="thin">
          <color theme="8" tint="0.59999389629810485"/>
        </vertical>
        <horizontal style="thin">
          <color theme="8" tint="0.59999389629810485"/>
        </horizontal>
      </border>
    </dxf>
    <dxf>
      <border diagonalUp="0" diagonalDown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  <vertical style="thin">
          <color theme="8" tint="0.59999389629810485"/>
        </vertical>
        <horizontal style="thin">
          <color theme="8" tint="0.59999389629810485"/>
        </horizontal>
      </border>
    </dxf>
    <dxf>
      <border diagonalUp="0" diagonalDown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  <vertical style="thin">
          <color theme="8" tint="0.59999389629810485"/>
        </vertical>
        <horizontal style="thin">
          <color theme="8" tint="0.59999389629810485"/>
        </horizontal>
      </border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37" totalsRowShown="0">
  <autoFilter ref="A1:R37"/>
  <tableColumns count="18">
    <tableColumn id="1" name="Preparação" dataDxfId="17"/>
    <tableColumn id="2" name="Variável Alvo" dataDxfId="16"/>
    <tableColumn id="14" name="Modelo" dataDxfId="10"/>
    <tableColumn id="4" name="Parâmetros Modelo" dataDxfId="1"/>
    <tableColumn id="3" name="Critério do Modelo(Regressão)" dataDxfId="15"/>
    <tableColumn id="7" name="Valor do Critério (Regressão)" dataDxfId="0"/>
    <tableColumn id="5" name="Valor Do Critério - Normalizado" dataDxfId="9">
      <calculatedColumnFormula>$F$5:$F$7/MIN($F$5:$F$7)</calculatedColumnFormula>
    </tableColumn>
    <tableColumn id="8" name="Previsões Positivas" dataDxfId="8">
      <calculatedColumnFormula>Table1[[#This Row],[True Positives]]+Table1[[#This Row],[False Positives]]</calculatedColumnFormula>
    </tableColumn>
    <tableColumn id="15" name="Reais Positivos" dataDxfId="6">
      <calculatedColumnFormula>Table1[[#This Row],[True Positives]]+Table1[[#This Row],[False Negatives]]</calculatedColumnFormula>
    </tableColumn>
    <tableColumn id="9" name="Posições Negativas" dataDxfId="7">
      <calculatedColumnFormula>Table1[[#This Row],[True Negatives]]+Table1[[#This Row],[False Negatives]]</calculatedColumnFormula>
    </tableColumn>
    <tableColumn id="6" name="Reais Negativos" dataDxfId="5">
      <calculatedColumnFormula>Table1[[#This Row],[True Negatives]]+Table1[[#This Row],[False Positives]]</calculatedColumnFormula>
    </tableColumn>
    <tableColumn id="10" name="True Positives" dataDxfId="14"/>
    <tableColumn id="11" name="True Negatives" dataDxfId="13"/>
    <tableColumn id="12" name="False Positives" dataDxfId="12"/>
    <tableColumn id="13" name="False Negatives" dataDxfId="11"/>
    <tableColumn id="16" name="Precisao" dataDxfId="4">
      <calculatedColumnFormula>Table1[[#This Row],[True Positives]]/Table1[[#This Row],[Previsões Positivas]]</calculatedColumnFormula>
    </tableColumn>
    <tableColumn id="17" name="Recall" dataDxfId="3">
      <calculatedColumnFormula>Table1[[#This Row],[True Positives]]/Table1[[#This Row],[Reais Positivos]]</calculatedColumnFormula>
    </tableColumn>
    <tableColumn id="18" name="F1" dataDxfId="2">
      <calculatedColumnFormula>2*(Table1[[#This Row],[Precisao]]*Table1[[#This Row],[Recall]])/(Table1[[#This Row],[Precisao]]+Table1[[#This Row],[Recall]])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A23" sqref="A23"/>
    </sheetView>
  </sheetViews>
  <sheetFormatPr defaultRowHeight="15" x14ac:dyDescent="0.25"/>
  <cols>
    <col min="1" max="1" width="25.5703125" customWidth="1"/>
    <col min="2" max="2" width="14.85546875" customWidth="1"/>
    <col min="3" max="3" width="10.28515625" bestFit="1" customWidth="1"/>
    <col min="4" max="4" width="34.140625" style="32" customWidth="1"/>
    <col min="5" max="5" width="30.42578125" customWidth="1"/>
    <col min="6" max="6" width="16.5703125" style="48" customWidth="1"/>
    <col min="7" max="7" width="16.5703125" style="17" customWidth="1"/>
    <col min="8" max="8" width="22.7109375" bestFit="1" customWidth="1"/>
    <col min="9" max="10" width="28.140625" style="7" customWidth="1"/>
    <col min="11" max="11" width="19.7109375" bestFit="1" customWidth="1"/>
    <col min="12" max="12" width="28.140625" style="7" customWidth="1"/>
    <col min="13" max="14" width="20" style="7" customWidth="1"/>
    <col min="15" max="15" width="18.140625" style="7" bestFit="1" customWidth="1"/>
    <col min="16" max="16" width="19" style="7" bestFit="1" customWidth="1"/>
    <col min="17" max="17" width="18.7109375" style="7" bestFit="1" customWidth="1"/>
    <col min="18" max="18" width="19.5703125" style="7" bestFit="1" customWidth="1"/>
    <col min="19" max="19" width="9.140625" style="5"/>
    <col min="20" max="20" width="20.42578125" style="26" bestFit="1" customWidth="1"/>
    <col min="21" max="16384" width="9.140625" style="5"/>
  </cols>
  <sheetData>
    <row r="1" spans="1:22" ht="30" x14ac:dyDescent="0.25">
      <c r="A1" t="s">
        <v>0</v>
      </c>
      <c r="B1" t="s">
        <v>7</v>
      </c>
      <c r="C1" t="s">
        <v>19</v>
      </c>
      <c r="D1" s="7" t="s">
        <v>20</v>
      </c>
      <c r="E1" t="s">
        <v>12</v>
      </c>
      <c r="F1" s="41" t="s">
        <v>25</v>
      </c>
      <c r="G1" s="15" t="s">
        <v>26</v>
      </c>
      <c r="H1" s="7" t="s">
        <v>1</v>
      </c>
      <c r="I1" s="7" t="s">
        <v>29</v>
      </c>
      <c r="J1" s="7" t="s">
        <v>2</v>
      </c>
      <c r="K1" s="7" t="s">
        <v>30</v>
      </c>
      <c r="L1" s="7" t="s">
        <v>3</v>
      </c>
      <c r="M1" s="7" t="s">
        <v>4</v>
      </c>
      <c r="N1" s="7" t="s">
        <v>5</v>
      </c>
      <c r="O1" s="7" t="s">
        <v>6</v>
      </c>
      <c r="P1" s="5" t="s">
        <v>31</v>
      </c>
      <c r="Q1" s="5" t="s">
        <v>32</v>
      </c>
      <c r="R1" s="5" t="s">
        <v>33</v>
      </c>
    </row>
    <row r="2" spans="1:22" x14ac:dyDescent="0.25">
      <c r="A2" s="1" t="s">
        <v>9</v>
      </c>
      <c r="B2" s="1" t="s">
        <v>13</v>
      </c>
      <c r="C2" s="1" t="s">
        <v>21</v>
      </c>
      <c r="D2" s="38" t="s">
        <v>35</v>
      </c>
      <c r="E2" s="1" t="s">
        <v>16</v>
      </c>
      <c r="F2" s="42"/>
      <c r="G2" s="8"/>
      <c r="H2" s="8">
        <f>Table1[[#This Row],[True Positives]]+Table1[[#This Row],[False Positives]]</f>
        <v>1981</v>
      </c>
      <c r="I2" s="8">
        <f>Table1[[#This Row],[True Positives]]+Table1[[#This Row],[False Negatives]]</f>
        <v>1923</v>
      </c>
      <c r="J2" s="8">
        <f>Table1[[#This Row],[True Negatives]]+Table1[[#This Row],[False Negatives]]</f>
        <v>5230</v>
      </c>
      <c r="K2" s="8">
        <f>Table1[[#This Row],[True Negatives]]+Table1[[#This Row],[False Positives]]</f>
        <v>5288</v>
      </c>
      <c r="L2" s="8">
        <v>853</v>
      </c>
      <c r="M2" s="8">
        <v>4160</v>
      </c>
      <c r="N2" s="8">
        <v>1128</v>
      </c>
      <c r="O2" s="8">
        <v>1070</v>
      </c>
      <c r="P2" s="24">
        <f>Table1[[#This Row],[True Positives]]/Table1[[#This Row],[Previsões Positivas]]</f>
        <v>0.43059061080262495</v>
      </c>
      <c r="Q2" s="24">
        <f>Table1[[#This Row],[True Positives]]/Table1[[#This Row],[Reais Positivos]]</f>
        <v>0.44357774310972437</v>
      </c>
      <c r="R2" s="24">
        <f>2*(Table1[[#This Row],[Precisao]]*Table1[[#This Row],[Recall]])/(Table1[[#This Row],[Precisao]]+Table1[[#This Row],[Recall]])</f>
        <v>0.43698770491803279</v>
      </c>
      <c r="S2" s="25"/>
      <c r="T2" s="27">
        <f>R2/MAX($R$2:$R$4)</f>
        <v>0.87679832782649214</v>
      </c>
    </row>
    <row r="3" spans="1:22" x14ac:dyDescent="0.25">
      <c r="A3" s="1" t="s">
        <v>9</v>
      </c>
      <c r="B3" s="1" t="s">
        <v>13</v>
      </c>
      <c r="C3" s="1" t="s">
        <v>22</v>
      </c>
      <c r="D3" s="33"/>
      <c r="E3" s="1" t="s">
        <v>16</v>
      </c>
      <c r="F3" s="42"/>
      <c r="G3" s="8"/>
      <c r="H3" s="8">
        <f>Table1[[#This Row],[True Positives]]+Table1[[#This Row],[False Positives]]</f>
        <v>1183</v>
      </c>
      <c r="I3" s="8">
        <f>Table1[[#This Row],[True Positives]]+Table1[[#This Row],[False Negatives]]</f>
        <v>1923</v>
      </c>
      <c r="J3" s="8">
        <f>Table1[[#This Row],[True Negatives]]+Table1[[#This Row],[False Negatives]]</f>
        <v>6028</v>
      </c>
      <c r="K3" s="8">
        <f>Table1[[#This Row],[True Negatives]]+Table1[[#This Row],[False Positives]]</f>
        <v>5288</v>
      </c>
      <c r="L3" s="8">
        <v>774</v>
      </c>
      <c r="M3" s="8">
        <v>4879</v>
      </c>
      <c r="N3" s="8">
        <v>409</v>
      </c>
      <c r="O3" s="8">
        <v>1149</v>
      </c>
      <c r="P3" s="29">
        <f>Table1[[#This Row],[True Positives]]/Table1[[#This Row],[Previsões Positivas]]</f>
        <v>0.65426880811496191</v>
      </c>
      <c r="Q3" s="29">
        <f>Table1[[#This Row],[True Positives]]/Table1[[#This Row],[Reais Positivos]]</f>
        <v>0.40249609984399376</v>
      </c>
      <c r="R3" s="29">
        <f>2*(Table1[[#This Row],[Precisao]]*Table1[[#This Row],[Recall]])/(Table1[[#This Row],[Precisao]]+Table1[[#This Row],[Recall]])</f>
        <v>0.49839021249195109</v>
      </c>
      <c r="S3" s="25"/>
      <c r="T3" s="27">
        <f t="shared" ref="T3:T10" si="0">R3/MAX($R$2:$R$4)</f>
        <v>1</v>
      </c>
    </row>
    <row r="4" spans="1:22" x14ac:dyDescent="0.25">
      <c r="A4" s="1" t="s">
        <v>9</v>
      </c>
      <c r="B4" s="1" t="s">
        <v>13</v>
      </c>
      <c r="C4" s="1" t="s">
        <v>23</v>
      </c>
      <c r="D4" s="33" t="s">
        <v>28</v>
      </c>
      <c r="E4" s="1" t="s">
        <v>16</v>
      </c>
      <c r="F4" s="42"/>
      <c r="G4" s="8"/>
      <c r="H4" s="8">
        <f>Table1[[#This Row],[True Positives]]+Table1[[#This Row],[False Positives]]</f>
        <v>3622</v>
      </c>
      <c r="I4" s="8">
        <f>Table1[[#This Row],[True Positives]]+Table1[[#This Row],[False Negatives]]</f>
        <v>1923</v>
      </c>
      <c r="J4" s="8">
        <f>Table1[[#This Row],[True Negatives]]+Table1[[#This Row],[False Negatives]]</f>
        <v>3589</v>
      </c>
      <c r="K4" s="8">
        <f>Table1[[#This Row],[True Negatives]]+Table1[[#This Row],[False Positives]]</f>
        <v>5288</v>
      </c>
      <c r="L4" s="8">
        <v>1131</v>
      </c>
      <c r="M4" s="8">
        <v>2797</v>
      </c>
      <c r="N4" s="8">
        <v>2491</v>
      </c>
      <c r="O4" s="8">
        <v>792</v>
      </c>
      <c r="P4" s="24">
        <f>Table1[[#This Row],[True Positives]]/Table1[[#This Row],[Previsões Positivas]]</f>
        <v>0.31225842076200994</v>
      </c>
      <c r="Q4" s="24">
        <f>Table1[[#This Row],[True Positives]]/Table1[[#This Row],[Reais Positivos]]</f>
        <v>0.58814352574102968</v>
      </c>
      <c r="R4" s="24">
        <f>2*(Table1[[#This Row],[Precisao]]*Table1[[#This Row],[Recall]])/(Table1[[#This Row],[Precisao]]+Table1[[#This Row],[Recall]])</f>
        <v>0.40793507664562667</v>
      </c>
      <c r="S4" s="25"/>
      <c r="T4" s="27">
        <f t="shared" si="0"/>
        <v>0.81850539280446799</v>
      </c>
    </row>
    <row r="5" spans="1:22" x14ac:dyDescent="0.25">
      <c r="A5" s="1" t="s">
        <v>9</v>
      </c>
      <c r="B5" s="1" t="s">
        <v>14</v>
      </c>
      <c r="C5" s="1" t="s">
        <v>21</v>
      </c>
      <c r="D5" s="38" t="s">
        <v>35</v>
      </c>
      <c r="E5" s="1" t="s">
        <v>8</v>
      </c>
      <c r="F5" s="42">
        <v>548367948.33319902</v>
      </c>
      <c r="G5" s="16">
        <f>$F$5:$F$7/MIN($F$5:$F$7)</f>
        <v>2.0940182779748384</v>
      </c>
      <c r="H5" s="8">
        <f>Table1[[#This Row],[True Positives]]+Table1[[#This Row],[False Positives]]</f>
        <v>0</v>
      </c>
      <c r="I5" s="8">
        <f>Table1[[#This Row],[True Positives]]+Table1[[#This Row],[False Negatives]]</f>
        <v>0</v>
      </c>
      <c r="J5" s="8">
        <f>Table1[[#This Row],[True Negatives]]+Table1[[#This Row],[False Negatives]]</f>
        <v>0</v>
      </c>
      <c r="K5" s="8">
        <f>Table1[[#This Row],[True Negatives]]+Table1[[#This Row],[False Positives]]</f>
        <v>0</v>
      </c>
      <c r="L5" s="8"/>
      <c r="M5" s="8"/>
      <c r="N5" s="8"/>
      <c r="O5" s="8"/>
      <c r="P5" s="22"/>
      <c r="Q5" s="22"/>
      <c r="R5" s="22"/>
      <c r="T5" s="27">
        <f t="shared" si="0"/>
        <v>0</v>
      </c>
    </row>
    <row r="6" spans="1:22" x14ac:dyDescent="0.25">
      <c r="A6" s="1" t="s">
        <v>9</v>
      </c>
      <c r="B6" s="1" t="s">
        <v>14</v>
      </c>
      <c r="C6" s="1" t="s">
        <v>22</v>
      </c>
      <c r="D6" s="33" t="s">
        <v>27</v>
      </c>
      <c r="E6" s="1" t="s">
        <v>8</v>
      </c>
      <c r="F6" s="42">
        <v>289600941.018695</v>
      </c>
      <c r="G6" s="16">
        <f t="shared" ref="G6:G37" si="1">$F$5:$F$7/MIN($F$5:$F$7)</f>
        <v>1.1058809429966574</v>
      </c>
      <c r="H6" s="8">
        <f>Table1[[#This Row],[True Positives]]+Table1[[#This Row],[False Positives]]</f>
        <v>0</v>
      </c>
      <c r="I6" s="8">
        <f>Table1[[#This Row],[True Positives]]+Table1[[#This Row],[False Negatives]]</f>
        <v>0</v>
      </c>
      <c r="J6" s="8">
        <f>Table1[[#This Row],[True Negatives]]+Table1[[#This Row],[False Negatives]]</f>
        <v>0</v>
      </c>
      <c r="K6" s="8">
        <f>Table1[[#This Row],[True Negatives]]+Table1[[#This Row],[False Positives]]</f>
        <v>0</v>
      </c>
      <c r="L6" s="8"/>
      <c r="M6" s="8"/>
      <c r="N6" s="8"/>
      <c r="O6" s="8"/>
      <c r="P6" s="22"/>
      <c r="Q6" s="22"/>
      <c r="R6" s="22"/>
      <c r="T6" s="27">
        <f t="shared" si="0"/>
        <v>0</v>
      </c>
    </row>
    <row r="7" spans="1:22" x14ac:dyDescent="0.25">
      <c r="A7" s="1" t="s">
        <v>9</v>
      </c>
      <c r="B7" s="1" t="s">
        <v>14</v>
      </c>
      <c r="C7" s="1" t="s">
        <v>23</v>
      </c>
      <c r="D7" s="33" t="s">
        <v>28</v>
      </c>
      <c r="E7" s="1" t="s">
        <v>8</v>
      </c>
      <c r="F7" s="42">
        <v>261873525.22229901</v>
      </c>
      <c r="G7" s="16">
        <f t="shared" si="1"/>
        <v>1</v>
      </c>
      <c r="H7" s="8">
        <f>Table1[[#This Row],[True Positives]]+Table1[[#This Row],[False Positives]]</f>
        <v>0</v>
      </c>
      <c r="I7" s="8">
        <f>Table1[[#This Row],[True Positives]]+Table1[[#This Row],[False Negatives]]</f>
        <v>0</v>
      </c>
      <c r="J7" s="8">
        <f>Table1[[#This Row],[True Negatives]]+Table1[[#This Row],[False Negatives]]</f>
        <v>0</v>
      </c>
      <c r="K7" s="8">
        <f>Table1[[#This Row],[True Negatives]]+Table1[[#This Row],[False Positives]]</f>
        <v>0</v>
      </c>
      <c r="L7" s="8"/>
      <c r="M7" s="8"/>
      <c r="N7" s="8"/>
      <c r="O7" s="8"/>
      <c r="P7" s="22"/>
      <c r="Q7" s="22"/>
      <c r="R7" s="22"/>
      <c r="T7" s="27">
        <f t="shared" si="0"/>
        <v>0</v>
      </c>
    </row>
    <row r="8" spans="1:22" x14ac:dyDescent="0.25">
      <c r="A8" s="1" t="s">
        <v>9</v>
      </c>
      <c r="B8" s="1" t="s">
        <v>15</v>
      </c>
      <c r="C8" s="1" t="s">
        <v>21</v>
      </c>
      <c r="D8" s="38" t="s">
        <v>35</v>
      </c>
      <c r="E8" s="1" t="s">
        <v>17</v>
      </c>
      <c r="F8" s="42">
        <v>3.3921758054416902</v>
      </c>
      <c r="G8" s="16">
        <f>F8/MIN(F8:F10)</f>
        <v>1</v>
      </c>
      <c r="H8" s="8">
        <f>Table1[[#This Row],[True Positives]]+Table1[[#This Row],[False Positives]]</f>
        <v>0</v>
      </c>
      <c r="I8" s="8">
        <f>Table1[[#This Row],[True Positives]]+Table1[[#This Row],[False Negatives]]</f>
        <v>0</v>
      </c>
      <c r="J8" s="8">
        <f>Table1[[#This Row],[True Negatives]]+Table1[[#This Row],[False Negatives]]</f>
        <v>0</v>
      </c>
      <c r="K8" s="8">
        <f>Table1[[#This Row],[True Negatives]]+Table1[[#This Row],[False Positives]]</f>
        <v>0</v>
      </c>
      <c r="L8" s="8"/>
      <c r="M8" s="8"/>
      <c r="N8" s="8"/>
      <c r="O8" s="8"/>
      <c r="P8" s="22"/>
      <c r="Q8" s="22"/>
      <c r="R8" s="22"/>
      <c r="T8" s="27">
        <f t="shared" si="0"/>
        <v>0</v>
      </c>
    </row>
    <row r="9" spans="1:22" x14ac:dyDescent="0.25">
      <c r="A9" s="1" t="s">
        <v>9</v>
      </c>
      <c r="B9" s="1" t="s">
        <v>15</v>
      </c>
      <c r="C9" s="1" t="s">
        <v>22</v>
      </c>
      <c r="D9" s="33" t="s">
        <v>34</v>
      </c>
      <c r="E9" s="1" t="s">
        <v>17</v>
      </c>
      <c r="F9" s="42">
        <v>11.7485936636541</v>
      </c>
      <c r="G9" s="16">
        <f>F9/MIN(F8:F10)</f>
        <v>3.4634389069125304</v>
      </c>
      <c r="H9" s="8">
        <f>Table1[[#This Row],[True Positives]]+Table1[[#This Row],[False Positives]]</f>
        <v>0</v>
      </c>
      <c r="I9" s="8">
        <f>Table1[[#This Row],[True Positives]]+Table1[[#This Row],[False Negatives]]</f>
        <v>0</v>
      </c>
      <c r="J9" s="8">
        <f>Table1[[#This Row],[True Negatives]]+Table1[[#This Row],[False Negatives]]</f>
        <v>0</v>
      </c>
      <c r="K9" s="8">
        <f>Table1[[#This Row],[True Negatives]]+Table1[[#This Row],[False Positives]]</f>
        <v>0</v>
      </c>
      <c r="L9" s="8"/>
      <c r="M9" s="8"/>
      <c r="N9" s="8"/>
      <c r="O9" s="8"/>
      <c r="P9" s="22"/>
      <c r="Q9" s="22"/>
      <c r="R9" s="22"/>
      <c r="T9" s="27">
        <f t="shared" si="0"/>
        <v>0</v>
      </c>
    </row>
    <row r="10" spans="1:22" x14ac:dyDescent="0.25">
      <c r="A10" s="1" t="s">
        <v>9</v>
      </c>
      <c r="B10" s="1" t="s">
        <v>15</v>
      </c>
      <c r="C10" s="1" t="s">
        <v>23</v>
      </c>
      <c r="D10" s="33" t="s">
        <v>28</v>
      </c>
      <c r="E10" s="1" t="s">
        <v>17</v>
      </c>
      <c r="F10" s="42">
        <v>16.583992640388399</v>
      </c>
      <c r="G10" s="16">
        <f>F10/MIN(F8:F10)</f>
        <v>4.8888953850164674</v>
      </c>
      <c r="H10" s="8">
        <f>Table1[[#This Row],[True Positives]]+Table1[[#This Row],[False Positives]]</f>
        <v>0</v>
      </c>
      <c r="I10" s="8">
        <f>Table1[[#This Row],[True Positives]]+Table1[[#This Row],[False Negatives]]</f>
        <v>0</v>
      </c>
      <c r="J10" s="8">
        <f>Table1[[#This Row],[True Negatives]]+Table1[[#This Row],[False Negatives]]</f>
        <v>0</v>
      </c>
      <c r="K10" s="8">
        <f>Table1[[#This Row],[True Negatives]]+Table1[[#This Row],[False Positives]]</f>
        <v>0</v>
      </c>
      <c r="L10" s="8"/>
      <c r="M10" s="8"/>
      <c r="N10" s="8"/>
      <c r="O10" s="8"/>
      <c r="P10" s="22"/>
      <c r="Q10" s="22"/>
      <c r="R10" s="22"/>
      <c r="T10" s="27">
        <f t="shared" si="0"/>
        <v>0</v>
      </c>
    </row>
    <row r="11" spans="1:22" x14ac:dyDescent="0.25">
      <c r="A11" s="2" t="s">
        <v>10</v>
      </c>
      <c r="B11" s="2" t="s">
        <v>13</v>
      </c>
      <c r="C11" s="2" t="s">
        <v>21</v>
      </c>
      <c r="D11" s="39" t="s">
        <v>35</v>
      </c>
      <c r="E11" s="2" t="s">
        <v>16</v>
      </c>
      <c r="F11" s="43"/>
      <c r="G11" s="9"/>
      <c r="H11" s="9">
        <f>Table1[[#This Row],[True Positives]]+Table1[[#This Row],[False Positives]]</f>
        <v>1971</v>
      </c>
      <c r="I11" s="9">
        <f>Table1[[#This Row],[True Positives]]+Table1[[#This Row],[False Negatives]]</f>
        <v>1923</v>
      </c>
      <c r="J11" s="9">
        <f>Table1[[#This Row],[True Negatives]]+Table1[[#This Row],[False Negatives]]</f>
        <v>5240</v>
      </c>
      <c r="K11" s="9">
        <f>Table1[[#This Row],[True Negatives]]+Table1[[#This Row],[False Positives]]</f>
        <v>5288</v>
      </c>
      <c r="L11" s="9">
        <v>818</v>
      </c>
      <c r="M11" s="9">
        <v>4135</v>
      </c>
      <c r="N11" s="9">
        <v>1153</v>
      </c>
      <c r="O11" s="9">
        <v>1105</v>
      </c>
      <c r="P11" s="30">
        <f>Table1[[#This Row],[True Positives]]/Table1[[#This Row],[Previsões Positivas]]</f>
        <v>0.41501775748351089</v>
      </c>
      <c r="Q11" s="30">
        <f>Table1[[#This Row],[True Positives]]/Table1[[#This Row],[Reais Positivos]]</f>
        <v>0.42537701508060322</v>
      </c>
      <c r="R11" s="30">
        <f>2*(Table1[[#This Row],[Precisao]]*Table1[[#This Row],[Recall]])/(Table1[[#This Row],[Precisao]]+Table1[[#This Row],[Recall]])</f>
        <v>0.42013353877760656</v>
      </c>
      <c r="S11" s="25"/>
      <c r="T11" s="27">
        <f>R11/$V$11</f>
        <v>0.84216200975330813</v>
      </c>
      <c r="V11" s="28">
        <f>MAX(R11:R13)</f>
        <v>0.49887495981999352</v>
      </c>
    </row>
    <row r="12" spans="1:22" x14ac:dyDescent="0.25">
      <c r="A12" s="6" t="s">
        <v>10</v>
      </c>
      <c r="B12" s="2" t="s">
        <v>13</v>
      </c>
      <c r="C12" s="2" t="s">
        <v>22</v>
      </c>
      <c r="D12" s="34"/>
      <c r="E12" s="2" t="s">
        <v>16</v>
      </c>
      <c r="F12" s="43"/>
      <c r="G12" s="9"/>
      <c r="H12" s="9">
        <f>Table1[[#This Row],[True Positives]]+Table1[[#This Row],[False Positives]]</f>
        <v>1188</v>
      </c>
      <c r="I12" s="9">
        <f>Table1[[#This Row],[True Positives]]+Table1[[#This Row],[False Negatives]]</f>
        <v>1923</v>
      </c>
      <c r="J12" s="9">
        <f>Table1[[#This Row],[True Negatives]]+Table1[[#This Row],[False Negatives]]</f>
        <v>6023</v>
      </c>
      <c r="K12" s="9">
        <f>Table1[[#This Row],[True Negatives]]+Table1[[#This Row],[False Positives]]</f>
        <v>5288</v>
      </c>
      <c r="L12" s="9">
        <v>776</v>
      </c>
      <c r="M12" s="9">
        <v>4876</v>
      </c>
      <c r="N12" s="9">
        <v>412</v>
      </c>
      <c r="O12" s="9">
        <v>1147</v>
      </c>
      <c r="P12" s="30">
        <f>Table1[[#This Row],[True Positives]]/Table1[[#This Row],[Previsões Positivas]]</f>
        <v>0.65319865319865322</v>
      </c>
      <c r="Q12" s="30">
        <f>Table1[[#This Row],[True Positives]]/Table1[[#This Row],[Reais Positivos]]</f>
        <v>0.4035361414456578</v>
      </c>
      <c r="R12" s="30">
        <f>2*(Table1[[#This Row],[Precisao]]*Table1[[#This Row],[Recall]])/(Table1[[#This Row],[Precisao]]+Table1[[#This Row],[Recall]])</f>
        <v>0.49887495981999352</v>
      </c>
      <c r="S12" s="25"/>
      <c r="T12" s="27">
        <f t="shared" ref="T12:T13" si="2">R12/$V$11</f>
        <v>1</v>
      </c>
    </row>
    <row r="13" spans="1:22" x14ac:dyDescent="0.25">
      <c r="A13" s="6" t="s">
        <v>10</v>
      </c>
      <c r="B13" s="2" t="s">
        <v>13</v>
      </c>
      <c r="C13" s="2" t="s">
        <v>23</v>
      </c>
      <c r="D13" s="34" t="s">
        <v>28</v>
      </c>
      <c r="E13" s="2" t="s">
        <v>16</v>
      </c>
      <c r="F13" s="43"/>
      <c r="G13" s="9"/>
      <c r="H13" s="9">
        <f>Table1[[#This Row],[True Positives]]+Table1[[#This Row],[False Positives]]</f>
        <v>2294</v>
      </c>
      <c r="I13" s="9">
        <f>Table1[[#This Row],[True Positives]]+Table1[[#This Row],[False Negatives]]</f>
        <v>1923</v>
      </c>
      <c r="J13" s="9">
        <f>Table1[[#This Row],[True Negatives]]+Table1[[#This Row],[False Negatives]]</f>
        <v>4917</v>
      </c>
      <c r="K13" s="9">
        <f>Table1[[#This Row],[True Negatives]]+Table1[[#This Row],[False Positives]]</f>
        <v>5288</v>
      </c>
      <c r="L13" s="9">
        <v>656</v>
      </c>
      <c r="M13" s="9">
        <v>3650</v>
      </c>
      <c r="N13" s="9">
        <v>1638</v>
      </c>
      <c r="O13" s="9">
        <v>1267</v>
      </c>
      <c r="P13" s="30">
        <f>Table1[[#This Row],[True Positives]]/Table1[[#This Row],[Previsões Positivas]]</f>
        <v>0.28596338273757627</v>
      </c>
      <c r="Q13" s="30">
        <f>Table1[[#This Row],[True Positives]]/Table1[[#This Row],[Reais Positivos]]</f>
        <v>0.34113364534581381</v>
      </c>
      <c r="R13" s="30">
        <f>2*(Table1[[#This Row],[Precisao]]*Table1[[#This Row],[Recall]])/(Table1[[#This Row],[Precisao]]+Table1[[#This Row],[Recall]])</f>
        <v>0.31112165046241402</v>
      </c>
      <c r="S13" s="25"/>
      <c r="T13" s="27">
        <f t="shared" si="2"/>
        <v>0.62364655579160444</v>
      </c>
    </row>
    <row r="14" spans="1:22" x14ac:dyDescent="0.25">
      <c r="A14" s="6" t="s">
        <v>10</v>
      </c>
      <c r="B14" s="2" t="s">
        <v>14</v>
      </c>
      <c r="C14" s="2" t="s">
        <v>21</v>
      </c>
      <c r="D14" s="39" t="s">
        <v>35</v>
      </c>
      <c r="E14" s="2" t="s">
        <v>8</v>
      </c>
      <c r="F14" s="43">
        <v>561204555.44014704</v>
      </c>
      <c r="G14" s="18">
        <f>$F$14:$F$16/MIN($F$14:$F$16)</f>
        <v>2.1430366241251462</v>
      </c>
      <c r="H14" s="9">
        <f>Table1[[#This Row],[True Positives]]+Table1[[#This Row],[False Positives]]</f>
        <v>0</v>
      </c>
      <c r="I14" s="9">
        <f>Table1[[#This Row],[True Positives]]+Table1[[#This Row],[False Negatives]]</f>
        <v>0</v>
      </c>
      <c r="J14" s="9">
        <f>Table1[[#This Row],[True Negatives]]+Table1[[#This Row],[False Negatives]]</f>
        <v>0</v>
      </c>
      <c r="K14" s="9">
        <f>Table1[[#This Row],[True Negatives]]+Table1[[#This Row],[False Positives]]</f>
        <v>0</v>
      </c>
      <c r="L14" s="9"/>
      <c r="M14" s="9"/>
      <c r="N14" s="9"/>
      <c r="O14" s="9"/>
      <c r="P14" s="22"/>
      <c r="Q14" s="22"/>
      <c r="R14" s="22"/>
      <c r="T14" s="27">
        <f t="shared" ref="T3:T28" si="3">R14/$R$4</f>
        <v>0</v>
      </c>
    </row>
    <row r="15" spans="1:22" x14ac:dyDescent="0.25">
      <c r="A15" s="6" t="s">
        <v>10</v>
      </c>
      <c r="B15" s="2" t="s">
        <v>14</v>
      </c>
      <c r="C15" s="6" t="s">
        <v>22</v>
      </c>
      <c r="D15" s="34" t="s">
        <v>27</v>
      </c>
      <c r="E15" s="2" t="s">
        <v>8</v>
      </c>
      <c r="F15" s="44">
        <v>289600941.018695</v>
      </c>
      <c r="G15" s="19">
        <f>$F$14:$F$16/MIN($F$14:$F$16)</f>
        <v>1.1058809429966574</v>
      </c>
      <c r="H15" s="10">
        <f>Table1[[#This Row],[True Positives]]+Table1[[#This Row],[False Positives]]</f>
        <v>0</v>
      </c>
      <c r="I15" s="10">
        <f>Table1[[#This Row],[True Positives]]+Table1[[#This Row],[False Negatives]]</f>
        <v>0</v>
      </c>
      <c r="J15" s="10">
        <f>Table1[[#This Row],[True Negatives]]+Table1[[#This Row],[False Negatives]]</f>
        <v>0</v>
      </c>
      <c r="K15" s="10">
        <f>Table1[[#This Row],[True Negatives]]+Table1[[#This Row],[False Positives]]</f>
        <v>0</v>
      </c>
      <c r="L15" s="10"/>
      <c r="M15" s="10"/>
      <c r="N15" s="10"/>
      <c r="O15" s="10"/>
      <c r="P15" s="22"/>
      <c r="Q15" s="22"/>
      <c r="R15" s="22"/>
      <c r="T15" s="27">
        <f t="shared" si="3"/>
        <v>0</v>
      </c>
    </row>
    <row r="16" spans="1:22" x14ac:dyDescent="0.25">
      <c r="A16" s="6" t="s">
        <v>10</v>
      </c>
      <c r="B16" s="2" t="s">
        <v>14</v>
      </c>
      <c r="C16" s="6" t="s">
        <v>23</v>
      </c>
      <c r="D16" s="34" t="s">
        <v>28</v>
      </c>
      <c r="E16" s="2" t="s">
        <v>8</v>
      </c>
      <c r="F16" s="44">
        <v>261873525.22229901</v>
      </c>
      <c r="G16" s="19">
        <f>$F$14:$F$16/MIN($F$14:$F$16)</f>
        <v>1</v>
      </c>
      <c r="H16" s="10">
        <f>Table1[[#This Row],[True Positives]]+Table1[[#This Row],[False Positives]]</f>
        <v>0</v>
      </c>
      <c r="I16" s="10">
        <f>Table1[[#This Row],[True Positives]]+Table1[[#This Row],[False Negatives]]</f>
        <v>0</v>
      </c>
      <c r="J16" s="10">
        <f>Table1[[#This Row],[True Negatives]]+Table1[[#This Row],[False Negatives]]</f>
        <v>0</v>
      </c>
      <c r="K16" s="10">
        <f>Table1[[#This Row],[True Negatives]]+Table1[[#This Row],[False Positives]]</f>
        <v>0</v>
      </c>
      <c r="L16" s="10"/>
      <c r="M16" s="10"/>
      <c r="N16" s="10"/>
      <c r="O16" s="10"/>
      <c r="P16" s="22"/>
      <c r="Q16" s="22"/>
      <c r="R16" s="22"/>
      <c r="T16" s="27">
        <f t="shared" si="3"/>
        <v>0</v>
      </c>
    </row>
    <row r="17" spans="1:22" x14ac:dyDescent="0.25">
      <c r="A17" s="6" t="s">
        <v>10</v>
      </c>
      <c r="B17" s="6" t="s">
        <v>15</v>
      </c>
      <c r="C17" s="6" t="s">
        <v>21</v>
      </c>
      <c r="D17" s="39" t="s">
        <v>35</v>
      </c>
      <c r="E17" s="6" t="s">
        <v>17</v>
      </c>
      <c r="F17" s="44">
        <v>3.3493408966520599</v>
      </c>
      <c r="G17" s="19">
        <f>F17/MIN(F17:F19)</f>
        <v>1</v>
      </c>
      <c r="H17" s="10">
        <f>Table1[[#This Row],[True Positives]]+Table1[[#This Row],[False Positives]]</f>
        <v>0</v>
      </c>
      <c r="I17" s="10">
        <f>Table1[[#This Row],[True Positives]]+Table1[[#This Row],[False Negatives]]</f>
        <v>0</v>
      </c>
      <c r="J17" s="10">
        <f>Table1[[#This Row],[True Negatives]]+Table1[[#This Row],[False Negatives]]</f>
        <v>0</v>
      </c>
      <c r="K17" s="10">
        <f>Table1[[#This Row],[True Negatives]]+Table1[[#This Row],[False Positives]]</f>
        <v>0</v>
      </c>
      <c r="L17" s="10"/>
      <c r="M17" s="10"/>
      <c r="N17" s="10"/>
      <c r="O17" s="10"/>
      <c r="P17" s="22"/>
      <c r="Q17" s="22"/>
      <c r="R17" s="22"/>
      <c r="T17" s="27">
        <f t="shared" si="3"/>
        <v>0</v>
      </c>
    </row>
    <row r="18" spans="1:22" x14ac:dyDescent="0.25">
      <c r="A18" s="6" t="s">
        <v>10</v>
      </c>
      <c r="B18" s="6" t="s">
        <v>15</v>
      </c>
      <c r="C18" s="13" t="s">
        <v>22</v>
      </c>
      <c r="D18" s="34" t="s">
        <v>34</v>
      </c>
      <c r="E18" s="6" t="s">
        <v>17</v>
      </c>
      <c r="F18" s="45">
        <v>11.7485936636541</v>
      </c>
      <c r="G18" s="19">
        <f>F18/MIN(F17:F19)</f>
        <v>3.5077330215618781</v>
      </c>
      <c r="H18" s="10">
        <f>Table1[[#This Row],[True Positives]]+Table1[[#This Row],[False Positives]]</f>
        <v>0</v>
      </c>
      <c r="I18" s="10">
        <f>Table1[[#This Row],[True Positives]]+Table1[[#This Row],[False Negatives]]</f>
        <v>0</v>
      </c>
      <c r="J18" s="10">
        <f>Table1[[#This Row],[True Negatives]]+Table1[[#This Row],[False Negatives]]</f>
        <v>0</v>
      </c>
      <c r="K18" s="14">
        <f>Table1[[#This Row],[True Negatives]]+Table1[[#This Row],[False Positives]]</f>
        <v>0</v>
      </c>
      <c r="L18" s="14"/>
      <c r="M18" s="14"/>
      <c r="N18" s="14"/>
      <c r="O18" s="14"/>
      <c r="P18" s="22"/>
      <c r="Q18" s="22"/>
      <c r="R18" s="22"/>
      <c r="T18" s="27">
        <f t="shared" si="3"/>
        <v>0</v>
      </c>
    </row>
    <row r="19" spans="1:22" x14ac:dyDescent="0.25">
      <c r="A19" s="6" t="s">
        <v>10</v>
      </c>
      <c r="B19" s="6" t="s">
        <v>15</v>
      </c>
      <c r="C19" s="13" t="s">
        <v>23</v>
      </c>
      <c r="D19" s="35" t="s">
        <v>28</v>
      </c>
      <c r="E19" s="6" t="s">
        <v>17</v>
      </c>
      <c r="F19" s="45">
        <v>16.583992640388399</v>
      </c>
      <c r="G19" s="19">
        <f>F19/MIN(F17:F19)</f>
        <v>4.9514197426023294</v>
      </c>
      <c r="H19" s="14">
        <f>Table1[[#This Row],[True Positives]]+Table1[[#This Row],[False Positives]]</f>
        <v>0</v>
      </c>
      <c r="I19" s="14">
        <f>Table1[[#This Row],[True Positives]]+Table1[[#This Row],[False Negatives]]</f>
        <v>0</v>
      </c>
      <c r="J19" s="14">
        <f>Table1[[#This Row],[True Negatives]]+Table1[[#This Row],[False Negatives]]</f>
        <v>0</v>
      </c>
      <c r="K19" s="14">
        <f>Table1[[#This Row],[True Negatives]]+Table1[[#This Row],[False Positives]]</f>
        <v>0</v>
      </c>
      <c r="L19" s="14"/>
      <c r="M19" s="14"/>
      <c r="N19" s="14"/>
      <c r="O19" s="14"/>
      <c r="P19" s="22"/>
      <c r="Q19" s="22"/>
      <c r="R19" s="22"/>
      <c r="T19" s="27">
        <f t="shared" si="3"/>
        <v>0</v>
      </c>
    </row>
    <row r="20" spans="1:22" x14ac:dyDescent="0.25">
      <c r="A20" s="3" t="s">
        <v>18</v>
      </c>
      <c r="B20" s="3" t="s">
        <v>13</v>
      </c>
      <c r="C20" s="3" t="s">
        <v>21</v>
      </c>
      <c r="D20" s="40" t="s">
        <v>35</v>
      </c>
      <c r="E20" s="3" t="s">
        <v>16</v>
      </c>
      <c r="F20" s="46"/>
      <c r="G20" s="11"/>
      <c r="H20" s="11">
        <f>Table1[[#This Row],[True Positives]]+Table1[[#This Row],[False Positives]]</f>
        <v>1955</v>
      </c>
      <c r="I20" s="11">
        <f>Table1[[#This Row],[True Positives]]+Table1[[#This Row],[False Negatives]]</f>
        <v>1923</v>
      </c>
      <c r="J20" s="11">
        <f>Table1[[#This Row],[True Negatives]]+Table1[[#This Row],[False Negatives]]</f>
        <v>5256</v>
      </c>
      <c r="K20" s="11">
        <f>Table1[[#This Row],[True Negatives]]+Table1[[#This Row],[False Positives]]</f>
        <v>5288</v>
      </c>
      <c r="L20" s="11">
        <v>844</v>
      </c>
      <c r="M20" s="11">
        <v>4177</v>
      </c>
      <c r="N20" s="11">
        <v>1111</v>
      </c>
      <c r="O20" s="11">
        <v>1079</v>
      </c>
      <c r="P20" s="31">
        <f>Table1[[#This Row],[True Positives]]/Table1[[#This Row],[Previsões Positivas]]</f>
        <v>0.43171355498721226</v>
      </c>
      <c r="Q20" s="31">
        <f>Table1[[#This Row],[True Positives]]/Table1[[#This Row],[Reais Positivos]]</f>
        <v>0.43889755590223611</v>
      </c>
      <c r="R20" s="31">
        <f>2*(Table1[[#This Row],[Precisao]]*Table1[[#This Row],[Recall]])/(Table1[[#This Row],[Precisao]]+Table1[[#This Row],[Recall]])</f>
        <v>0.43527591542031979</v>
      </c>
      <c r="S20" s="25"/>
      <c r="T20" s="27">
        <f>R20/$V$20</f>
        <v>0.87447828884056511</v>
      </c>
      <c r="V20" s="28">
        <f>MAX(R20:R22)</f>
        <v>0.49775497113534317</v>
      </c>
    </row>
    <row r="21" spans="1:22" x14ac:dyDescent="0.25">
      <c r="A21" s="3" t="s">
        <v>18</v>
      </c>
      <c r="B21" s="3" t="s">
        <v>13</v>
      </c>
      <c r="C21" s="3" t="s">
        <v>22</v>
      </c>
      <c r="D21" s="36"/>
      <c r="E21" s="3" t="s">
        <v>16</v>
      </c>
      <c r="F21" s="46"/>
      <c r="G21" s="11"/>
      <c r="H21" s="11">
        <f>Table1[[#This Row],[True Positives]]+Table1[[#This Row],[False Positives]]</f>
        <v>1195</v>
      </c>
      <c r="I21" s="11">
        <f>Table1[[#This Row],[True Positives]]+Table1[[#This Row],[False Negatives]]</f>
        <v>1923</v>
      </c>
      <c r="J21" s="11">
        <f>Table1[[#This Row],[True Negatives]]+Table1[[#This Row],[False Negatives]]</f>
        <v>6016</v>
      </c>
      <c r="K21" s="11">
        <f>Table1[[#This Row],[True Negatives]]+Table1[[#This Row],[False Positives]]</f>
        <v>5288</v>
      </c>
      <c r="L21" s="11">
        <v>776</v>
      </c>
      <c r="M21" s="11">
        <v>4869</v>
      </c>
      <c r="N21" s="11">
        <v>419</v>
      </c>
      <c r="O21" s="11">
        <v>1147</v>
      </c>
      <c r="P21" s="31">
        <f>Table1[[#This Row],[True Positives]]/Table1[[#This Row],[Previsões Positivas]]</f>
        <v>0.64937238493723848</v>
      </c>
      <c r="Q21" s="31">
        <f>Table1[[#This Row],[True Positives]]/Table1[[#This Row],[Reais Positivos]]</f>
        <v>0.4035361414456578</v>
      </c>
      <c r="R21" s="31">
        <f>2*(Table1[[#This Row],[Precisao]]*Table1[[#This Row],[Recall]])/(Table1[[#This Row],[Precisao]]+Table1[[#This Row],[Recall]])</f>
        <v>0.49775497113534317</v>
      </c>
      <c r="S21" s="25"/>
      <c r="T21" s="27">
        <f t="shared" ref="T21:T28" si="4">R21/$V$20</f>
        <v>1</v>
      </c>
    </row>
    <row r="22" spans="1:22" x14ac:dyDescent="0.25">
      <c r="A22" s="3" t="s">
        <v>18</v>
      </c>
      <c r="B22" s="3" t="s">
        <v>13</v>
      </c>
      <c r="C22" s="3" t="s">
        <v>23</v>
      </c>
      <c r="D22" s="36" t="s">
        <v>28</v>
      </c>
      <c r="E22" s="3" t="s">
        <v>16</v>
      </c>
      <c r="F22" s="46"/>
      <c r="G22" s="11"/>
      <c r="H22" s="11">
        <f>Table1[[#This Row],[True Positives]]+Table1[[#This Row],[False Positives]]</f>
        <v>5981</v>
      </c>
      <c r="I22" s="11">
        <f>Table1[[#This Row],[True Positives]]+Table1[[#This Row],[False Negatives]]</f>
        <v>1923</v>
      </c>
      <c r="J22" s="11">
        <f>Table1[[#This Row],[True Negatives]]+Table1[[#This Row],[False Negatives]]</f>
        <v>1230</v>
      </c>
      <c r="K22" s="11">
        <f>Table1[[#This Row],[True Negatives]]+Table1[[#This Row],[False Positives]]</f>
        <v>5288</v>
      </c>
      <c r="L22" s="11">
        <v>1727</v>
      </c>
      <c r="M22" s="11">
        <v>1034</v>
      </c>
      <c r="N22" s="11">
        <v>4254</v>
      </c>
      <c r="O22" s="11">
        <v>196</v>
      </c>
      <c r="P22" s="31">
        <f>Table1[[#This Row],[True Positives]]/Table1[[#This Row],[Previsões Positivas]]</f>
        <v>0.28874770105333558</v>
      </c>
      <c r="Q22" s="31">
        <f>Table1[[#This Row],[True Positives]]/Table1[[#This Row],[Reais Positivos]]</f>
        <v>0.89807592303692152</v>
      </c>
      <c r="R22" s="31">
        <f>2*(Table1[[#This Row],[Precisao]]*Table1[[#This Row],[Recall]])/(Table1[[#This Row],[Precisao]]+Table1[[#This Row],[Recall]])</f>
        <v>0.43699392712550611</v>
      </c>
      <c r="S22" s="25"/>
      <c r="T22" s="27">
        <f t="shared" si="4"/>
        <v>0.87792980977920621</v>
      </c>
    </row>
    <row r="23" spans="1:22" x14ac:dyDescent="0.25">
      <c r="A23" s="3" t="s">
        <v>18</v>
      </c>
      <c r="B23" s="3" t="s">
        <v>14</v>
      </c>
      <c r="C23" s="3" t="s">
        <v>21</v>
      </c>
      <c r="D23" s="40" t="s">
        <v>35</v>
      </c>
      <c r="E23" s="3" t="s">
        <v>8</v>
      </c>
      <c r="F23" s="46">
        <v>525835135.37539601</v>
      </c>
      <c r="G23" s="20">
        <f>$F$23:$F$25/MIN($F$23:$F$25)</f>
        <v>2.0079736389122402</v>
      </c>
      <c r="H23" s="11">
        <f>Table1[[#This Row],[True Positives]]+Table1[[#This Row],[False Positives]]</f>
        <v>0</v>
      </c>
      <c r="I23" s="11">
        <f>Table1[[#This Row],[True Positives]]+Table1[[#This Row],[False Negatives]]</f>
        <v>0</v>
      </c>
      <c r="J23" s="11">
        <f>Table1[[#This Row],[True Negatives]]+Table1[[#This Row],[False Negatives]]</f>
        <v>0</v>
      </c>
      <c r="K23" s="11">
        <f>Table1[[#This Row],[True Negatives]]+Table1[[#This Row],[False Positives]]</f>
        <v>0</v>
      </c>
      <c r="L23" s="11"/>
      <c r="M23" s="11"/>
      <c r="N23" s="11"/>
      <c r="O23" s="11"/>
      <c r="P23" s="22"/>
      <c r="Q23" s="22"/>
      <c r="R23" s="22"/>
      <c r="T23" s="27">
        <f t="shared" si="4"/>
        <v>0</v>
      </c>
    </row>
    <row r="24" spans="1:22" x14ac:dyDescent="0.25">
      <c r="A24" s="3" t="s">
        <v>18</v>
      </c>
      <c r="B24" s="3" t="s">
        <v>14</v>
      </c>
      <c r="C24" s="3" t="s">
        <v>22</v>
      </c>
      <c r="D24" s="36" t="s">
        <v>27</v>
      </c>
      <c r="E24" s="3" t="s">
        <v>8</v>
      </c>
      <c r="F24" s="46">
        <v>289600941.018695</v>
      </c>
      <c r="G24" s="20">
        <f>$F$23:$F$25/MIN($F$23:$F$25)</f>
        <v>1.1058809429966574</v>
      </c>
      <c r="H24" s="11">
        <f>Table1[[#This Row],[True Positives]]+Table1[[#This Row],[False Positives]]</f>
        <v>0</v>
      </c>
      <c r="I24" s="11">
        <f>Table1[[#This Row],[True Positives]]+Table1[[#This Row],[False Negatives]]</f>
        <v>0</v>
      </c>
      <c r="J24" s="11">
        <f>Table1[[#This Row],[True Negatives]]+Table1[[#This Row],[False Negatives]]</f>
        <v>0</v>
      </c>
      <c r="K24" s="11">
        <f>Table1[[#This Row],[True Negatives]]+Table1[[#This Row],[False Positives]]</f>
        <v>0</v>
      </c>
      <c r="L24" s="11"/>
      <c r="M24" s="11"/>
      <c r="N24" s="11"/>
      <c r="O24" s="11"/>
      <c r="P24" s="22"/>
      <c r="Q24" s="22"/>
      <c r="R24" s="22"/>
      <c r="T24" s="27">
        <f t="shared" si="4"/>
        <v>0</v>
      </c>
    </row>
    <row r="25" spans="1:22" x14ac:dyDescent="0.25">
      <c r="A25" s="3" t="s">
        <v>18</v>
      </c>
      <c r="B25" s="3" t="s">
        <v>14</v>
      </c>
      <c r="C25" s="3" t="s">
        <v>23</v>
      </c>
      <c r="D25" s="36" t="s">
        <v>28</v>
      </c>
      <c r="E25" s="3" t="s">
        <v>8</v>
      </c>
      <c r="F25" s="46">
        <v>261873525.22229901</v>
      </c>
      <c r="G25" s="20">
        <f>$F$23:$F$25/MIN($F$23:$F$25)</f>
        <v>1</v>
      </c>
      <c r="H25" s="11">
        <f>Table1[[#This Row],[True Positives]]+Table1[[#This Row],[False Positives]]</f>
        <v>0</v>
      </c>
      <c r="I25" s="11">
        <f>Table1[[#This Row],[True Positives]]+Table1[[#This Row],[False Negatives]]</f>
        <v>0</v>
      </c>
      <c r="J25" s="11">
        <f>Table1[[#This Row],[True Negatives]]+Table1[[#This Row],[False Negatives]]</f>
        <v>0</v>
      </c>
      <c r="K25" s="11">
        <f>Table1[[#This Row],[True Negatives]]+Table1[[#This Row],[False Positives]]</f>
        <v>0</v>
      </c>
      <c r="L25" s="11"/>
      <c r="M25" s="11"/>
      <c r="N25" s="11"/>
      <c r="O25" s="11"/>
      <c r="P25" s="22"/>
      <c r="Q25" s="22"/>
      <c r="R25" s="22"/>
      <c r="T25" s="27">
        <f t="shared" si="4"/>
        <v>0</v>
      </c>
    </row>
    <row r="26" spans="1:22" x14ac:dyDescent="0.25">
      <c r="A26" s="3" t="s">
        <v>18</v>
      </c>
      <c r="B26" s="3" t="s">
        <v>15</v>
      </c>
      <c r="C26" s="3" t="s">
        <v>21</v>
      </c>
      <c r="D26" s="40" t="s">
        <v>35</v>
      </c>
      <c r="E26" s="3" t="s">
        <v>17</v>
      </c>
      <c r="F26" s="46">
        <v>3.3537226834037899</v>
      </c>
      <c r="G26" s="20">
        <f>F26/MIN(F26:F28)</f>
        <v>1</v>
      </c>
      <c r="H26" s="11">
        <f>Table1[[#This Row],[True Positives]]+Table1[[#This Row],[False Positives]]</f>
        <v>0</v>
      </c>
      <c r="I26" s="11">
        <f>Table1[[#This Row],[True Positives]]+Table1[[#This Row],[False Negatives]]</f>
        <v>0</v>
      </c>
      <c r="J26" s="11">
        <f>Table1[[#This Row],[True Negatives]]+Table1[[#This Row],[False Negatives]]</f>
        <v>0</v>
      </c>
      <c r="K26" s="11">
        <f>Table1[[#This Row],[True Negatives]]+Table1[[#This Row],[False Positives]]</f>
        <v>0</v>
      </c>
      <c r="L26" s="11"/>
      <c r="M26" s="11"/>
      <c r="N26" s="11"/>
      <c r="O26" s="11"/>
      <c r="P26" s="22"/>
      <c r="Q26" s="22"/>
      <c r="R26" s="22"/>
      <c r="T26" s="27">
        <f t="shared" si="4"/>
        <v>0</v>
      </c>
    </row>
    <row r="27" spans="1:22" x14ac:dyDescent="0.25">
      <c r="A27" s="3" t="s">
        <v>18</v>
      </c>
      <c r="B27" s="3" t="s">
        <v>15</v>
      </c>
      <c r="C27" s="3" t="s">
        <v>22</v>
      </c>
      <c r="D27" s="36" t="s">
        <v>34</v>
      </c>
      <c r="E27" s="3" t="s">
        <v>17</v>
      </c>
      <c r="F27" s="46">
        <v>11.7485936636541</v>
      </c>
      <c r="G27" s="20">
        <f>F27/MIN(F26:F28)</f>
        <v>3.5031500135038338</v>
      </c>
      <c r="H27" s="11">
        <f>Table1[[#This Row],[True Positives]]+Table1[[#This Row],[False Positives]]</f>
        <v>0</v>
      </c>
      <c r="I27" s="11">
        <f>Table1[[#This Row],[True Positives]]+Table1[[#This Row],[False Negatives]]</f>
        <v>0</v>
      </c>
      <c r="J27" s="11">
        <f>Table1[[#This Row],[True Negatives]]+Table1[[#This Row],[False Negatives]]</f>
        <v>0</v>
      </c>
      <c r="K27" s="11">
        <f>Table1[[#This Row],[True Negatives]]+Table1[[#This Row],[False Positives]]</f>
        <v>0</v>
      </c>
      <c r="L27" s="11"/>
      <c r="M27" s="11"/>
      <c r="N27" s="11"/>
      <c r="O27" s="11"/>
      <c r="P27" s="22"/>
      <c r="Q27" s="22"/>
      <c r="R27" s="22"/>
      <c r="T27" s="27">
        <f t="shared" si="4"/>
        <v>0</v>
      </c>
    </row>
    <row r="28" spans="1:22" x14ac:dyDescent="0.25">
      <c r="A28" s="3" t="s">
        <v>18</v>
      </c>
      <c r="B28" s="3" t="s">
        <v>15</v>
      </c>
      <c r="C28" s="3" t="s">
        <v>23</v>
      </c>
      <c r="D28" s="36" t="s">
        <v>28</v>
      </c>
      <c r="E28" s="3" t="s">
        <v>17</v>
      </c>
      <c r="F28" s="46">
        <v>16.583992640388399</v>
      </c>
      <c r="G28" s="20">
        <f>F28/MIN(F26:F28)</f>
        <v>4.9449504941049049</v>
      </c>
      <c r="H28" s="11">
        <f>Table1[[#This Row],[True Positives]]+Table1[[#This Row],[False Positives]]</f>
        <v>0</v>
      </c>
      <c r="I28" s="11">
        <f>Table1[[#This Row],[True Positives]]+Table1[[#This Row],[False Negatives]]</f>
        <v>0</v>
      </c>
      <c r="J28" s="11">
        <f>Table1[[#This Row],[True Negatives]]+Table1[[#This Row],[False Negatives]]</f>
        <v>0</v>
      </c>
      <c r="K28" s="11">
        <f>Table1[[#This Row],[True Negatives]]+Table1[[#This Row],[False Positives]]</f>
        <v>0</v>
      </c>
      <c r="L28" s="11"/>
      <c r="M28" s="11"/>
      <c r="N28" s="11"/>
      <c r="O28" s="11"/>
      <c r="P28" s="22"/>
      <c r="Q28" s="22"/>
      <c r="R28" s="22"/>
      <c r="T28" s="27">
        <f t="shared" si="4"/>
        <v>0</v>
      </c>
    </row>
    <row r="29" spans="1:22" x14ac:dyDescent="0.25">
      <c r="A29" s="4" t="s">
        <v>24</v>
      </c>
      <c r="B29" s="4" t="s">
        <v>13</v>
      </c>
      <c r="C29" s="4" t="s">
        <v>21</v>
      </c>
      <c r="D29" s="37"/>
      <c r="E29" s="4" t="s">
        <v>16</v>
      </c>
      <c r="F29" s="47"/>
      <c r="G29" s="12"/>
      <c r="H29" s="12">
        <f>Table1[[#This Row],[True Positives]]+Table1[[#This Row],[False Positives]]</f>
        <v>0</v>
      </c>
      <c r="I29" s="12">
        <f>Table1[[#This Row],[True Positives]]+Table1[[#This Row],[False Negatives]]</f>
        <v>0</v>
      </c>
      <c r="J29" s="12">
        <f>Table1[[#This Row],[True Negatives]]+Table1[[#This Row],[False Negatives]]</f>
        <v>0</v>
      </c>
      <c r="K29" s="12">
        <f>Table1[[#This Row],[True Negatives]]+Table1[[#This Row],[False Positives]]</f>
        <v>0</v>
      </c>
      <c r="L29" s="12"/>
      <c r="M29" s="12"/>
      <c r="N29" s="12"/>
      <c r="O29" s="12"/>
      <c r="P29" s="12"/>
      <c r="Q29" s="12"/>
      <c r="R29" s="12" t="e">
        <f>2*(Table1[[#This Row],[Precisao]]*Table1[[#This Row],[Recall]])/(Table1[[#This Row],[Precisao]]+Table1[[#This Row],[Recall]])</f>
        <v>#DIV/0!</v>
      </c>
      <c r="S29" s="25"/>
      <c r="T29" s="27"/>
    </row>
    <row r="30" spans="1:22" x14ac:dyDescent="0.25">
      <c r="A30" s="4" t="s">
        <v>11</v>
      </c>
      <c r="B30" s="4" t="s">
        <v>13</v>
      </c>
      <c r="C30" s="4" t="s">
        <v>22</v>
      </c>
      <c r="D30" s="37"/>
      <c r="E30" s="4" t="s">
        <v>16</v>
      </c>
      <c r="F30" s="47"/>
      <c r="G30" s="12"/>
      <c r="H30" s="12">
        <f>Table1[[#This Row],[True Positives]]+Table1[[#This Row],[False Positives]]</f>
        <v>0</v>
      </c>
      <c r="I30" s="12">
        <f>Table1[[#This Row],[True Positives]]+Table1[[#This Row],[False Negatives]]</f>
        <v>0</v>
      </c>
      <c r="J30" s="12">
        <f>Table1[[#This Row],[True Negatives]]+Table1[[#This Row],[False Negatives]]</f>
        <v>0</v>
      </c>
      <c r="K30" s="12">
        <f>Table1[[#This Row],[True Negatives]]+Table1[[#This Row],[False Positives]]</f>
        <v>0</v>
      </c>
      <c r="L30" s="12"/>
      <c r="M30" s="12"/>
      <c r="N30" s="12"/>
      <c r="O30" s="12"/>
      <c r="P30" s="12"/>
      <c r="Q30" s="12"/>
      <c r="R30" s="12" t="e">
        <f>2*(Table1[[#This Row],[Precisao]]*Table1[[#This Row],[Recall]])/(Table1[[#This Row],[Precisao]]+Table1[[#This Row],[Recall]])</f>
        <v>#DIV/0!</v>
      </c>
      <c r="S30" s="25"/>
      <c r="T30" s="27"/>
    </row>
    <row r="31" spans="1:22" x14ac:dyDescent="0.25">
      <c r="A31" s="4" t="s">
        <v>11</v>
      </c>
      <c r="B31" s="4" t="s">
        <v>13</v>
      </c>
      <c r="C31" s="4" t="s">
        <v>23</v>
      </c>
      <c r="D31" s="37"/>
      <c r="E31" s="4" t="s">
        <v>16</v>
      </c>
      <c r="F31" s="47"/>
      <c r="G31" s="12"/>
      <c r="H31" s="12">
        <f>Table1[[#This Row],[True Positives]]+Table1[[#This Row],[False Positives]]</f>
        <v>0</v>
      </c>
      <c r="I31" s="12">
        <f>Table1[[#This Row],[True Positives]]+Table1[[#This Row],[False Negatives]]</f>
        <v>0</v>
      </c>
      <c r="J31" s="12">
        <f>Table1[[#This Row],[True Negatives]]+Table1[[#This Row],[False Negatives]]</f>
        <v>0</v>
      </c>
      <c r="K31" s="12">
        <f>Table1[[#This Row],[True Negatives]]+Table1[[#This Row],[False Positives]]</f>
        <v>0</v>
      </c>
      <c r="L31" s="12"/>
      <c r="M31" s="12"/>
      <c r="N31" s="12"/>
      <c r="O31" s="12"/>
      <c r="P31" s="12"/>
      <c r="Q31" s="12"/>
      <c r="R31" s="12" t="e">
        <f>2*(Table1[[#This Row],[Precisao]]*Table1[[#This Row],[Recall]])/(Table1[[#This Row],[Precisao]]+Table1[[#This Row],[Recall]])</f>
        <v>#DIV/0!</v>
      </c>
      <c r="S31" s="25"/>
      <c r="T31" s="27"/>
    </row>
    <row r="32" spans="1:22" x14ac:dyDescent="0.25">
      <c r="A32" s="4" t="s">
        <v>11</v>
      </c>
      <c r="B32" s="4" t="s">
        <v>14</v>
      </c>
      <c r="C32" s="4" t="s">
        <v>21</v>
      </c>
      <c r="D32" s="37"/>
      <c r="E32" s="4" t="s">
        <v>8</v>
      </c>
      <c r="F32" s="47"/>
      <c r="G32" s="21"/>
      <c r="H32" s="12">
        <f>Table1[[#This Row],[True Positives]]+Table1[[#This Row],[False Positives]]</f>
        <v>0</v>
      </c>
      <c r="I32" s="12">
        <f>Table1[[#This Row],[True Positives]]+Table1[[#This Row],[False Negatives]]</f>
        <v>0</v>
      </c>
      <c r="J32" s="12">
        <f>Table1[[#This Row],[True Negatives]]+Table1[[#This Row],[False Negatives]]</f>
        <v>0</v>
      </c>
      <c r="K32" s="12">
        <f>Table1[[#This Row],[True Negatives]]+Table1[[#This Row],[False Positives]]</f>
        <v>0</v>
      </c>
      <c r="L32" s="12"/>
      <c r="M32" s="12"/>
      <c r="N32" s="12"/>
      <c r="O32" s="12"/>
      <c r="P32" s="22"/>
      <c r="Q32" s="22"/>
      <c r="R32" s="22"/>
    </row>
    <row r="33" spans="1:18" x14ac:dyDescent="0.25">
      <c r="A33" s="4" t="s">
        <v>11</v>
      </c>
      <c r="B33" s="4" t="s">
        <v>14</v>
      </c>
      <c r="C33" s="4" t="s">
        <v>22</v>
      </c>
      <c r="D33" s="37"/>
      <c r="E33" s="4" t="s">
        <v>8</v>
      </c>
      <c r="F33" s="47"/>
      <c r="G33" s="21"/>
      <c r="H33" s="12">
        <f>Table1[[#This Row],[True Positives]]+Table1[[#This Row],[False Positives]]</f>
        <v>0</v>
      </c>
      <c r="I33" s="12">
        <f>Table1[[#This Row],[True Positives]]+Table1[[#This Row],[False Negatives]]</f>
        <v>0</v>
      </c>
      <c r="J33" s="12">
        <f>Table1[[#This Row],[True Negatives]]+Table1[[#This Row],[False Negatives]]</f>
        <v>0</v>
      </c>
      <c r="K33" s="12">
        <f>Table1[[#This Row],[True Negatives]]+Table1[[#This Row],[False Positives]]</f>
        <v>0</v>
      </c>
      <c r="L33" s="12"/>
      <c r="M33" s="12"/>
      <c r="N33" s="12"/>
      <c r="O33" s="12"/>
      <c r="P33" s="22"/>
      <c r="Q33" s="22"/>
      <c r="R33" s="22"/>
    </row>
    <row r="34" spans="1:18" x14ac:dyDescent="0.25">
      <c r="A34" s="4" t="s">
        <v>11</v>
      </c>
      <c r="B34" s="4" t="s">
        <v>14</v>
      </c>
      <c r="C34" s="4" t="s">
        <v>23</v>
      </c>
      <c r="D34" s="37"/>
      <c r="E34" s="4" t="s">
        <v>8</v>
      </c>
      <c r="F34" s="47"/>
      <c r="G34" s="21"/>
      <c r="H34" s="12">
        <f>Table1[[#This Row],[True Positives]]+Table1[[#This Row],[False Positives]]</f>
        <v>0</v>
      </c>
      <c r="I34" s="12">
        <f>Table1[[#This Row],[True Positives]]+Table1[[#This Row],[False Negatives]]</f>
        <v>0</v>
      </c>
      <c r="J34" s="12">
        <f>Table1[[#This Row],[True Negatives]]+Table1[[#This Row],[False Negatives]]</f>
        <v>0</v>
      </c>
      <c r="K34" s="12">
        <f>Table1[[#This Row],[True Negatives]]+Table1[[#This Row],[False Positives]]</f>
        <v>0</v>
      </c>
      <c r="L34" s="12"/>
      <c r="M34" s="12"/>
      <c r="N34" s="12"/>
      <c r="O34" s="12"/>
      <c r="P34" s="22"/>
      <c r="Q34" s="22"/>
      <c r="R34" s="22"/>
    </row>
    <row r="35" spans="1:18" x14ac:dyDescent="0.25">
      <c r="A35" s="4" t="s">
        <v>11</v>
      </c>
      <c r="B35" s="4" t="s">
        <v>15</v>
      </c>
      <c r="C35" s="4" t="s">
        <v>21</v>
      </c>
      <c r="D35" s="37"/>
      <c r="E35" s="4" t="s">
        <v>17</v>
      </c>
      <c r="F35" s="47"/>
      <c r="G35" s="21" t="e">
        <f t="shared" si="1"/>
        <v>#VALUE!</v>
      </c>
      <c r="H35" s="12">
        <f>Table1[[#This Row],[True Positives]]+Table1[[#This Row],[False Positives]]</f>
        <v>0</v>
      </c>
      <c r="I35" s="12">
        <f>Table1[[#This Row],[True Positives]]+Table1[[#This Row],[False Negatives]]</f>
        <v>0</v>
      </c>
      <c r="J35" s="12">
        <f>Table1[[#This Row],[True Negatives]]+Table1[[#This Row],[False Negatives]]</f>
        <v>0</v>
      </c>
      <c r="K35" s="12">
        <f>Table1[[#This Row],[True Negatives]]+Table1[[#This Row],[False Positives]]</f>
        <v>0</v>
      </c>
      <c r="L35" s="12"/>
      <c r="M35" s="12"/>
      <c r="N35" s="12"/>
      <c r="O35" s="12"/>
      <c r="P35" s="22"/>
      <c r="Q35" s="22"/>
      <c r="R35" s="22"/>
    </row>
    <row r="36" spans="1:18" x14ac:dyDescent="0.25">
      <c r="A36" s="4" t="s">
        <v>11</v>
      </c>
      <c r="B36" s="4" t="s">
        <v>15</v>
      </c>
      <c r="C36" s="4" t="s">
        <v>22</v>
      </c>
      <c r="D36" s="37"/>
      <c r="E36" s="4" t="s">
        <v>17</v>
      </c>
      <c r="F36" s="47"/>
      <c r="G36" s="21" t="e">
        <f t="shared" si="1"/>
        <v>#VALUE!</v>
      </c>
      <c r="H36" s="12">
        <f>Table1[[#This Row],[True Positives]]+Table1[[#This Row],[False Positives]]</f>
        <v>0</v>
      </c>
      <c r="I36" s="12">
        <f>Table1[[#This Row],[True Positives]]+Table1[[#This Row],[False Negatives]]</f>
        <v>0</v>
      </c>
      <c r="J36" s="12">
        <f>Table1[[#This Row],[True Negatives]]+Table1[[#This Row],[False Negatives]]</f>
        <v>0</v>
      </c>
      <c r="K36" s="12">
        <f>Table1[[#This Row],[True Negatives]]+Table1[[#This Row],[False Positives]]</f>
        <v>0</v>
      </c>
      <c r="L36" s="12"/>
      <c r="M36" s="12"/>
      <c r="N36" s="12"/>
      <c r="O36" s="12"/>
      <c r="P36" s="22"/>
      <c r="Q36" s="22"/>
      <c r="R36" s="22"/>
    </row>
    <row r="37" spans="1:18" x14ac:dyDescent="0.25">
      <c r="A37" s="4" t="s">
        <v>11</v>
      </c>
      <c r="B37" s="4" t="s">
        <v>15</v>
      </c>
      <c r="C37" s="4" t="s">
        <v>23</v>
      </c>
      <c r="D37" s="37"/>
      <c r="E37" s="4" t="s">
        <v>17</v>
      </c>
      <c r="F37" s="47"/>
      <c r="G37" s="21" t="e">
        <f t="shared" si="1"/>
        <v>#VALUE!</v>
      </c>
      <c r="H37" s="12">
        <f>Table1[[#This Row],[True Positives]]+Table1[[#This Row],[False Positives]]</f>
        <v>0</v>
      </c>
      <c r="I37" s="12">
        <f>Table1[[#This Row],[True Positives]]+Table1[[#This Row],[False Negatives]]</f>
        <v>0</v>
      </c>
      <c r="J37" s="12">
        <f>Table1[[#This Row],[True Negatives]]+Table1[[#This Row],[False Negatives]]</f>
        <v>0</v>
      </c>
      <c r="K37" s="12">
        <f>Table1[[#This Row],[True Negatives]]+Table1[[#This Row],[False Positives]]</f>
        <v>0</v>
      </c>
      <c r="L37" s="12"/>
      <c r="M37" s="12"/>
      <c r="N37" s="12"/>
      <c r="O37" s="12"/>
      <c r="P37" s="23"/>
      <c r="Q37" s="23"/>
      <c r="R37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Analises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Barbosa, Andre Rodrigues (RIS-SAO)</dc:creator>
  <cp:lastModifiedBy>Barbosa, Andre Rodrigues (RIS-SAO)</cp:lastModifiedBy>
  <dcterms:created xsi:type="dcterms:W3CDTF">2020-03-04T11:15:57Z</dcterms:created>
  <dcterms:modified xsi:type="dcterms:W3CDTF">2020-03-06T12:10:41Z</dcterms:modified>
</cp:coreProperties>
</file>