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g\Desktop\2015년 1학기\네트워크 분석 및 설계\프로젝트\"/>
    </mc:Choice>
  </mc:AlternateContent>
  <bookViews>
    <workbookView xWindow="0" yWindow="0" windowWidth="24000" windowHeight="9690" activeTab="1"/>
  </bookViews>
  <sheets>
    <sheet name="Sheet1" sheetId="1" r:id="rId1"/>
    <sheet name="Sheet2" sheetId="2" r:id="rId2"/>
  </sheets>
  <definedNames>
    <definedName name="_xlnm._FilterDatabase" localSheetId="0" hidden="1">Sheet1!$F$1:$F$24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2" l="1"/>
  <c r="D6" i="2"/>
  <c r="I21" i="1"/>
  <c r="J21" i="1"/>
  <c r="H21" i="1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G12" i="2"/>
  <c r="G13" i="2"/>
  <c r="G14" i="2"/>
  <c r="G15" i="2"/>
  <c r="G16" i="2"/>
  <c r="G17" i="2"/>
  <c r="G18" i="2"/>
  <c r="G19" i="2"/>
  <c r="G21" i="2"/>
  <c r="G22" i="2"/>
  <c r="G23" i="2"/>
  <c r="G24" i="2"/>
  <c r="G25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K16" i="1" l="1"/>
  <c r="F7" i="1" l="1"/>
  <c r="F4" i="1"/>
  <c r="F13" i="1"/>
  <c r="F6" i="1"/>
  <c r="F11" i="1"/>
  <c r="F5" i="1"/>
  <c r="E6" i="1"/>
  <c r="E10" i="1"/>
  <c r="E11" i="1"/>
  <c r="E9" i="1"/>
  <c r="E2" i="1"/>
  <c r="E16" i="1"/>
  <c r="E13" i="1"/>
  <c r="E4" i="1"/>
  <c r="E7" i="1"/>
  <c r="E17" i="1"/>
  <c r="E12" i="1"/>
  <c r="E8" i="1"/>
  <c r="E5" i="1"/>
  <c r="E14" i="1"/>
  <c r="E15" i="1"/>
  <c r="E3" i="1"/>
  <c r="K3" i="1"/>
  <c r="K5" i="1"/>
  <c r="K6" i="1"/>
  <c r="K10" i="1"/>
  <c r="K11" i="1"/>
  <c r="K9" i="1"/>
  <c r="M2" i="1"/>
  <c r="K13" i="1"/>
  <c r="K4" i="1"/>
  <c r="K7" i="1"/>
  <c r="K17" i="1"/>
  <c r="K12" i="1"/>
  <c r="K8" i="1"/>
  <c r="K14" i="1"/>
  <c r="K15" i="1"/>
  <c r="C35" i="1" l="1"/>
  <c r="D35" i="1"/>
  <c r="B35" i="1"/>
</calcChain>
</file>

<file path=xl/sharedStrings.xml><?xml version="1.0" encoding="utf-8"?>
<sst xmlns="http://schemas.openxmlformats.org/spreadsheetml/2006/main" count="374" uniqueCount="298">
  <si>
    <t>우정원</t>
    <phoneticPr fontId="1" type="noConversion"/>
  </si>
  <si>
    <t>공학관</t>
    <phoneticPr fontId="1" type="noConversion"/>
  </si>
  <si>
    <t>체육대학관</t>
    <phoneticPr fontId="1" type="noConversion"/>
  </si>
  <si>
    <t>외국어대</t>
    <phoneticPr fontId="1" type="noConversion"/>
  </si>
  <si>
    <t>멀티미디어교육관</t>
    <phoneticPr fontId="1" type="noConversion"/>
  </si>
  <si>
    <t>제2기숙사</t>
    <phoneticPr fontId="1" type="noConversion"/>
  </si>
  <si>
    <t>도예관</t>
    <phoneticPr fontId="1" type="noConversion"/>
  </si>
  <si>
    <t>생명과학대</t>
    <phoneticPr fontId="1" type="noConversion"/>
  </si>
  <si>
    <t>예술디자인대</t>
    <phoneticPr fontId="1" type="noConversion"/>
  </si>
  <si>
    <t>국제경영대</t>
    <phoneticPr fontId="1" type="noConversion"/>
  </si>
  <si>
    <t>학생회관</t>
    <phoneticPr fontId="1" type="noConversion"/>
  </si>
  <si>
    <t>전자정보대</t>
    <phoneticPr fontId="1" type="noConversion"/>
  </si>
  <si>
    <t>국제학관</t>
    <phoneticPr fontId="1" type="noConversion"/>
  </si>
  <si>
    <t>천문대</t>
    <phoneticPr fontId="1" type="noConversion"/>
  </si>
  <si>
    <t>교수</t>
    <phoneticPr fontId="1" type="noConversion"/>
  </si>
  <si>
    <t>학생(대학원 포함)</t>
    <phoneticPr fontId="1" type="noConversion"/>
  </si>
  <si>
    <t>교직원</t>
    <phoneticPr fontId="1" type="noConversion"/>
  </si>
  <si>
    <t>동시간 예상 최대 사용량</t>
    <phoneticPr fontId="1" type="noConversion"/>
  </si>
  <si>
    <t>총 인원</t>
    <phoneticPr fontId="1" type="noConversion"/>
  </si>
  <si>
    <t>설치 PC 수</t>
    <phoneticPr fontId="1" type="noConversion"/>
  </si>
  <si>
    <t>중앙도서관</t>
    <phoneticPr fontId="1" type="noConversion"/>
  </si>
  <si>
    <t>실험연구동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</si>
  <si>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</si>
  <si>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</si>
  <si>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</si>
  <si>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163.180.0.</t>
    <phoneticPr fontId="1" type="noConversion"/>
  </si>
  <si>
    <t>163.180.0.1/21</t>
    <phoneticPr fontId="1" type="noConversion"/>
  </si>
  <si>
    <t>x.x.00000111.x</t>
    <phoneticPr fontId="1" type="noConversion"/>
  </si>
  <si>
    <t>163.180.7.254/21</t>
    <phoneticPr fontId="1" type="noConversion"/>
  </si>
  <si>
    <t>x.x.00001111.x</t>
    <phoneticPr fontId="1" type="noConversion"/>
  </si>
  <si>
    <t>163.180.8.1/21</t>
    <phoneticPr fontId="1" type="noConversion"/>
  </si>
  <si>
    <t>x.x.00010001.x</t>
    <phoneticPr fontId="1" type="noConversion"/>
  </si>
  <si>
    <t>x.x.00010011.x</t>
    <phoneticPr fontId="1" type="noConversion"/>
  </si>
  <si>
    <t>163.180.15.254/21</t>
    <phoneticPr fontId="1" type="noConversion"/>
  </si>
  <si>
    <t>163.180.16.1/23</t>
    <phoneticPr fontId="1" type="noConversion"/>
  </si>
  <si>
    <t>163.180.17.254/23</t>
    <phoneticPr fontId="1" type="noConversion"/>
  </si>
  <si>
    <t>163.180.18.1/23</t>
    <phoneticPr fontId="1" type="noConversion"/>
  </si>
  <si>
    <t>163.180.19.254/23</t>
    <phoneticPr fontId="1" type="noConversion"/>
  </si>
  <si>
    <t>163.180.20.1/23</t>
    <phoneticPr fontId="1" type="noConversion"/>
  </si>
  <si>
    <t>x.x.00010101.x</t>
    <phoneticPr fontId="1" type="noConversion"/>
  </si>
  <si>
    <t>163.180.22.1/23</t>
    <phoneticPr fontId="1" type="noConversion"/>
  </si>
  <si>
    <t>x.x.00010111.x</t>
    <phoneticPr fontId="1" type="noConversion"/>
  </si>
  <si>
    <t>x.x.00011001.x</t>
    <phoneticPr fontId="1" type="noConversion"/>
  </si>
  <si>
    <t>163.180.24.1/23</t>
    <phoneticPr fontId="1" type="noConversion"/>
  </si>
  <si>
    <t>x.x.00011010.x</t>
    <phoneticPr fontId="1" type="noConversion"/>
  </si>
  <si>
    <t>163.180.25.254/23</t>
    <phoneticPr fontId="1" type="noConversion"/>
  </si>
  <si>
    <t>163.180.21.254/23</t>
    <phoneticPr fontId="1" type="noConversion"/>
  </si>
  <si>
    <t>163.180.23.254/23</t>
    <phoneticPr fontId="1" type="noConversion"/>
  </si>
  <si>
    <t>x.x.00011011.10000000</t>
    <phoneticPr fontId="1" type="noConversion"/>
  </si>
  <si>
    <t>x.x.00011100.00000000</t>
    <phoneticPr fontId="1" type="noConversion"/>
  </si>
  <si>
    <t>163.180.26.1/24</t>
    <phoneticPr fontId="1" type="noConversion"/>
  </si>
  <si>
    <t>163.180.26.254/24</t>
    <phoneticPr fontId="1" type="noConversion"/>
  </si>
  <si>
    <t>163.180.27.1/25</t>
    <phoneticPr fontId="1" type="noConversion"/>
  </si>
  <si>
    <t>163.180.27.129/25</t>
    <phoneticPr fontId="1" type="noConversion"/>
  </si>
  <si>
    <t>163.180.27.254/25</t>
    <phoneticPr fontId="1" type="noConversion"/>
  </si>
  <si>
    <t>163.180.28.1/25</t>
    <phoneticPr fontId="1" type="noConversion"/>
  </si>
  <si>
    <t>x.x.00011100.10000000</t>
    <phoneticPr fontId="1" type="noConversion"/>
  </si>
  <si>
    <t>163.180.28.129/25</t>
    <phoneticPr fontId="1" type="noConversion"/>
  </si>
  <si>
    <t>163.180.28.254/25</t>
    <phoneticPr fontId="1" type="noConversion"/>
  </si>
  <si>
    <t>x.x.00011101.00000000</t>
    <phoneticPr fontId="1" type="noConversion"/>
  </si>
  <si>
    <t>163.180.29.1/26</t>
    <phoneticPr fontId="1" type="noConversion"/>
  </si>
  <si>
    <t>x.x.00011101.01000000</t>
    <phoneticPr fontId="1" type="noConversion"/>
  </si>
  <si>
    <t>x.x.00011101.01100000</t>
    <phoneticPr fontId="1" type="noConversion"/>
  </si>
  <si>
    <t>163.180.29.62/26</t>
    <phoneticPr fontId="1" type="noConversion"/>
  </si>
  <si>
    <t>163.180.28.126/25</t>
    <phoneticPr fontId="1" type="noConversion"/>
  </si>
  <si>
    <t>163.180.27.126/25</t>
    <phoneticPr fontId="1" type="noConversion"/>
  </si>
  <si>
    <t>163.180.29.65/27</t>
    <phoneticPr fontId="1" type="noConversion"/>
  </si>
  <si>
    <t>163.180.29.94/27</t>
    <phoneticPr fontId="1" type="noConversion"/>
  </si>
  <si>
    <t>x.x.00011101.01110000</t>
    <phoneticPr fontId="1" type="noConversion"/>
  </si>
  <si>
    <t>163.180.29.97/28</t>
    <phoneticPr fontId="1" type="noConversion"/>
  </si>
  <si>
    <t>163.180.29.110/28</t>
    <phoneticPr fontId="1" type="noConversion"/>
  </si>
  <si>
    <t>x.x.00011101.10000000</t>
    <phoneticPr fontId="1" type="noConversion"/>
  </si>
  <si>
    <t>163.180.29.126/28</t>
    <phoneticPr fontId="1" type="noConversion"/>
  </si>
  <si>
    <t>163.180.29.113/28</t>
    <phoneticPr fontId="1" type="noConversion"/>
  </si>
  <si>
    <t>x.x.00011101.10000100</t>
    <phoneticPr fontId="1" type="noConversion"/>
  </si>
  <si>
    <t>163.180.29.129/30</t>
    <phoneticPr fontId="1" type="noConversion"/>
  </si>
  <si>
    <t>163.180.29.130/30</t>
    <phoneticPr fontId="1" type="noConversion"/>
  </si>
  <si>
    <t>x.x.00011101.10001000</t>
    <phoneticPr fontId="1" type="noConversion"/>
  </si>
  <si>
    <t>163.180.29.133/30</t>
    <phoneticPr fontId="1" type="noConversion"/>
  </si>
  <si>
    <t>163.180.29.134/30</t>
    <phoneticPr fontId="1" type="noConversion"/>
  </si>
  <si>
    <t>x.x.00011101.10001100</t>
    <phoneticPr fontId="1" type="noConversion"/>
  </si>
  <si>
    <t>163.180.29.137/30</t>
    <phoneticPr fontId="1" type="noConversion"/>
  </si>
  <si>
    <t>163.180.29.138/30</t>
    <phoneticPr fontId="1" type="noConversion"/>
  </si>
  <si>
    <t>Network Add</t>
    <phoneticPr fontId="1" type="noConversion"/>
  </si>
  <si>
    <t>Broadcast Add</t>
    <phoneticPr fontId="1" type="noConversion"/>
  </si>
  <si>
    <t>163.180.0.0</t>
    <phoneticPr fontId="1" type="noConversion"/>
  </si>
  <si>
    <t>163.180.7.255</t>
    <phoneticPr fontId="1" type="noConversion"/>
  </si>
  <si>
    <t>163.180.8.0</t>
    <phoneticPr fontId="1" type="noConversion"/>
  </si>
  <si>
    <t>163.180.15.255</t>
    <phoneticPr fontId="1" type="noConversion"/>
  </si>
  <si>
    <t>163.180.16.0</t>
    <phoneticPr fontId="1" type="noConversion"/>
  </si>
  <si>
    <t>163.180.17.255</t>
    <phoneticPr fontId="1" type="noConversion"/>
  </si>
  <si>
    <t>163.180.18.0</t>
    <phoneticPr fontId="1" type="noConversion"/>
  </si>
  <si>
    <t>163.180.19.255</t>
    <phoneticPr fontId="1" type="noConversion"/>
  </si>
  <si>
    <t>163.180.20.0</t>
    <phoneticPr fontId="1" type="noConversion"/>
  </si>
  <si>
    <t>163.180.21.255</t>
    <phoneticPr fontId="1" type="noConversion"/>
  </si>
  <si>
    <t>163.180.22.0</t>
    <phoneticPr fontId="1" type="noConversion"/>
  </si>
  <si>
    <t>163.180.23.255</t>
    <phoneticPr fontId="1" type="noConversion"/>
  </si>
  <si>
    <t>163.180.24.0</t>
    <phoneticPr fontId="1" type="noConversion"/>
  </si>
  <si>
    <t>163.180.25.255</t>
    <phoneticPr fontId="1" type="noConversion"/>
  </si>
  <si>
    <t>163.180.26.0</t>
    <phoneticPr fontId="1" type="noConversion"/>
  </si>
  <si>
    <t>163.180.26.255</t>
    <phoneticPr fontId="1" type="noConversion"/>
  </si>
  <si>
    <t>163.180.27.0</t>
    <phoneticPr fontId="1" type="noConversion"/>
  </si>
  <si>
    <t>163.180.27.127</t>
    <phoneticPr fontId="1" type="noConversion"/>
  </si>
  <si>
    <t>163.180.27.128</t>
    <phoneticPr fontId="1" type="noConversion"/>
  </si>
  <si>
    <t>163.180.27.255</t>
    <phoneticPr fontId="1" type="noConversion"/>
  </si>
  <si>
    <t>163.180.28.0</t>
    <phoneticPr fontId="1" type="noConversion"/>
  </si>
  <si>
    <t>163.180.28.127</t>
    <phoneticPr fontId="1" type="noConversion"/>
  </si>
  <si>
    <t>163.180.28.128</t>
    <phoneticPr fontId="1" type="noConversion"/>
  </si>
  <si>
    <t>163.180.28.255</t>
    <phoneticPr fontId="1" type="noConversion"/>
  </si>
  <si>
    <t>163.180.29.0</t>
    <phoneticPr fontId="1" type="noConversion"/>
  </si>
  <si>
    <t>163.180.29.63</t>
    <phoneticPr fontId="1" type="noConversion"/>
  </si>
  <si>
    <t>163.180.29.64</t>
    <phoneticPr fontId="1" type="noConversion"/>
  </si>
  <si>
    <t>163.180.29.95</t>
    <phoneticPr fontId="1" type="noConversion"/>
  </si>
  <si>
    <t>163.180.29.96</t>
    <phoneticPr fontId="1" type="noConversion"/>
  </si>
  <si>
    <t>163.180.29.111</t>
    <phoneticPr fontId="1" type="noConversion"/>
  </si>
  <si>
    <t>163.180.29.112</t>
    <phoneticPr fontId="1" type="noConversion"/>
  </si>
  <si>
    <t>163.180.29.127</t>
    <phoneticPr fontId="1" type="noConversion"/>
  </si>
  <si>
    <t>163.180.29.128</t>
    <phoneticPr fontId="1" type="noConversion"/>
  </si>
  <si>
    <t>163.180.29.131</t>
    <phoneticPr fontId="1" type="noConversion"/>
  </si>
  <si>
    <t>163.180.29.132</t>
    <phoneticPr fontId="1" type="noConversion"/>
  </si>
  <si>
    <t>163.180.29.135</t>
    <phoneticPr fontId="1" type="noConversion"/>
  </si>
  <si>
    <t>163.180.29.136</t>
    <phoneticPr fontId="1" type="noConversion"/>
  </si>
  <si>
    <t>163.180.29.139</t>
    <phoneticPr fontId="1" type="noConversion"/>
  </si>
  <si>
    <t>Serial1-sub</t>
    <phoneticPr fontId="1" type="noConversion"/>
  </si>
  <si>
    <t>Serial1-main</t>
    <phoneticPr fontId="1" type="noConversion"/>
  </si>
  <si>
    <t>Serial2-main</t>
    <phoneticPr fontId="1" type="noConversion"/>
  </si>
  <si>
    <t>Serial2-sub</t>
    <phoneticPr fontId="1" type="noConversion"/>
  </si>
  <si>
    <t>Serial3-Main</t>
    <phoneticPr fontId="1" type="noConversion"/>
  </si>
  <si>
    <t>Serial3-sub</t>
    <phoneticPr fontId="1" type="noConversion"/>
  </si>
  <si>
    <t>163.180.29.141/30</t>
    <phoneticPr fontId="1" type="noConversion"/>
  </si>
  <si>
    <t>163.180.29.145/30</t>
    <phoneticPr fontId="1" type="noConversion"/>
  </si>
  <si>
    <t>163.180.29.149/30</t>
    <phoneticPr fontId="1" type="noConversion"/>
  </si>
  <si>
    <t>163.180.29.142/30</t>
    <phoneticPr fontId="1" type="noConversion"/>
  </si>
  <si>
    <t>163.180.29.146/30</t>
    <phoneticPr fontId="1" type="noConversion"/>
  </si>
  <si>
    <t>163.180.29.150/30</t>
    <phoneticPr fontId="1" type="noConversion"/>
  </si>
  <si>
    <t>학생</t>
    <phoneticPr fontId="1" type="noConversion"/>
  </si>
  <si>
    <t>교수</t>
    <phoneticPr fontId="1" type="noConversion"/>
  </si>
  <si>
    <t>교직원</t>
    <phoneticPr fontId="1" type="noConversion"/>
  </si>
  <si>
    <t>163.180.16.1/23</t>
    <phoneticPr fontId="1" type="noConversion"/>
  </si>
  <si>
    <t>163.180.19.1/23</t>
    <phoneticPr fontId="1" type="noConversion"/>
  </si>
  <si>
    <t>163.180.18.1/23</t>
    <phoneticPr fontId="1" type="noConversion"/>
  </si>
  <si>
    <t>163.180.20.1/23</t>
    <phoneticPr fontId="1" type="noConversion"/>
  </si>
  <si>
    <t>163.180.21.1/23</t>
    <phoneticPr fontId="1" type="noConversion"/>
  </si>
  <si>
    <t>163.180.22.1/23</t>
    <phoneticPr fontId="1" type="noConversion"/>
  </si>
  <si>
    <t>163.180.23.1/23</t>
    <phoneticPr fontId="1" type="noConversion"/>
  </si>
  <si>
    <t>163.180.24.1/23</t>
    <phoneticPr fontId="1" type="noConversion"/>
  </si>
  <si>
    <t>163.180.25.1/23</t>
    <phoneticPr fontId="1" type="noConversion"/>
  </si>
  <si>
    <t>163.180.26.1/24</t>
    <phoneticPr fontId="1" type="noConversion"/>
  </si>
  <si>
    <t>163.180.17.128/23</t>
    <phoneticPr fontId="1" type="noConversion"/>
  </si>
  <si>
    <t>163.180.19.128/23</t>
    <phoneticPr fontId="1" type="noConversion"/>
  </si>
  <si>
    <t>163.180.21.128/23</t>
    <phoneticPr fontId="1" type="noConversion"/>
  </si>
  <si>
    <t>163.180.23.128/23</t>
    <phoneticPr fontId="1" type="noConversion"/>
  </si>
  <si>
    <t>163.180.25.128/23</t>
    <phoneticPr fontId="1" type="noConversion"/>
  </si>
  <si>
    <t>163.180.26.192/24</t>
    <phoneticPr fontId="1" type="noConversion"/>
  </si>
  <si>
    <t>163.180.26.128/24</t>
    <phoneticPr fontId="1" type="noConversion"/>
  </si>
  <si>
    <t>163.180.27.1/25</t>
    <phoneticPr fontId="1" type="noConversion"/>
  </si>
  <si>
    <t>163.180.27.64/25</t>
    <phoneticPr fontId="1" type="noConversion"/>
  </si>
  <si>
    <t>163.180.27.96/25</t>
    <phoneticPr fontId="1" type="noConversion"/>
  </si>
  <si>
    <t>163.180.27.129/25</t>
    <phoneticPr fontId="1" type="noConversion"/>
  </si>
  <si>
    <t>163.180.27.192/25</t>
    <phoneticPr fontId="1" type="noConversion"/>
  </si>
  <si>
    <t>163.180.27.222/25</t>
    <phoneticPr fontId="1" type="noConversion"/>
  </si>
  <si>
    <t>163.180.28.1/25</t>
    <phoneticPr fontId="1" type="noConversion"/>
  </si>
  <si>
    <t>163.180.28.64/25</t>
    <phoneticPr fontId="1" type="noConversion"/>
  </si>
  <si>
    <t>163.180.28.96/25</t>
    <phoneticPr fontId="1" type="noConversion"/>
  </si>
  <si>
    <t>163.180.28.129/25</t>
    <phoneticPr fontId="1" type="noConversion"/>
  </si>
  <si>
    <t>163.180.28.192/25</t>
    <phoneticPr fontId="1" type="noConversion"/>
  </si>
  <si>
    <t>163.180.28.222/25</t>
    <phoneticPr fontId="1" type="noConversion"/>
  </si>
  <si>
    <t>163.180.29.1/26</t>
    <phoneticPr fontId="1" type="noConversion"/>
  </si>
  <si>
    <t>163.180.29.32/26</t>
    <phoneticPr fontId="1" type="noConversion"/>
  </si>
  <si>
    <t>163.180.29.47/26</t>
    <phoneticPr fontId="1" type="noConversion"/>
  </si>
  <si>
    <t>163.180.29.80/27</t>
    <phoneticPr fontId="1" type="noConversion"/>
  </si>
  <si>
    <t>163.180.29.88/27</t>
    <phoneticPr fontId="1" type="noConversion"/>
  </si>
  <si>
    <t>163.180.29.97/28</t>
    <phoneticPr fontId="1" type="noConversion"/>
  </si>
  <si>
    <t>163.180.29.102/28</t>
    <phoneticPr fontId="1" type="noConversion"/>
  </si>
  <si>
    <t>163.180.29.113/28</t>
    <phoneticPr fontId="1" type="noConversion"/>
  </si>
  <si>
    <t>163.180.29.118/28</t>
    <phoneticPr fontId="1" type="noConversion"/>
  </si>
  <si>
    <t>x</t>
    <phoneticPr fontId="1" type="noConversion"/>
  </si>
  <si>
    <t>Router-Switch</t>
    <phoneticPr fontId="1" type="noConversion"/>
  </si>
  <si>
    <t>163.180.29.154/30</t>
    <phoneticPr fontId="1" type="noConversion"/>
  </si>
  <si>
    <t>163.180.29.153/30</t>
    <phoneticPr fontId="1" type="noConversion"/>
  </si>
  <si>
    <t>163.180.29.158/30</t>
    <phoneticPr fontId="1" type="noConversion"/>
  </si>
  <si>
    <t>163.180.29.157/30</t>
    <phoneticPr fontId="1" type="noConversion"/>
  </si>
  <si>
    <t>학생</t>
    <phoneticPr fontId="1" type="noConversion"/>
  </si>
  <si>
    <t>교수</t>
    <phoneticPr fontId="1" type="noConversion"/>
  </si>
  <si>
    <t>교직원</t>
    <phoneticPr fontId="1" type="noConversion"/>
  </si>
  <si>
    <t>학생</t>
    <phoneticPr fontId="1" type="noConversion"/>
  </si>
  <si>
    <t>교수</t>
    <phoneticPr fontId="1" type="noConversion"/>
  </si>
  <si>
    <t>163.180.0.0</t>
    <phoneticPr fontId="1" type="noConversion"/>
  </si>
  <si>
    <t>163.180.0.0</t>
    <phoneticPr fontId="1" type="noConversion"/>
  </si>
  <si>
    <t>163.180.31.255</t>
    <phoneticPr fontId="1" type="noConversion"/>
  </si>
  <si>
    <t>255.255.224.0</t>
    <phoneticPr fontId="1" type="noConversion"/>
  </si>
  <si>
    <t>255.255.252.0</t>
    <phoneticPr fontId="1" type="noConversion"/>
  </si>
  <si>
    <t>255.255.252.0</t>
    <phoneticPr fontId="1" type="noConversion"/>
  </si>
  <si>
    <t>163.180.32.0</t>
    <phoneticPr fontId="1" type="noConversion"/>
  </si>
  <si>
    <t>163.180.35.255</t>
    <phoneticPr fontId="1" type="noConversion"/>
  </si>
  <si>
    <t>163.180.36.0</t>
    <phoneticPr fontId="1" type="noConversion"/>
  </si>
  <si>
    <t>163.180.39.255</t>
    <phoneticPr fontId="1" type="noConversion"/>
  </si>
  <si>
    <t>163.180.8.0</t>
    <phoneticPr fontId="1" type="noConversion"/>
  </si>
  <si>
    <t>163.180.15.255</t>
    <phoneticPr fontId="1" type="noConversion"/>
  </si>
  <si>
    <t>163.180.16.0</t>
    <phoneticPr fontId="1" type="noConversion"/>
  </si>
  <si>
    <t>164.180.16.255</t>
    <phoneticPr fontId="1" type="noConversion"/>
  </si>
  <si>
    <t>163.180.17.0</t>
    <phoneticPr fontId="1" type="noConversion"/>
  </si>
  <si>
    <t>163.180.19.0</t>
    <phoneticPr fontId="1" type="noConversion"/>
  </si>
  <si>
    <t>163.180.18.255</t>
    <phoneticPr fontId="1" type="noConversion"/>
  </si>
  <si>
    <t>163.180.20.255</t>
    <phoneticPr fontId="1" type="noConversion"/>
  </si>
  <si>
    <t>163.180.21.0</t>
    <phoneticPr fontId="1" type="noConversion"/>
  </si>
  <si>
    <t>163.180.21.127</t>
    <phoneticPr fontId="1" type="noConversion"/>
  </si>
  <si>
    <t>163.180.21.128</t>
    <phoneticPr fontId="1" type="noConversion"/>
  </si>
  <si>
    <t>163.180.21.191</t>
    <phoneticPr fontId="1" type="noConversion"/>
  </si>
  <si>
    <t>163.180.21.192</t>
    <phoneticPr fontId="1" type="noConversion"/>
  </si>
  <si>
    <t>163.180.21.255</t>
    <phoneticPr fontId="1" type="noConversion"/>
  </si>
  <si>
    <t>163.180.22.63</t>
    <phoneticPr fontId="1" type="noConversion"/>
  </si>
  <si>
    <t>163.180.22.64</t>
    <phoneticPr fontId="1" type="noConversion"/>
  </si>
  <si>
    <t>163.180.22.127</t>
    <phoneticPr fontId="1" type="noConversion"/>
  </si>
  <si>
    <t>163.180.22.128</t>
    <phoneticPr fontId="1" type="noConversion"/>
  </si>
  <si>
    <t>163.180.22.191</t>
    <phoneticPr fontId="1" type="noConversion"/>
  </si>
  <si>
    <t>163.180.22.192</t>
    <phoneticPr fontId="1" type="noConversion"/>
  </si>
  <si>
    <t>163.180.22.207</t>
    <phoneticPr fontId="1" type="noConversion"/>
  </si>
  <si>
    <t>163.180.22.208</t>
    <phoneticPr fontId="1" type="noConversion"/>
  </si>
  <si>
    <t>163.180.22.215</t>
    <phoneticPr fontId="1" type="noConversion"/>
  </si>
  <si>
    <t>163.180.22.216</t>
    <phoneticPr fontId="1" type="noConversion"/>
  </si>
  <si>
    <t>163.180.22.223</t>
    <phoneticPr fontId="1" type="noConversion"/>
  </si>
  <si>
    <t>255.255.248.0</t>
    <phoneticPr fontId="1" type="noConversion"/>
  </si>
  <si>
    <t>255.255.255.0</t>
    <phoneticPr fontId="1" type="noConversion"/>
  </si>
  <si>
    <t>255.255.255.128</t>
    <phoneticPr fontId="1" type="noConversion"/>
  </si>
  <si>
    <t>255.255.255.192</t>
    <phoneticPr fontId="1" type="noConversion"/>
  </si>
  <si>
    <t>255.255.255.224</t>
    <phoneticPr fontId="1" type="noConversion"/>
  </si>
  <si>
    <t>255.255.255.240</t>
    <phoneticPr fontId="1" type="noConversion"/>
  </si>
  <si>
    <t>255.255.255.248</t>
    <phoneticPr fontId="1" type="noConversion"/>
  </si>
  <si>
    <t>163.180.32.127</t>
    <phoneticPr fontId="1" type="noConversion"/>
  </si>
  <si>
    <t>163.180.32.128</t>
    <phoneticPr fontId="1" type="noConversion"/>
  </si>
  <si>
    <t>163.180.32.255</t>
    <phoneticPr fontId="1" type="noConversion"/>
  </si>
  <si>
    <t>163.180.33.0</t>
    <phoneticPr fontId="1" type="noConversion"/>
  </si>
  <si>
    <t>163.180.33.127</t>
    <phoneticPr fontId="1" type="noConversion"/>
  </si>
  <si>
    <t>163.180.33.128</t>
    <phoneticPr fontId="1" type="noConversion"/>
  </si>
  <si>
    <t>163.180.33.255</t>
    <phoneticPr fontId="1" type="noConversion"/>
  </si>
  <si>
    <t>163.180.34.0</t>
    <phoneticPr fontId="1" type="noConversion"/>
  </si>
  <si>
    <t>163.180.34.127</t>
    <phoneticPr fontId="1" type="noConversion"/>
  </si>
  <si>
    <t>163.180.34.128</t>
    <phoneticPr fontId="1" type="noConversion"/>
  </si>
  <si>
    <t>163.180.34.191</t>
    <phoneticPr fontId="1" type="noConversion"/>
  </si>
  <si>
    <t>163.180.34.192</t>
    <phoneticPr fontId="1" type="noConversion"/>
  </si>
  <si>
    <t>163.180.34.223</t>
    <phoneticPr fontId="1" type="noConversion"/>
  </si>
  <si>
    <t>163.180.34.224</t>
    <phoneticPr fontId="1" type="noConversion"/>
  </si>
  <si>
    <t>163.180.34.255</t>
    <phoneticPr fontId="1" type="noConversion"/>
  </si>
  <si>
    <t>163.180.35.0</t>
    <phoneticPr fontId="1" type="noConversion"/>
  </si>
  <si>
    <t>163.180.35.31</t>
    <phoneticPr fontId="1" type="noConversion"/>
  </si>
  <si>
    <t>163.180.35.32</t>
    <phoneticPr fontId="1" type="noConversion"/>
  </si>
  <si>
    <t>163.180.35.63</t>
    <phoneticPr fontId="1" type="noConversion"/>
  </si>
  <si>
    <t>163.180.35.64</t>
    <phoneticPr fontId="1" type="noConversion"/>
  </si>
  <si>
    <t>163.180.35.79</t>
    <phoneticPr fontId="1" type="noConversion"/>
  </si>
  <si>
    <t>163.180.35.80</t>
    <phoneticPr fontId="1" type="noConversion"/>
  </si>
  <si>
    <t>163.180.35.87</t>
    <phoneticPr fontId="1" type="noConversion"/>
  </si>
  <si>
    <t>163.180.35.88</t>
    <phoneticPr fontId="1" type="noConversion"/>
  </si>
  <si>
    <t>163.180.35.91</t>
    <phoneticPr fontId="1" type="noConversion"/>
  </si>
  <si>
    <t>163.180.35.92</t>
    <phoneticPr fontId="1" type="noConversion"/>
  </si>
  <si>
    <t>163.180.35.95</t>
    <phoneticPr fontId="1" type="noConversion"/>
  </si>
  <si>
    <t>총 학생수</t>
    <phoneticPr fontId="1" type="noConversion"/>
  </si>
  <si>
    <t xml:space="preserve"> </t>
    <phoneticPr fontId="1" type="noConversion"/>
  </si>
  <si>
    <t>서브넷팅</t>
    <phoneticPr fontId="1" type="noConversion"/>
  </si>
  <si>
    <t>분류</t>
    <phoneticPr fontId="1" type="noConversion"/>
  </si>
  <si>
    <t>Network IP</t>
    <phoneticPr fontId="1" type="noConversion"/>
  </si>
  <si>
    <t>Broadcast IP</t>
    <phoneticPr fontId="1" type="noConversion"/>
  </si>
  <si>
    <t>Subnet mask</t>
    <phoneticPr fontId="1" type="noConversion"/>
  </si>
  <si>
    <t>255.255.255.224</t>
    <phoneticPr fontId="1" type="noConversion"/>
  </si>
  <si>
    <t>255.255.255.252</t>
    <phoneticPr fontId="1" type="noConversion"/>
  </si>
  <si>
    <t>Vlan 10</t>
    <phoneticPr fontId="1" type="noConversion"/>
  </si>
  <si>
    <t>Vlan 20</t>
    <phoneticPr fontId="1" type="noConversion"/>
  </si>
  <si>
    <t>Vlan 30</t>
    <phoneticPr fontId="1" type="noConversion"/>
  </si>
  <si>
    <t>163.180.36.127</t>
    <phoneticPr fontId="1" type="noConversion"/>
  </si>
  <si>
    <t>163.180.36.128</t>
    <phoneticPr fontId="1" type="noConversion"/>
  </si>
  <si>
    <t>163.180.36.255</t>
    <phoneticPr fontId="1" type="noConversion"/>
  </si>
  <si>
    <t>163.180.37.0</t>
    <phoneticPr fontId="1" type="noConversion"/>
  </si>
  <si>
    <t>163.180.37.127</t>
    <phoneticPr fontId="1" type="noConversion"/>
  </si>
  <si>
    <t>163.180.37.255</t>
    <phoneticPr fontId="1" type="noConversion"/>
  </si>
  <si>
    <t>163.180.37.128</t>
    <phoneticPr fontId="1" type="noConversion"/>
  </si>
  <si>
    <t>163.180.38.0</t>
    <phoneticPr fontId="1" type="noConversion"/>
  </si>
  <si>
    <t>163.180.38.127</t>
    <phoneticPr fontId="1" type="noConversion"/>
  </si>
  <si>
    <t>163.180.38.191</t>
    <phoneticPr fontId="1" type="noConversion"/>
  </si>
  <si>
    <t>163.180.38.223</t>
    <phoneticPr fontId="1" type="noConversion"/>
  </si>
  <si>
    <t>163.180.38.128</t>
    <phoneticPr fontId="1" type="noConversion"/>
  </si>
  <si>
    <t>163.180.38.192</t>
    <phoneticPr fontId="1" type="noConversion"/>
  </si>
  <si>
    <t>163.180.38.224</t>
    <phoneticPr fontId="1" type="noConversion"/>
  </si>
  <si>
    <t>163.180.38.255</t>
    <phoneticPr fontId="1" type="noConversion"/>
  </si>
  <si>
    <t>163.180.39.31</t>
    <phoneticPr fontId="1" type="noConversion"/>
  </si>
  <si>
    <t>163.180.39.0</t>
    <phoneticPr fontId="1" type="noConversion"/>
  </si>
  <si>
    <t>163.180.39.32</t>
    <phoneticPr fontId="1" type="noConversion"/>
  </si>
  <si>
    <t>163.180.39.64</t>
    <phoneticPr fontId="1" type="noConversion"/>
  </si>
  <si>
    <t>163.180.39.63</t>
    <phoneticPr fontId="1" type="noConversion"/>
  </si>
  <si>
    <t>163.180.39.79</t>
    <phoneticPr fontId="1" type="noConversion"/>
  </si>
  <si>
    <t>163.180.39.87</t>
    <phoneticPr fontId="1" type="noConversion"/>
  </si>
  <si>
    <t>163.180.39.80</t>
    <phoneticPr fontId="1" type="noConversion"/>
  </si>
  <si>
    <t>163.180.39.88</t>
    <phoneticPr fontId="1" type="noConversion"/>
  </si>
  <si>
    <t>163.180.39.92</t>
    <phoneticPr fontId="1" type="noConversion"/>
  </si>
  <si>
    <t>163.180.39.95</t>
    <phoneticPr fontId="1" type="noConversion"/>
  </si>
  <si>
    <t>163.180.39.91</t>
    <phoneticPr fontId="1" type="noConversion"/>
  </si>
  <si>
    <t>163.180.40.1</t>
    <phoneticPr fontId="1" type="noConversion"/>
  </si>
  <si>
    <t>163.180.40.5</t>
    <phoneticPr fontId="1" type="noConversion"/>
  </si>
  <si>
    <t>163.180.40.9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</si>
</sst>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H21" sqref="H21:J21"/>
    </sheetView>
  </sheetViews>
  <sheetFormatPr defaultRowHeight="16.5" x14ac:dyDescent="0.3"/>
  <cols>
    <col min="1" max="2" width="17.25" bestFit="1" customWidth="1"/>
    <col min="5" max="5" width="17.25" bestFit="1" customWidth="1"/>
    <col min="6" max="10" width="14.125" customWidth="1"/>
    <col min="11" max="11" width="16.625" customWidth="1"/>
    <col min="12" max="12" width="23" customWidth="1"/>
    <col min="13" max="13" width="18.875" customWidth="1"/>
    <col min="14" max="14" width="21.5" bestFit="1" customWidth="1"/>
    <col min="15" max="15" width="13.625" bestFit="1" customWidth="1"/>
    <col min="16" max="16" width="14.25" bestFit="1" customWidth="1"/>
    <col min="17" max="19" width="16.125" customWidth="1"/>
  </cols>
  <sheetData>
    <row r="1" spans="1:21" x14ac:dyDescent="0.3">
      <c r="B1" s="2" t="s">
        <v>15</v>
      </c>
      <c r="C1" s="2" t="s">
        <v>14</v>
      </c>
      <c r="D1" s="2" t="s">
        <v>16</v>
      </c>
      <c r="E1" s="2" t="s">
        <v>18</v>
      </c>
      <c r="F1" s="2" t="s">
        <v>19</v>
      </c>
      <c r="G1" s="2"/>
      <c r="H1" s="2" t="s">
        <v>182</v>
      </c>
      <c r="I1" s="2" t="s">
        <v>183</v>
      </c>
      <c r="J1" s="2" t="s">
        <v>184</v>
      </c>
      <c r="K1" s="2" t="s">
        <v>17</v>
      </c>
      <c r="L1" s="2" t="s">
        <v>25</v>
      </c>
      <c r="M1" s="2"/>
      <c r="N1">
        <v>8421</v>
      </c>
      <c r="O1" s="2" t="s">
        <v>83</v>
      </c>
      <c r="P1" s="2" t="s">
        <v>84</v>
      </c>
      <c r="Q1" s="2" t="s">
        <v>135</v>
      </c>
      <c r="R1" s="2" t="s">
        <v>136</v>
      </c>
      <c r="S1" s="2" t="s">
        <v>137</v>
      </c>
    </row>
    <row r="2" spans="1:21" x14ac:dyDescent="0.3">
      <c r="A2" t="s">
        <v>5</v>
      </c>
      <c r="B2">
        <v>2400</v>
      </c>
      <c r="C2">
        <v>0</v>
      </c>
      <c r="D2">
        <v>4</v>
      </c>
      <c r="E2">
        <f t="shared" ref="E2:E17" si="0">SUM(B2:D2)</f>
        <v>2404</v>
      </c>
      <c r="F2">
        <v>2010</v>
      </c>
      <c r="G2">
        <v>2048</v>
      </c>
      <c r="H2">
        <v>2048</v>
      </c>
      <c r="I2">
        <v>0</v>
      </c>
      <c r="J2">
        <v>0</v>
      </c>
      <c r="M2">
        <f>B2*0.3 + C2*0.4 + D2</f>
        <v>724</v>
      </c>
      <c r="N2" s="2" t="s">
        <v>26</v>
      </c>
      <c r="O2" s="2" t="s">
        <v>28</v>
      </c>
      <c r="P2" t="s">
        <v>27</v>
      </c>
      <c r="Q2" s="2" t="s">
        <v>85</v>
      </c>
      <c r="R2" s="2" t="s">
        <v>86</v>
      </c>
      <c r="S2" s="2" t="s">
        <v>26</v>
      </c>
      <c r="T2" s="2" t="s">
        <v>176</v>
      </c>
      <c r="U2" s="2" t="s">
        <v>176</v>
      </c>
    </row>
    <row r="3" spans="1:21" x14ac:dyDescent="0.3">
      <c r="A3" t="s">
        <v>0</v>
      </c>
      <c r="B3">
        <v>2000</v>
      </c>
      <c r="C3">
        <v>0</v>
      </c>
      <c r="D3">
        <v>2</v>
      </c>
      <c r="E3">
        <f t="shared" si="0"/>
        <v>2002</v>
      </c>
      <c r="F3">
        <v>2002</v>
      </c>
      <c r="G3">
        <v>2048</v>
      </c>
      <c r="H3">
        <v>2048</v>
      </c>
      <c r="I3">
        <v>0</v>
      </c>
      <c r="J3">
        <v>0</v>
      </c>
      <c r="K3">
        <f>B3*0.3 + C3*0.4 + D3</f>
        <v>602</v>
      </c>
      <c r="L3" s="2" t="s">
        <v>30</v>
      </c>
      <c r="M3" s="2" t="s">
        <v>33</v>
      </c>
      <c r="N3" t="s">
        <v>29</v>
      </c>
      <c r="O3" s="2" t="s">
        <v>87</v>
      </c>
      <c r="P3" s="2" t="s">
        <v>88</v>
      </c>
      <c r="Q3" s="2" t="s">
        <v>30</v>
      </c>
      <c r="R3" s="2" t="s">
        <v>176</v>
      </c>
      <c r="S3" s="2" t="s">
        <v>176</v>
      </c>
    </row>
    <row r="4" spans="1:21" x14ac:dyDescent="0.3">
      <c r="A4" t="s">
        <v>21</v>
      </c>
      <c r="B4">
        <v>500</v>
      </c>
      <c r="C4">
        <v>25</v>
      </c>
      <c r="D4">
        <v>0</v>
      </c>
      <c r="E4">
        <f t="shared" si="0"/>
        <v>525</v>
      </c>
      <c r="F4">
        <f>500</f>
        <v>500</v>
      </c>
      <c r="G4">
        <v>512</v>
      </c>
      <c r="H4">
        <f t="shared" ref="H4:H17" si="1">G4/2</f>
        <v>256</v>
      </c>
      <c r="I4">
        <f t="shared" ref="I4:I17" si="2">G4/4</f>
        <v>128</v>
      </c>
      <c r="J4">
        <f t="shared" ref="J4:J17" si="3">G4/4</f>
        <v>128</v>
      </c>
      <c r="K4">
        <f>B4*0.3 + C4*0.4 + D4</f>
        <v>160</v>
      </c>
      <c r="L4" s="2" t="s">
        <v>34</v>
      </c>
      <c r="M4" s="2" t="s">
        <v>35</v>
      </c>
      <c r="N4" t="s">
        <v>31</v>
      </c>
      <c r="O4" s="2" t="s">
        <v>89</v>
      </c>
      <c r="P4" s="2" t="s">
        <v>90</v>
      </c>
      <c r="Q4" s="2" t="s">
        <v>138</v>
      </c>
      <c r="R4" s="2" t="s">
        <v>148</v>
      </c>
      <c r="S4" s="2" t="s">
        <v>176</v>
      </c>
    </row>
    <row r="5" spans="1:21" x14ac:dyDescent="0.3">
      <c r="A5" t="s">
        <v>11</v>
      </c>
      <c r="B5">
        <v>1923</v>
      </c>
      <c r="C5">
        <v>137</v>
      </c>
      <c r="D5">
        <v>10</v>
      </c>
      <c r="E5">
        <f t="shared" si="0"/>
        <v>2070</v>
      </c>
      <c r="F5">
        <f>250+137+50+10+50</f>
        <v>497</v>
      </c>
      <c r="G5">
        <v>512</v>
      </c>
      <c r="H5">
        <f t="shared" si="1"/>
        <v>256</v>
      </c>
      <c r="I5">
        <f t="shared" si="2"/>
        <v>128</v>
      </c>
      <c r="J5">
        <f t="shared" si="3"/>
        <v>128</v>
      </c>
      <c r="K5" s="1">
        <f>B5*0.33+C5*0.4+D142</f>
        <v>689.39</v>
      </c>
      <c r="L5" s="2" t="s">
        <v>36</v>
      </c>
      <c r="M5" s="2" t="s">
        <v>37</v>
      </c>
      <c r="N5" t="s">
        <v>32</v>
      </c>
      <c r="O5" s="2" t="s">
        <v>91</v>
      </c>
      <c r="P5" s="2" t="s">
        <v>92</v>
      </c>
      <c r="Q5" s="2" t="s">
        <v>140</v>
      </c>
      <c r="R5" s="2" t="s">
        <v>139</v>
      </c>
      <c r="S5" s="2" t="s">
        <v>149</v>
      </c>
    </row>
    <row r="6" spans="1:21" x14ac:dyDescent="0.3">
      <c r="A6" t="s">
        <v>1</v>
      </c>
      <c r="B6">
        <v>3111</v>
      </c>
      <c r="C6">
        <v>178</v>
      </c>
      <c r="D6">
        <v>20</v>
      </c>
      <c r="E6">
        <f t="shared" si="0"/>
        <v>3309</v>
      </c>
      <c r="F6">
        <f>178+20+200</f>
        <v>398</v>
      </c>
      <c r="G6">
        <v>512</v>
      </c>
      <c r="H6">
        <f t="shared" si="1"/>
        <v>256</v>
      </c>
      <c r="I6">
        <f t="shared" si="2"/>
        <v>128</v>
      </c>
      <c r="J6">
        <f t="shared" si="3"/>
        <v>128</v>
      </c>
      <c r="K6">
        <f t="shared" ref="K6:K17" si="4">B6*0.3 + C6*0.4 + D6</f>
        <v>1024.5</v>
      </c>
      <c r="L6" s="2" t="s">
        <v>38</v>
      </c>
      <c r="M6" s="2" t="s">
        <v>46</v>
      </c>
      <c r="N6" t="s">
        <v>39</v>
      </c>
      <c r="O6" s="2" t="s">
        <v>93</v>
      </c>
      <c r="P6" s="2" t="s">
        <v>94</v>
      </c>
      <c r="Q6" s="2" t="s">
        <v>141</v>
      </c>
      <c r="R6" s="2" t="s">
        <v>142</v>
      </c>
      <c r="S6" s="2" t="s">
        <v>150</v>
      </c>
    </row>
    <row r="7" spans="1:21" x14ac:dyDescent="0.3">
      <c r="A7" t="s">
        <v>8</v>
      </c>
      <c r="B7">
        <v>1314</v>
      </c>
      <c r="C7">
        <v>84</v>
      </c>
      <c r="D7">
        <v>10</v>
      </c>
      <c r="E7">
        <f t="shared" si="0"/>
        <v>1408</v>
      </c>
      <c r="F7">
        <f>84+10+200</f>
        <v>294</v>
      </c>
      <c r="G7">
        <v>512</v>
      </c>
      <c r="H7">
        <f t="shared" si="1"/>
        <v>256</v>
      </c>
      <c r="I7">
        <f t="shared" si="2"/>
        <v>128</v>
      </c>
      <c r="J7">
        <f t="shared" si="3"/>
        <v>128</v>
      </c>
      <c r="K7">
        <f t="shared" si="4"/>
        <v>437.8</v>
      </c>
      <c r="L7" s="2" t="s">
        <v>40</v>
      </c>
      <c r="M7" s="2" t="s">
        <v>47</v>
      </c>
      <c r="N7" t="s">
        <v>41</v>
      </c>
      <c r="O7" s="2" t="s">
        <v>95</v>
      </c>
      <c r="P7" s="2" t="s">
        <v>96</v>
      </c>
      <c r="Q7" s="2" t="s">
        <v>143</v>
      </c>
      <c r="R7" s="2" t="s">
        <v>144</v>
      </c>
      <c r="S7" s="2" t="s">
        <v>151</v>
      </c>
    </row>
    <row r="8" spans="1:21" x14ac:dyDescent="0.3">
      <c r="A8" t="s">
        <v>20</v>
      </c>
      <c r="B8">
        <v>250</v>
      </c>
      <c r="C8">
        <v>0</v>
      </c>
      <c r="D8">
        <v>30</v>
      </c>
      <c r="E8">
        <f t="shared" si="0"/>
        <v>280</v>
      </c>
      <c r="F8">
        <v>280</v>
      </c>
      <c r="G8">
        <v>512</v>
      </c>
      <c r="H8">
        <f t="shared" si="1"/>
        <v>256</v>
      </c>
      <c r="I8">
        <f t="shared" si="2"/>
        <v>128</v>
      </c>
      <c r="J8">
        <f t="shared" si="3"/>
        <v>128</v>
      </c>
      <c r="K8">
        <f t="shared" si="4"/>
        <v>105</v>
      </c>
      <c r="L8" s="2" t="s">
        <v>43</v>
      </c>
      <c r="M8" s="2" t="s">
        <v>45</v>
      </c>
      <c r="N8" t="s">
        <v>42</v>
      </c>
      <c r="O8" s="2" t="s">
        <v>97</v>
      </c>
      <c r="P8" s="2" t="s">
        <v>98</v>
      </c>
      <c r="Q8" s="2" t="s">
        <v>145</v>
      </c>
      <c r="R8" s="2" t="s">
        <v>146</v>
      </c>
      <c r="S8" s="2" t="s">
        <v>152</v>
      </c>
    </row>
    <row r="9" spans="1:21" x14ac:dyDescent="0.3">
      <c r="A9" t="s">
        <v>4</v>
      </c>
      <c r="B9">
        <v>200</v>
      </c>
      <c r="C9">
        <v>20</v>
      </c>
      <c r="D9">
        <v>20</v>
      </c>
      <c r="E9">
        <f t="shared" si="0"/>
        <v>240</v>
      </c>
      <c r="F9">
        <v>240</v>
      </c>
      <c r="G9">
        <v>256</v>
      </c>
      <c r="H9">
        <f t="shared" si="1"/>
        <v>128</v>
      </c>
      <c r="I9">
        <f t="shared" si="2"/>
        <v>64</v>
      </c>
      <c r="J9">
        <f t="shared" si="3"/>
        <v>64</v>
      </c>
      <c r="K9">
        <f t="shared" si="4"/>
        <v>88</v>
      </c>
      <c r="L9" s="2" t="s">
        <v>50</v>
      </c>
      <c r="M9" s="2" t="s">
        <v>51</v>
      </c>
      <c r="N9" t="s">
        <v>44</v>
      </c>
      <c r="O9" s="2" t="s">
        <v>99</v>
      </c>
      <c r="P9" s="2" t="s">
        <v>100</v>
      </c>
      <c r="Q9" s="2" t="s">
        <v>147</v>
      </c>
      <c r="R9" s="2" t="s">
        <v>154</v>
      </c>
      <c r="S9" s="2" t="s">
        <v>153</v>
      </c>
    </row>
    <row r="10" spans="1:21" x14ac:dyDescent="0.3">
      <c r="A10" t="s">
        <v>2</v>
      </c>
      <c r="B10">
        <v>1405</v>
      </c>
      <c r="C10">
        <v>82</v>
      </c>
      <c r="D10">
        <v>8</v>
      </c>
      <c r="E10">
        <f t="shared" si="0"/>
        <v>1495</v>
      </c>
      <c r="F10">
        <v>120</v>
      </c>
      <c r="G10">
        <v>128</v>
      </c>
      <c r="H10">
        <f t="shared" si="1"/>
        <v>64</v>
      </c>
      <c r="I10">
        <f t="shared" si="2"/>
        <v>32</v>
      </c>
      <c r="J10">
        <f t="shared" si="3"/>
        <v>32</v>
      </c>
      <c r="K10">
        <f t="shared" si="4"/>
        <v>462.3</v>
      </c>
      <c r="L10" s="2" t="s">
        <v>52</v>
      </c>
      <c r="M10" s="2" t="s">
        <v>65</v>
      </c>
      <c r="N10" t="s">
        <v>48</v>
      </c>
      <c r="O10" s="2" t="s">
        <v>101</v>
      </c>
      <c r="P10" s="2" t="s">
        <v>102</v>
      </c>
      <c r="Q10" s="2" t="s">
        <v>155</v>
      </c>
      <c r="R10" s="2" t="s">
        <v>156</v>
      </c>
      <c r="S10" s="2" t="s">
        <v>157</v>
      </c>
    </row>
    <row r="11" spans="1:21" x14ac:dyDescent="0.3">
      <c r="A11" t="s">
        <v>3</v>
      </c>
      <c r="B11">
        <v>1435</v>
      </c>
      <c r="C11">
        <v>56</v>
      </c>
      <c r="D11">
        <v>8</v>
      </c>
      <c r="E11">
        <f t="shared" si="0"/>
        <v>1499</v>
      </c>
      <c r="F11">
        <f>56+8+30</f>
        <v>94</v>
      </c>
      <c r="G11">
        <v>128</v>
      </c>
      <c r="H11">
        <f t="shared" si="1"/>
        <v>64</v>
      </c>
      <c r="I11">
        <f t="shared" si="2"/>
        <v>32</v>
      </c>
      <c r="J11">
        <f t="shared" si="3"/>
        <v>32</v>
      </c>
      <c r="K11">
        <f t="shared" si="4"/>
        <v>460.9</v>
      </c>
      <c r="L11" s="2" t="s">
        <v>53</v>
      </c>
      <c r="M11" s="2" t="s">
        <v>54</v>
      </c>
      <c r="N11" t="s">
        <v>49</v>
      </c>
      <c r="O11" s="2" t="s">
        <v>103</v>
      </c>
      <c r="P11" s="2" t="s">
        <v>104</v>
      </c>
      <c r="Q11" s="2" t="s">
        <v>158</v>
      </c>
      <c r="R11" s="2" t="s">
        <v>159</v>
      </c>
      <c r="S11" s="2" t="s">
        <v>160</v>
      </c>
    </row>
    <row r="12" spans="1:21" x14ac:dyDescent="0.3">
      <c r="A12" t="s">
        <v>10</v>
      </c>
      <c r="B12">
        <v>50</v>
      </c>
      <c r="C12">
        <v>0</v>
      </c>
      <c r="D12">
        <v>20</v>
      </c>
      <c r="E12">
        <f t="shared" si="0"/>
        <v>70</v>
      </c>
      <c r="F12">
        <v>70</v>
      </c>
      <c r="G12">
        <v>128</v>
      </c>
      <c r="H12">
        <f t="shared" si="1"/>
        <v>64</v>
      </c>
      <c r="I12">
        <f t="shared" si="2"/>
        <v>32</v>
      </c>
      <c r="J12">
        <f t="shared" si="3"/>
        <v>32</v>
      </c>
      <c r="K12">
        <f t="shared" si="4"/>
        <v>35</v>
      </c>
      <c r="L12" s="2" t="s">
        <v>55</v>
      </c>
      <c r="M12" s="2" t="s">
        <v>64</v>
      </c>
      <c r="N12" t="s">
        <v>56</v>
      </c>
      <c r="O12" s="2" t="s">
        <v>105</v>
      </c>
      <c r="P12" s="2" t="s">
        <v>106</v>
      </c>
      <c r="Q12" s="2" t="s">
        <v>161</v>
      </c>
      <c r="R12" s="2" t="s">
        <v>162</v>
      </c>
      <c r="S12" s="2" t="s">
        <v>163</v>
      </c>
    </row>
    <row r="13" spans="1:21" x14ac:dyDescent="0.3">
      <c r="A13" t="s">
        <v>7</v>
      </c>
      <c r="B13">
        <v>818</v>
      </c>
      <c r="C13">
        <v>29</v>
      </c>
      <c r="D13">
        <v>8</v>
      </c>
      <c r="E13">
        <f t="shared" si="0"/>
        <v>855</v>
      </c>
      <c r="F13">
        <f>29+8+30</f>
        <v>67</v>
      </c>
      <c r="G13">
        <v>128</v>
      </c>
      <c r="H13">
        <f t="shared" si="1"/>
        <v>64</v>
      </c>
      <c r="I13">
        <f t="shared" si="2"/>
        <v>32</v>
      </c>
      <c r="J13">
        <f t="shared" si="3"/>
        <v>32</v>
      </c>
      <c r="K13">
        <f t="shared" si="4"/>
        <v>265</v>
      </c>
      <c r="L13" s="2" t="s">
        <v>57</v>
      </c>
      <c r="M13" s="2" t="s">
        <v>58</v>
      </c>
      <c r="N13" t="s">
        <v>59</v>
      </c>
      <c r="O13" s="2" t="s">
        <v>107</v>
      </c>
      <c r="P13" s="2" t="s">
        <v>108</v>
      </c>
      <c r="Q13" s="2" t="s">
        <v>164</v>
      </c>
      <c r="R13" s="2" t="s">
        <v>165</v>
      </c>
      <c r="S13" s="2" t="s">
        <v>166</v>
      </c>
    </row>
    <row r="14" spans="1:21" x14ac:dyDescent="0.3">
      <c r="A14" t="s">
        <v>12</v>
      </c>
      <c r="B14">
        <v>588</v>
      </c>
      <c r="C14">
        <v>23</v>
      </c>
      <c r="D14">
        <v>5</v>
      </c>
      <c r="E14">
        <f t="shared" si="0"/>
        <v>616</v>
      </c>
      <c r="F14">
        <v>40</v>
      </c>
      <c r="G14">
        <v>64</v>
      </c>
      <c r="H14">
        <f t="shared" si="1"/>
        <v>32</v>
      </c>
      <c r="I14">
        <f t="shared" si="2"/>
        <v>16</v>
      </c>
      <c r="J14">
        <f t="shared" si="3"/>
        <v>16</v>
      </c>
      <c r="K14">
        <f t="shared" si="4"/>
        <v>190.6</v>
      </c>
      <c r="L14" s="2" t="s">
        <v>60</v>
      </c>
      <c r="M14" s="2" t="s">
        <v>63</v>
      </c>
      <c r="N14" t="s">
        <v>61</v>
      </c>
      <c r="O14" s="2" t="s">
        <v>109</v>
      </c>
      <c r="P14" s="2" t="s">
        <v>110</v>
      </c>
      <c r="Q14" s="2" t="s">
        <v>167</v>
      </c>
      <c r="R14" s="2" t="s">
        <v>168</v>
      </c>
      <c r="S14" s="2" t="s">
        <v>169</v>
      </c>
    </row>
    <row r="15" spans="1:21" x14ac:dyDescent="0.3">
      <c r="A15" t="s">
        <v>13</v>
      </c>
      <c r="B15">
        <v>5</v>
      </c>
      <c r="C15">
        <v>11</v>
      </c>
      <c r="D15">
        <v>3</v>
      </c>
      <c r="E15">
        <f t="shared" si="0"/>
        <v>19</v>
      </c>
      <c r="F15">
        <v>15</v>
      </c>
      <c r="G15">
        <v>32</v>
      </c>
      <c r="H15">
        <f t="shared" si="1"/>
        <v>16</v>
      </c>
      <c r="I15">
        <f t="shared" si="2"/>
        <v>8</v>
      </c>
      <c r="J15">
        <f t="shared" si="3"/>
        <v>8</v>
      </c>
      <c r="K15">
        <f t="shared" si="4"/>
        <v>8.9</v>
      </c>
      <c r="L15" s="2" t="s">
        <v>66</v>
      </c>
      <c r="M15" s="2" t="s">
        <v>67</v>
      </c>
      <c r="N15" t="s">
        <v>62</v>
      </c>
      <c r="O15" s="2" t="s">
        <v>111</v>
      </c>
      <c r="P15" s="2" t="s">
        <v>112</v>
      </c>
      <c r="Q15" s="2" t="s">
        <v>66</v>
      </c>
      <c r="R15" s="2" t="s">
        <v>170</v>
      </c>
      <c r="S15" s="2" t="s">
        <v>171</v>
      </c>
    </row>
    <row r="16" spans="1:21" x14ac:dyDescent="0.3">
      <c r="A16" t="s">
        <v>6</v>
      </c>
      <c r="B16">
        <v>39</v>
      </c>
      <c r="C16">
        <v>9</v>
      </c>
      <c r="D16">
        <v>0</v>
      </c>
      <c r="E16">
        <f t="shared" si="0"/>
        <v>48</v>
      </c>
      <c r="F16">
        <v>10</v>
      </c>
      <c r="G16">
        <v>16</v>
      </c>
      <c r="H16">
        <f t="shared" si="1"/>
        <v>8</v>
      </c>
      <c r="I16">
        <f t="shared" si="2"/>
        <v>4</v>
      </c>
      <c r="J16">
        <f t="shared" si="3"/>
        <v>4</v>
      </c>
      <c r="K16">
        <f t="shared" si="4"/>
        <v>15.299999999999999</v>
      </c>
      <c r="L16" s="2" t="s">
        <v>69</v>
      </c>
      <c r="M16" s="2" t="s">
        <v>70</v>
      </c>
      <c r="N16" t="s">
        <v>68</v>
      </c>
      <c r="O16" s="2" t="s">
        <v>113</v>
      </c>
      <c r="P16" s="2" t="s">
        <v>114</v>
      </c>
      <c r="Q16" s="2" t="s">
        <v>172</v>
      </c>
      <c r="R16" s="2" t="s">
        <v>173</v>
      </c>
      <c r="S16" s="2" t="s">
        <v>176</v>
      </c>
    </row>
    <row r="17" spans="1:19" x14ac:dyDescent="0.3">
      <c r="A17" t="s">
        <v>9</v>
      </c>
      <c r="B17">
        <v>14</v>
      </c>
      <c r="C17">
        <v>0</v>
      </c>
      <c r="D17">
        <v>0</v>
      </c>
      <c r="E17">
        <f t="shared" si="0"/>
        <v>14</v>
      </c>
      <c r="F17">
        <v>10</v>
      </c>
      <c r="G17">
        <v>16</v>
      </c>
      <c r="H17">
        <f t="shared" si="1"/>
        <v>8</v>
      </c>
      <c r="I17">
        <f t="shared" si="2"/>
        <v>4</v>
      </c>
      <c r="J17">
        <f t="shared" si="3"/>
        <v>4</v>
      </c>
      <c r="K17">
        <f t="shared" si="4"/>
        <v>4.2</v>
      </c>
      <c r="L17" s="2" t="s">
        <v>73</v>
      </c>
      <c r="M17" s="2" t="s">
        <v>72</v>
      </c>
      <c r="N17" t="s">
        <v>71</v>
      </c>
      <c r="O17" s="2" t="s">
        <v>115</v>
      </c>
      <c r="P17" s="2" t="s">
        <v>116</v>
      </c>
      <c r="Q17" s="2" t="s">
        <v>174</v>
      </c>
      <c r="R17" s="2" t="s">
        <v>175</v>
      </c>
      <c r="S17" s="2" t="s">
        <v>176</v>
      </c>
    </row>
    <row r="18" spans="1:19" x14ac:dyDescent="0.3">
      <c r="A18" t="s">
        <v>124</v>
      </c>
      <c r="L18" s="2" t="s">
        <v>75</v>
      </c>
      <c r="M18" s="2" t="s">
        <v>76</v>
      </c>
      <c r="N18" t="s">
        <v>74</v>
      </c>
      <c r="O18" s="2" t="s">
        <v>117</v>
      </c>
      <c r="P18" s="2" t="s">
        <v>118</v>
      </c>
    </row>
    <row r="19" spans="1:19" x14ac:dyDescent="0.3">
      <c r="A19" t="s">
        <v>123</v>
      </c>
      <c r="L19" s="2" t="s">
        <v>78</v>
      </c>
      <c r="M19" s="2" t="s">
        <v>79</v>
      </c>
      <c r="N19" t="s">
        <v>77</v>
      </c>
      <c r="O19" s="2" t="s">
        <v>119</v>
      </c>
      <c r="P19" s="2" t="s">
        <v>120</v>
      </c>
    </row>
    <row r="20" spans="1:19" x14ac:dyDescent="0.3">
      <c r="A20" t="s">
        <v>125</v>
      </c>
      <c r="L20" s="2" t="s">
        <v>81</v>
      </c>
      <c r="M20" s="2" t="s">
        <v>82</v>
      </c>
      <c r="N20" t="s">
        <v>80</v>
      </c>
      <c r="O20" s="2" t="s">
        <v>121</v>
      </c>
      <c r="P20" s="2" t="s">
        <v>122</v>
      </c>
    </row>
    <row r="21" spans="1:19" x14ac:dyDescent="0.3">
      <c r="A21" t="s">
        <v>126</v>
      </c>
      <c r="H21">
        <f>SUM(H2:H17)</f>
        <v>5824</v>
      </c>
      <c r="I21">
        <f t="shared" ref="I21:J21" si="5">SUM(I2:I17)</f>
        <v>864</v>
      </c>
      <c r="J21">
        <f t="shared" si="5"/>
        <v>864</v>
      </c>
      <c r="L21" s="2" t="s">
        <v>129</v>
      </c>
      <c r="M21" s="2" t="s">
        <v>132</v>
      </c>
    </row>
    <row r="22" spans="1:19" x14ac:dyDescent="0.3">
      <c r="A22" t="s">
        <v>127</v>
      </c>
      <c r="L22" s="2" t="s">
        <v>130</v>
      </c>
      <c r="M22" s="2" t="s">
        <v>133</v>
      </c>
    </row>
    <row r="23" spans="1:19" x14ac:dyDescent="0.3">
      <c r="A23" t="s">
        <v>128</v>
      </c>
      <c r="L23" s="2" t="s">
        <v>131</v>
      </c>
      <c r="M23" s="2" t="s">
        <v>134</v>
      </c>
    </row>
    <row r="24" spans="1:19" x14ac:dyDescent="0.3">
      <c r="A24" t="s">
        <v>177</v>
      </c>
      <c r="L24" s="2" t="s">
        <v>179</v>
      </c>
      <c r="M24" s="2" t="s">
        <v>178</v>
      </c>
    </row>
    <row r="25" spans="1:19" x14ac:dyDescent="0.3">
      <c r="L25" s="2" t="s">
        <v>181</v>
      </c>
      <c r="M25" s="2" t="s">
        <v>180</v>
      </c>
    </row>
    <row r="31" spans="1:19" x14ac:dyDescent="0.3">
      <c r="B31">
        <v>433</v>
      </c>
      <c r="C31">
        <v>44</v>
      </c>
    </row>
    <row r="32" spans="1:19" x14ac:dyDescent="0.3">
      <c r="B32">
        <v>1490</v>
      </c>
      <c r="C32">
        <v>93</v>
      </c>
    </row>
    <row r="34" spans="2:4" x14ac:dyDescent="0.3">
      <c r="B34" t="s">
        <v>22</v>
      </c>
      <c r="C34" t="s">
        <v>23</v>
      </c>
      <c r="D34" t="s">
        <v>24</v>
      </c>
    </row>
    <row r="35" spans="2:4" x14ac:dyDescent="0.3">
      <c r="B35" s="1">
        <f>SUM(K16,K14,K17,K15,K13,K10)</f>
        <v>946.3</v>
      </c>
      <c r="C35">
        <f>SUM(M2,K5,K6,K7,)</f>
        <v>2875.69</v>
      </c>
      <c r="D35">
        <f>SUM(K4,K3,K8,K11,K12,K9)</f>
        <v>1450.9</v>
      </c>
    </row>
  </sheetData>
  <autoFilter ref="F1:F24">
    <sortState ref="A2:G24">
      <sortCondition descending="1" ref="F1:F24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2"/>
  <sheetViews>
    <sheetView tabSelected="1" topLeftCell="A7" workbookViewId="0">
      <selection activeCell="A15" sqref="A15"/>
    </sheetView>
  </sheetViews>
  <sheetFormatPr defaultRowHeight="16.5" x14ac:dyDescent="0.3"/>
  <cols>
    <col min="1" max="1" width="17.25" style="2" bestFit="1" customWidth="1"/>
    <col min="2" max="2" width="7.375" customWidth="1"/>
    <col min="4" max="5" width="14" bestFit="1" customWidth="1"/>
    <col min="6" max="6" width="14" customWidth="1"/>
    <col min="7" max="7" width="11.75" bestFit="1" customWidth="1"/>
    <col min="8" max="10" width="14" bestFit="1" customWidth="1"/>
    <col min="11" max="11" width="14" customWidth="1"/>
    <col min="12" max="13" width="14" bestFit="1" customWidth="1"/>
    <col min="14" max="14" width="15.125" bestFit="1" customWidth="1"/>
  </cols>
  <sheetData>
    <row r="3" spans="1:14" x14ac:dyDescent="0.3">
      <c r="D3" t="s">
        <v>187</v>
      </c>
    </row>
    <row r="4" spans="1:14" x14ac:dyDescent="0.3">
      <c r="A4" s="2" t="s">
        <v>259</v>
      </c>
      <c r="D4" t="s">
        <v>185</v>
      </c>
      <c r="H4" t="s">
        <v>186</v>
      </c>
      <c r="L4" t="s">
        <v>184</v>
      </c>
    </row>
    <row r="5" spans="1:14" x14ac:dyDescent="0.3">
      <c r="A5" s="2" t="s">
        <v>256</v>
      </c>
      <c r="B5" t="s">
        <v>257</v>
      </c>
      <c r="D5">
        <v>5824</v>
      </c>
      <c r="H5">
        <v>864</v>
      </c>
      <c r="L5">
        <v>864</v>
      </c>
    </row>
    <row r="6" spans="1:14" x14ac:dyDescent="0.3">
      <c r="A6" s="2" t="s">
        <v>258</v>
      </c>
      <c r="D6">
        <f>4096*2</f>
        <v>8192</v>
      </c>
      <c r="H6">
        <v>1024</v>
      </c>
      <c r="L6">
        <v>1024</v>
      </c>
    </row>
    <row r="8" spans="1:14" x14ac:dyDescent="0.3">
      <c r="D8" s="2" t="s">
        <v>260</v>
      </c>
      <c r="E8" s="2" t="s">
        <v>261</v>
      </c>
      <c r="F8" s="2" t="s">
        <v>262</v>
      </c>
      <c r="H8" s="2" t="s">
        <v>260</v>
      </c>
      <c r="I8" s="2" t="s">
        <v>261</v>
      </c>
      <c r="J8" s="2" t="s">
        <v>262</v>
      </c>
      <c r="L8" s="2" t="s">
        <v>260</v>
      </c>
      <c r="M8" s="2" t="s">
        <v>261</v>
      </c>
      <c r="N8" s="2" t="s">
        <v>262</v>
      </c>
    </row>
    <row r="9" spans="1:14" ht="17.25" thickBot="1" x14ac:dyDescent="0.35">
      <c r="D9" t="s">
        <v>188</v>
      </c>
      <c r="E9" t="s">
        <v>189</v>
      </c>
      <c r="F9" t="s">
        <v>190</v>
      </c>
      <c r="H9" t="s">
        <v>193</v>
      </c>
      <c r="I9" t="s">
        <v>194</v>
      </c>
      <c r="J9" t="s">
        <v>191</v>
      </c>
      <c r="L9" t="s">
        <v>195</v>
      </c>
      <c r="M9" t="s">
        <v>196</v>
      </c>
      <c r="N9" t="s">
        <v>192</v>
      </c>
    </row>
    <row r="10" spans="1:14" s="7" customFormat="1" ht="17.25" thickBot="1" x14ac:dyDescent="0.35">
      <c r="A10" s="9" t="s">
        <v>5</v>
      </c>
      <c r="B10" s="7">
        <v>2048</v>
      </c>
      <c r="C10" s="7">
        <v>2048</v>
      </c>
      <c r="D10" s="10" t="s">
        <v>85</v>
      </c>
      <c r="E10" s="11" t="s">
        <v>86</v>
      </c>
      <c r="F10" s="12" t="s">
        <v>222</v>
      </c>
      <c r="G10" s="7">
        <v>0</v>
      </c>
      <c r="H10" s="10"/>
      <c r="I10" s="11"/>
      <c r="J10" s="12"/>
      <c r="K10" s="7">
        <v>0</v>
      </c>
      <c r="L10" s="10"/>
      <c r="M10" s="11"/>
      <c r="N10" s="12"/>
    </row>
    <row r="11" spans="1:14" x14ac:dyDescent="0.3">
      <c r="A11" s="2" t="s">
        <v>0</v>
      </c>
      <c r="B11">
        <v>2048</v>
      </c>
      <c r="C11">
        <v>2048</v>
      </c>
      <c r="D11" s="3" t="s">
        <v>197</v>
      </c>
      <c r="E11" s="4" t="s">
        <v>198</v>
      </c>
      <c r="F11" s="5" t="s">
        <v>222</v>
      </c>
      <c r="G11">
        <v>0</v>
      </c>
      <c r="H11" s="3"/>
      <c r="I11" s="4"/>
      <c r="J11" s="5"/>
      <c r="K11">
        <v>0</v>
      </c>
      <c r="L11" s="3"/>
      <c r="M11" s="4"/>
      <c r="N11" s="5"/>
    </row>
    <row r="12" spans="1:14" s="7" customFormat="1" ht="17.25" thickBot="1" x14ac:dyDescent="0.35">
      <c r="A12" s="9" t="s">
        <v>1</v>
      </c>
      <c r="B12" s="7">
        <v>512</v>
      </c>
      <c r="C12" s="7">
        <f t="shared" ref="C12:C25" si="0">B12/2</f>
        <v>256</v>
      </c>
      <c r="D12" s="6" t="s">
        <v>199</v>
      </c>
      <c r="E12" s="7" t="s">
        <v>200</v>
      </c>
      <c r="F12" s="8" t="s">
        <v>223</v>
      </c>
      <c r="G12" s="7">
        <f t="shared" ref="G12:G25" si="1">B12/4</f>
        <v>128</v>
      </c>
      <c r="H12" s="6" t="s">
        <v>193</v>
      </c>
      <c r="I12" s="7" t="s">
        <v>229</v>
      </c>
      <c r="J12" s="8" t="s">
        <v>224</v>
      </c>
      <c r="K12" s="7">
        <f t="shared" ref="K12:K25" si="2">B12/4</f>
        <v>128</v>
      </c>
      <c r="L12" s="6" t="s">
        <v>195</v>
      </c>
      <c r="M12" s="7" t="s">
        <v>268</v>
      </c>
      <c r="N12" s="8" t="s">
        <v>224</v>
      </c>
    </row>
    <row r="13" spans="1:14" x14ac:dyDescent="0.3">
      <c r="A13" s="2" t="s">
        <v>11</v>
      </c>
      <c r="B13">
        <v>512</v>
      </c>
      <c r="C13">
        <f t="shared" si="0"/>
        <v>256</v>
      </c>
      <c r="D13" s="3" t="s">
        <v>201</v>
      </c>
      <c r="E13" s="4" t="s">
        <v>90</v>
      </c>
      <c r="F13" s="5" t="s">
        <v>223</v>
      </c>
      <c r="G13">
        <f t="shared" si="1"/>
        <v>128</v>
      </c>
      <c r="H13" s="3" t="s">
        <v>230</v>
      </c>
      <c r="I13" s="4" t="s">
        <v>231</v>
      </c>
      <c r="J13" s="5" t="s">
        <v>224</v>
      </c>
      <c r="K13">
        <f t="shared" si="2"/>
        <v>128</v>
      </c>
      <c r="L13" s="3" t="s">
        <v>269</v>
      </c>
      <c r="M13" s="4" t="s">
        <v>270</v>
      </c>
      <c r="N13" s="5" t="s">
        <v>224</v>
      </c>
    </row>
    <row r="14" spans="1:14" s="7" customFormat="1" ht="17.25" thickBot="1" x14ac:dyDescent="0.35">
      <c r="A14" s="9" t="s">
        <v>21</v>
      </c>
      <c r="B14" s="7">
        <v>512</v>
      </c>
      <c r="C14" s="7">
        <f t="shared" si="0"/>
        <v>256</v>
      </c>
      <c r="D14" s="6" t="s">
        <v>91</v>
      </c>
      <c r="E14" s="7" t="s">
        <v>203</v>
      </c>
      <c r="F14" s="8" t="s">
        <v>223</v>
      </c>
      <c r="G14" s="7">
        <f t="shared" si="1"/>
        <v>128</v>
      </c>
      <c r="H14" s="6" t="s">
        <v>232</v>
      </c>
      <c r="I14" s="7" t="s">
        <v>233</v>
      </c>
      <c r="J14" s="8" t="s">
        <v>224</v>
      </c>
      <c r="K14" s="7">
        <f t="shared" si="2"/>
        <v>128</v>
      </c>
      <c r="L14" s="6" t="s">
        <v>271</v>
      </c>
      <c r="M14" s="7" t="s">
        <v>272</v>
      </c>
      <c r="N14" s="8" t="s">
        <v>224</v>
      </c>
    </row>
    <row r="15" spans="1:14" x14ac:dyDescent="0.3">
      <c r="A15" s="2" t="s">
        <v>8</v>
      </c>
      <c r="B15">
        <v>512</v>
      </c>
      <c r="C15">
        <f t="shared" si="0"/>
        <v>256</v>
      </c>
      <c r="D15" s="3" t="s">
        <v>202</v>
      </c>
      <c r="E15" s="4" t="s">
        <v>92</v>
      </c>
      <c r="F15" s="5" t="s">
        <v>223</v>
      </c>
      <c r="G15">
        <f t="shared" si="1"/>
        <v>128</v>
      </c>
      <c r="H15" s="3" t="s">
        <v>234</v>
      </c>
      <c r="I15" s="4" t="s">
        <v>235</v>
      </c>
      <c r="J15" s="5" t="s">
        <v>224</v>
      </c>
      <c r="K15">
        <f t="shared" si="2"/>
        <v>128</v>
      </c>
      <c r="L15" s="3" t="s">
        <v>274</v>
      </c>
      <c r="M15" s="4" t="s">
        <v>273</v>
      </c>
      <c r="N15" s="5" t="s">
        <v>224</v>
      </c>
    </row>
    <row r="16" spans="1:14" s="7" customFormat="1" ht="17.25" thickBot="1" x14ac:dyDescent="0.35">
      <c r="A16" s="9" t="s">
        <v>20</v>
      </c>
      <c r="B16" s="7">
        <v>512</v>
      </c>
      <c r="C16" s="7">
        <f t="shared" si="0"/>
        <v>256</v>
      </c>
      <c r="D16" s="6" t="s">
        <v>93</v>
      </c>
      <c r="E16" s="7" t="s">
        <v>204</v>
      </c>
      <c r="F16" s="8" t="s">
        <v>223</v>
      </c>
      <c r="G16" s="7">
        <f t="shared" si="1"/>
        <v>128</v>
      </c>
      <c r="H16" s="6" t="s">
        <v>236</v>
      </c>
      <c r="I16" s="7" t="s">
        <v>237</v>
      </c>
      <c r="J16" s="8" t="s">
        <v>224</v>
      </c>
      <c r="K16" s="7">
        <f t="shared" si="2"/>
        <v>128</v>
      </c>
      <c r="L16" s="6" t="s">
        <v>275</v>
      </c>
      <c r="M16" s="7" t="s">
        <v>276</v>
      </c>
      <c r="N16" s="8" t="s">
        <v>224</v>
      </c>
    </row>
    <row r="17" spans="1:14" x14ac:dyDescent="0.3">
      <c r="A17" s="2" t="s">
        <v>4</v>
      </c>
      <c r="B17">
        <v>256</v>
      </c>
      <c r="C17">
        <f t="shared" si="0"/>
        <v>128</v>
      </c>
      <c r="D17" s="3" t="s">
        <v>205</v>
      </c>
      <c r="E17" s="4" t="s">
        <v>206</v>
      </c>
      <c r="F17" s="5" t="s">
        <v>224</v>
      </c>
      <c r="G17">
        <f t="shared" si="1"/>
        <v>64</v>
      </c>
      <c r="H17" s="3" t="s">
        <v>238</v>
      </c>
      <c r="I17" s="4" t="s">
        <v>239</v>
      </c>
      <c r="J17" s="5" t="s">
        <v>225</v>
      </c>
      <c r="K17">
        <f t="shared" si="2"/>
        <v>64</v>
      </c>
      <c r="L17" s="3" t="s">
        <v>279</v>
      </c>
      <c r="M17" s="4" t="s">
        <v>277</v>
      </c>
      <c r="N17" s="5" t="s">
        <v>225</v>
      </c>
    </row>
    <row r="18" spans="1:14" s="7" customFormat="1" ht="17.25" thickBot="1" x14ac:dyDescent="0.35">
      <c r="A18" s="9" t="s">
        <v>2</v>
      </c>
      <c r="B18" s="7">
        <v>128</v>
      </c>
      <c r="C18" s="7">
        <f t="shared" si="0"/>
        <v>64</v>
      </c>
      <c r="D18" s="6" t="s">
        <v>207</v>
      </c>
      <c r="E18" s="7" t="s">
        <v>208</v>
      </c>
      <c r="F18" s="8" t="s">
        <v>225</v>
      </c>
      <c r="G18" s="7">
        <f t="shared" si="1"/>
        <v>32</v>
      </c>
      <c r="H18" s="6" t="s">
        <v>240</v>
      </c>
      <c r="I18" s="7" t="s">
        <v>241</v>
      </c>
      <c r="J18" s="8" t="s">
        <v>263</v>
      </c>
      <c r="K18" s="7">
        <f t="shared" si="2"/>
        <v>32</v>
      </c>
      <c r="L18" s="6" t="s">
        <v>280</v>
      </c>
      <c r="M18" s="7" t="s">
        <v>278</v>
      </c>
      <c r="N18" s="8" t="s">
        <v>263</v>
      </c>
    </row>
    <row r="19" spans="1:14" x14ac:dyDescent="0.3">
      <c r="A19" s="2" t="s">
        <v>3</v>
      </c>
      <c r="B19">
        <v>128</v>
      </c>
      <c r="C19">
        <f t="shared" si="0"/>
        <v>64</v>
      </c>
      <c r="D19" s="3" t="s">
        <v>209</v>
      </c>
      <c r="E19" s="4" t="s">
        <v>210</v>
      </c>
      <c r="F19" s="5" t="s">
        <v>225</v>
      </c>
      <c r="G19">
        <f t="shared" si="1"/>
        <v>32</v>
      </c>
      <c r="H19" s="3" t="s">
        <v>242</v>
      </c>
      <c r="I19" s="4" t="s">
        <v>243</v>
      </c>
      <c r="J19" s="5" t="s">
        <v>263</v>
      </c>
      <c r="K19">
        <f t="shared" si="2"/>
        <v>32</v>
      </c>
      <c r="L19" s="3" t="s">
        <v>281</v>
      </c>
      <c r="M19" s="4" t="s">
        <v>282</v>
      </c>
      <c r="N19" s="5" t="s">
        <v>263</v>
      </c>
    </row>
    <row r="20" spans="1:14" s="7" customFormat="1" ht="17.25" thickBot="1" x14ac:dyDescent="0.35">
      <c r="A20" s="9" t="s">
        <v>10</v>
      </c>
      <c r="B20" s="7">
        <v>128</v>
      </c>
      <c r="C20" s="7">
        <f t="shared" si="0"/>
        <v>64</v>
      </c>
      <c r="D20" s="6" t="s">
        <v>95</v>
      </c>
      <c r="E20" s="7" t="s">
        <v>211</v>
      </c>
      <c r="F20" s="8" t="s">
        <v>225</v>
      </c>
      <c r="G20" s="7">
        <f t="shared" si="1"/>
        <v>32</v>
      </c>
      <c r="H20" s="6" t="s">
        <v>244</v>
      </c>
      <c r="I20" s="7" t="s">
        <v>245</v>
      </c>
      <c r="J20" s="8" t="s">
        <v>263</v>
      </c>
      <c r="K20" s="7">
        <f t="shared" si="2"/>
        <v>32</v>
      </c>
      <c r="L20" s="6" t="s">
        <v>284</v>
      </c>
      <c r="M20" s="7" t="s">
        <v>283</v>
      </c>
      <c r="N20" s="8" t="s">
        <v>263</v>
      </c>
    </row>
    <row r="21" spans="1:14" x14ac:dyDescent="0.3">
      <c r="A21" s="2" t="s">
        <v>7</v>
      </c>
      <c r="B21">
        <v>128</v>
      </c>
      <c r="C21">
        <f t="shared" si="0"/>
        <v>64</v>
      </c>
      <c r="D21" s="3" t="s">
        <v>212</v>
      </c>
      <c r="E21" s="4" t="s">
        <v>213</v>
      </c>
      <c r="F21" s="5" t="s">
        <v>225</v>
      </c>
      <c r="G21">
        <f t="shared" si="1"/>
        <v>32</v>
      </c>
      <c r="H21" s="3" t="s">
        <v>246</v>
      </c>
      <c r="I21" s="4" t="s">
        <v>247</v>
      </c>
      <c r="J21" s="5" t="s">
        <v>263</v>
      </c>
      <c r="K21">
        <f t="shared" si="2"/>
        <v>32</v>
      </c>
      <c r="L21" s="3" t="s">
        <v>285</v>
      </c>
      <c r="M21" s="4" t="s">
        <v>287</v>
      </c>
      <c r="N21" s="5" t="s">
        <v>263</v>
      </c>
    </row>
    <row r="22" spans="1:14" s="7" customFormat="1" ht="17.25" thickBot="1" x14ac:dyDescent="0.35">
      <c r="A22" s="9" t="s">
        <v>12</v>
      </c>
      <c r="B22" s="7">
        <v>64</v>
      </c>
      <c r="C22" s="7">
        <f t="shared" si="0"/>
        <v>32</v>
      </c>
      <c r="D22" s="6" t="s">
        <v>214</v>
      </c>
      <c r="E22" s="7" t="s">
        <v>215</v>
      </c>
      <c r="F22" s="8" t="s">
        <v>226</v>
      </c>
      <c r="G22" s="7">
        <f t="shared" si="1"/>
        <v>16</v>
      </c>
      <c r="H22" s="6" t="s">
        <v>248</v>
      </c>
      <c r="I22" s="7" t="s">
        <v>249</v>
      </c>
      <c r="J22" s="8" t="s">
        <v>227</v>
      </c>
      <c r="K22" s="7">
        <f t="shared" si="2"/>
        <v>16</v>
      </c>
      <c r="L22" s="6" t="s">
        <v>286</v>
      </c>
      <c r="M22" s="7" t="s">
        <v>288</v>
      </c>
      <c r="N22" s="8" t="s">
        <v>227</v>
      </c>
    </row>
    <row r="23" spans="1:14" x14ac:dyDescent="0.3">
      <c r="A23" s="2" t="s">
        <v>13</v>
      </c>
      <c r="B23">
        <v>32</v>
      </c>
      <c r="C23">
        <f t="shared" si="0"/>
        <v>16</v>
      </c>
      <c r="D23" s="3" t="s">
        <v>216</v>
      </c>
      <c r="E23" s="4" t="s">
        <v>217</v>
      </c>
      <c r="F23" s="5" t="s">
        <v>227</v>
      </c>
      <c r="G23">
        <f t="shared" si="1"/>
        <v>8</v>
      </c>
      <c r="H23" s="3" t="s">
        <v>250</v>
      </c>
      <c r="I23" s="4" t="s">
        <v>251</v>
      </c>
      <c r="J23" s="5" t="s">
        <v>228</v>
      </c>
      <c r="K23">
        <f t="shared" si="2"/>
        <v>8</v>
      </c>
      <c r="L23" s="3" t="s">
        <v>290</v>
      </c>
      <c r="M23" s="4" t="s">
        <v>289</v>
      </c>
      <c r="N23" s="5" t="s">
        <v>228</v>
      </c>
    </row>
    <row r="24" spans="1:14" s="7" customFormat="1" ht="17.25" thickBot="1" x14ac:dyDescent="0.35">
      <c r="A24" s="9" t="s">
        <v>6</v>
      </c>
      <c r="B24" s="7">
        <v>16</v>
      </c>
      <c r="C24" s="7">
        <f t="shared" si="0"/>
        <v>8</v>
      </c>
      <c r="D24" s="6" t="s">
        <v>218</v>
      </c>
      <c r="E24" s="7" t="s">
        <v>219</v>
      </c>
      <c r="F24" s="8" t="s">
        <v>228</v>
      </c>
      <c r="G24" s="7">
        <f t="shared" si="1"/>
        <v>4</v>
      </c>
      <c r="H24" s="6" t="s">
        <v>252</v>
      </c>
      <c r="I24" s="7" t="s">
        <v>253</v>
      </c>
      <c r="J24" s="8" t="s">
        <v>264</v>
      </c>
      <c r="K24" s="7">
        <f t="shared" si="2"/>
        <v>4</v>
      </c>
      <c r="L24" s="6" t="s">
        <v>291</v>
      </c>
      <c r="M24" s="7" t="s">
        <v>294</v>
      </c>
      <c r="N24" s="8" t="s">
        <v>264</v>
      </c>
    </row>
    <row r="25" spans="1:14" ht="17.25" thickBot="1" x14ac:dyDescent="0.35">
      <c r="A25" s="2" t="s">
        <v>9</v>
      </c>
      <c r="B25">
        <v>16</v>
      </c>
      <c r="C25">
        <f t="shared" si="0"/>
        <v>8</v>
      </c>
      <c r="D25" s="6" t="s">
        <v>220</v>
      </c>
      <c r="E25" s="7" t="s">
        <v>221</v>
      </c>
      <c r="F25" s="8" t="s">
        <v>228</v>
      </c>
      <c r="G25">
        <f t="shared" si="1"/>
        <v>4</v>
      </c>
      <c r="H25" s="6" t="s">
        <v>254</v>
      </c>
      <c r="I25" s="7" t="s">
        <v>255</v>
      </c>
      <c r="J25" s="8" t="s">
        <v>264</v>
      </c>
      <c r="K25">
        <f t="shared" si="2"/>
        <v>4</v>
      </c>
      <c r="L25" s="6" t="s">
        <v>292</v>
      </c>
      <c r="M25" s="7" t="s">
        <v>293</v>
      </c>
      <c r="N25" s="8" t="s">
        <v>264</v>
      </c>
    </row>
    <row r="26" spans="1:14" x14ac:dyDescent="0.3"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4" x14ac:dyDescent="0.3">
      <c r="D27" s="2"/>
      <c r="E27" s="2" t="s">
        <v>265</v>
      </c>
      <c r="F27" s="2"/>
      <c r="G27" s="2"/>
      <c r="H27" s="2"/>
      <c r="I27" s="2" t="s">
        <v>266</v>
      </c>
      <c r="J27" s="2"/>
      <c r="K27" s="2"/>
      <c r="L27" s="2"/>
      <c r="M27" s="2" t="s">
        <v>267</v>
      </c>
    </row>
    <row r="28" spans="1:14" x14ac:dyDescent="0.3"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4" x14ac:dyDescent="0.3"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4" ht="17.25" thickBot="1" x14ac:dyDescent="0.35">
      <c r="A30" s="2" t="s">
        <v>295</v>
      </c>
      <c r="D30" s="7"/>
    </row>
    <row r="31" spans="1:14" x14ac:dyDescent="0.3">
      <c r="A31" s="2" t="s">
        <v>296</v>
      </c>
    </row>
    <row r="32" spans="1:14" x14ac:dyDescent="0.3">
      <c r="A32" s="2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SSang</dc:creator>
  <cp:lastModifiedBy>SSang</cp:lastModifiedBy>
  <dcterms:created xsi:type="dcterms:W3CDTF">2015-06-05T03:51:20Z</dcterms:created>
  <dcterms:modified xsi:type="dcterms:W3CDTF">2015-06-15T21:02:58Z</dcterms:modified>
</cp:coreProperties>
</file>