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urbs\"/>
    </mc:Choice>
  </mc:AlternateContent>
  <bookViews>
    <workbookView xWindow="0" yWindow="0" windowWidth="28800" windowHeight="14235" tabRatio="796" activeTab="5"/>
  </bookViews>
  <sheets>
    <sheet name="Global" sheetId="11" r:id="rId1"/>
    <sheet name="Site" sheetId="14" r:id="rId2"/>
    <sheet name="Commodity" sheetId="5" r:id="rId3"/>
    <sheet name="Process" sheetId="6" r:id="rId4"/>
    <sheet name="Transmission" sheetId="9" r:id="rId5"/>
    <sheet name="Process-Commodity" sheetId="10"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5" hidden="1">'Process-Commodity'!$A$1:$E$27</definedName>
    <definedName name="_xlnm._FilterDatabase" localSheetId="6" hidden="1">Storage!$A$1:$T$7</definedName>
    <definedName name="_xlnm._FilterDatabase" localSheetId="4" hidden="1">Transmission!$A$1:$M$4</definedName>
  </definedNames>
  <calcPr calcId="152511"/>
</workbook>
</file>

<file path=xl/calcChain.xml><?xml version="1.0" encoding="utf-8"?>
<calcChain xmlns="http://schemas.openxmlformats.org/spreadsheetml/2006/main">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<sst xmlns="http://schemas.openxmlformats.org/spreadsheetml/2006/main" count="434" uniqueCount="104">
  <si>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</si>
  <si>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</si>
  <si>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</si>
  <si>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</si>
  <si>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</si>
  <si>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</si>
  <si>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</si>
  <si>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</si>
  <si>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</si>
  <si>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</si>
  <si>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</si>
  <si>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</si>
  <si>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</si>
  <si>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</si>
  <si>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</si>
  <si>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</si>
  <si>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</si>
  <si>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</si>
  <si>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</si>
  <si>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</si>
  <si>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</si>
  <si>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</si>
  <si>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</si>
  <si>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</si>
  <si>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</si>
  <si>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</si>
  <si>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</si>
  <si>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</si>
  <si>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</si>
  <si>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</si>
  <si>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</si>
  <si>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</si>
  <si>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</si>
  <si>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</si>
  <si>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</si>
  <si>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</si>
  <si>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</si>
  <si>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</si>
  <si>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</si>
  <si>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</si>
  <si>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</si>
  <si>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</si>
  <si>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</si>
  <si>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</si>
  <si>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</si>
  <si>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</si>
  <si>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</si>
  <si>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</si>
  <si>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</si>
  <si>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</si>
  <si>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</si>
  <si>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</si>
  <si>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</si>
  <si>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</si>
  <si>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</si>
  <si>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</si>
  <si>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</si>
  <si>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</si>
  <si>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</si>
  <si>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</si>
  <si>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</si>
  <si>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</si>
  <si>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</si>
  <si>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</si>
  <si>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</si>
  <si>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</si>
  <si>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</si>
  <si>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</si>
  <si>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</si>
  <si>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</si>
  <si>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</si>
  <si>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</si>
  <si>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</si>
  <si>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</si>
  <si>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</si>
  <si>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</si>
  <si>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</si>
  <si>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</si>
  <si>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</si>
  <si>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</si>
  <si>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</si>
  <si>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</si>
  <si>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</si>
  <si>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</si>
  <si>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</si>
  <si>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</si>
  <si>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</si>
  <si>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</si>
  <si>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</si>
  <si>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</si>
  <si>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</si>
  <si>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</si>
  <si>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</si>
  <si>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</si>
  <si>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</si>
  <si>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</si>
  <si>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</si>
  <si>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</si>
  <si>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</si>
  <si>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Limits the sum of all created (as calculated by commodity_balance) CO2 in all sites</t>
  </si>
  <si>
    <t>value</t>
  </si>
  <si>
    <t>description</t>
  </si>
  <si>
    <t>maxperhour</t>
  </si>
  <si>
    <t>proportional</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</si>
</sst>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activeCell="C26" sqref="C26"/>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97</v>
      </c>
      <c r="B1" s="42" t="s">
        <v>100</v>
      </c>
      <c r="C1" s="42" t="s">
        <v>101</v>
      </c>
    </row>
    <row r="2" spans="1:3">
      <c r="A2" s="44" t="s">
        <v>98</v>
      </c>
      <c r="B2" s="39">
        <v>150000000</v>
      </c>
      <c r="C2" s="40" t="s">
        <v>99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4" t="s">
        <v>80</v>
      </c>
      <c r="B1" s="57" t="s">
        <v>94</v>
      </c>
    </row>
    <row r="2" spans="1:2">
      <c r="A2" s="55" t="s">
        <v>46</v>
      </c>
      <c r="B2" s="56">
        <v>280000000</v>
      </c>
    </row>
    <row r="3" spans="1:2">
      <c r="A3" s="55" t="s">
        <v>44</v>
      </c>
      <c r="B3" s="59">
        <v>5000000000</v>
      </c>
    </row>
    <row r="4" spans="1:2">
      <c r="A4" s="55" t="s">
        <v>45</v>
      </c>
      <c r="B4" s="61"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102</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3">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3">
        <v>0</v>
      </c>
      <c r="E21" s="9" t="s">
        <v>30</v>
      </c>
      <c r="F21" s="9" t="s">
        <v>30</v>
      </c>
    </row>
    <row r="22" spans="1:6">
      <c r="A22" s="4" t="s">
        <v>44</v>
      </c>
      <c r="B22" s="4" t="s">
        <v>82</v>
      </c>
      <c r="C22" s="4" t="s">
        <v>83</v>
      </c>
      <c r="D22" s="45">
        <v>3</v>
      </c>
      <c r="E22" s="9" t="s">
        <v>30</v>
      </c>
      <c r="F22" s="10" t="s">
        <v>30</v>
      </c>
    </row>
    <row r="23" spans="1:6">
      <c r="A23" s="4" t="s">
        <v>44</v>
      </c>
      <c r="B23" s="4" t="s">
        <v>81</v>
      </c>
      <c r="C23" s="4" t="s">
        <v>84</v>
      </c>
      <c r="D23" s="45">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3">
        <v>0</v>
      </c>
      <c r="E33" s="9" t="s">
        <v>30</v>
      </c>
      <c r="F33" s="9" t="s">
        <v>30</v>
      </c>
    </row>
    <row r="34" spans="1:6">
      <c r="A34" s="4" t="s">
        <v>45</v>
      </c>
      <c r="B34" s="4" t="s">
        <v>82</v>
      </c>
      <c r="C34" s="4" t="s">
        <v>83</v>
      </c>
      <c r="D34" s="45">
        <v>0.25</v>
      </c>
      <c r="E34" s="9" t="s">
        <v>30</v>
      </c>
      <c r="F34" s="10" t="s">
        <v>30</v>
      </c>
    </row>
    <row r="35" spans="1:6">
      <c r="A35" s="4" t="s">
        <v>45</v>
      </c>
      <c r="B35" s="4" t="s">
        <v>81</v>
      </c>
      <c r="C35" s="4" t="s">
        <v>84</v>
      </c>
      <c r="D35" s="45">
        <v>1.25</v>
      </c>
      <c r="E35" s="9" t="s">
        <v>30</v>
      </c>
      <c r="F35" s="10" t="s">
        <v>30</v>
      </c>
    </row>
  </sheetData>
  <autoFilter ref="B1:F9"/>
  <phoneticPr fontId="0" type="noConversion"/>
  <conditionalFormatting sqref="A35:F35 A34:C34 E34:F34">
    <cfRule type="expression" dxfId="26" priority="4">
      <formula>NOT(EXACT(INDIRECT("Z"&amp;ROW()-1&amp;"S1",FALSE()), INDIRECT("Z"&amp;ROW()&amp;"S1",FALSE())))</formula>
    </cfRule>
  </conditionalFormatting>
  <conditionalFormatting sqref="D34">
    <cfRule type="expression" dxfId="25" priority="3">
      <formula>NOT(EXACT(INDIRECT("Z"&amp;ROW()-1&amp;"S1",FALSE()), INDIRECT("Z"&amp;ROW()&amp;"S1",FALSE())))</formula>
    </cfRule>
  </conditionalFormatting>
  <conditionalFormatting sqref="B23:F23 B22:C22 E22:F22">
    <cfRule type="expression" dxfId="24" priority="2">
      <formula>NOT(EXACT(INDIRECT("Z"&amp;ROW()-1&amp;"S1",FALSE()), INDIRECT("Z"&amp;ROW()&amp;"S1",FALSE())))</formula>
    </cfRule>
  </conditionalFormatting>
  <conditionalFormatting sqref="D22">
    <cfRule type="expression" dxfId="23"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K1" sqref="K1"/>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2"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50" t="s">
        <v>93</v>
      </c>
      <c r="H1" s="21" t="s">
        <v>15</v>
      </c>
      <c r="I1" s="21" t="s">
        <v>16</v>
      </c>
      <c r="J1" s="23" t="s">
        <v>17</v>
      </c>
      <c r="K1" s="58" t="s">
        <v>18</v>
      </c>
      <c r="L1" s="20" t="s">
        <v>19</v>
      </c>
      <c r="M1" s="58" t="s">
        <v>95</v>
      </c>
    </row>
    <row r="2" spans="1:13">
      <c r="A2" s="4" t="s">
        <v>46</v>
      </c>
      <c r="B2" s="4" t="s">
        <v>69</v>
      </c>
      <c r="C2" s="28">
        <v>0</v>
      </c>
      <c r="D2" s="28">
        <v>0</v>
      </c>
      <c r="E2" s="28">
        <v>1400</v>
      </c>
      <c r="F2" s="47" t="s">
        <v>30</v>
      </c>
      <c r="G2" s="51">
        <v>0</v>
      </c>
      <c r="H2" s="28">
        <v>1600000</v>
      </c>
      <c r="I2" s="28">
        <v>20000</v>
      </c>
      <c r="J2" s="30">
        <v>0</v>
      </c>
      <c r="K2" s="60">
        <v>7.0000000000000007E-2</v>
      </c>
      <c r="L2" s="31">
        <v>50</v>
      </c>
      <c r="M2" s="61" t="e">
        <v>#N/A</v>
      </c>
    </row>
    <row r="3" spans="1:13">
      <c r="A3" s="4" t="s">
        <v>46</v>
      </c>
      <c r="B3" s="4" t="s">
        <v>70</v>
      </c>
      <c r="C3" s="28">
        <v>0</v>
      </c>
      <c r="D3" s="28">
        <v>0</v>
      </c>
      <c r="E3" s="28">
        <v>13000</v>
      </c>
      <c r="F3" s="47" t="s">
        <v>30</v>
      </c>
      <c r="G3" s="51">
        <v>0</v>
      </c>
      <c r="H3" s="28">
        <v>1500000</v>
      </c>
      <c r="I3" s="28">
        <v>30000</v>
      </c>
      <c r="J3" s="30">
        <v>0</v>
      </c>
      <c r="K3" s="60">
        <v>7.0000000000000007E-2</v>
      </c>
      <c r="L3" s="31">
        <v>25</v>
      </c>
      <c r="M3" s="61" t="e">
        <v>#N/A</v>
      </c>
    </row>
    <row r="4" spans="1:13">
      <c r="A4" s="4" t="s">
        <v>46</v>
      </c>
      <c r="B4" s="4" t="s">
        <v>66</v>
      </c>
      <c r="C4" s="28">
        <v>0</v>
      </c>
      <c r="D4" s="28">
        <v>15000</v>
      </c>
      <c r="E4" s="28">
        <v>160000</v>
      </c>
      <c r="F4" s="47" t="s">
        <v>30</v>
      </c>
      <c r="G4" s="51">
        <v>0</v>
      </c>
      <c r="H4" s="28">
        <v>600000</v>
      </c>
      <c r="I4" s="28">
        <v>12000</v>
      </c>
      <c r="J4" s="30">
        <v>0</v>
      </c>
      <c r="K4" s="60">
        <v>7.0000000000000007E-2</v>
      </c>
      <c r="L4" s="31">
        <v>25</v>
      </c>
      <c r="M4" s="60">
        <v>14000</v>
      </c>
    </row>
    <row r="5" spans="1:13">
      <c r="A5" s="4" t="s">
        <v>46</v>
      </c>
      <c r="B5" s="4" t="s">
        <v>72</v>
      </c>
      <c r="C5" s="28">
        <v>0</v>
      </c>
      <c r="D5" s="28">
        <v>0</v>
      </c>
      <c r="E5" s="28">
        <v>80000</v>
      </c>
      <c r="F5" s="47">
        <f>8/100*60</f>
        <v>4.8</v>
      </c>
      <c r="G5" s="51">
        <v>0.25</v>
      </c>
      <c r="H5" s="28">
        <f>0.6*750000</f>
        <v>450000</v>
      </c>
      <c r="I5" s="28">
        <f>0.6*10000</f>
        <v>6000</v>
      </c>
      <c r="J5" s="30">
        <f>0.6*2.7</f>
        <v>1.62</v>
      </c>
      <c r="K5" s="60">
        <v>7.0000000000000007E-2</v>
      </c>
      <c r="L5" s="31">
        <v>30</v>
      </c>
      <c r="M5" s="61" t="e">
        <v>#N/A</v>
      </c>
    </row>
    <row r="6" spans="1:13">
      <c r="A6" s="4" t="s">
        <v>46</v>
      </c>
      <c r="B6" s="4" t="s">
        <v>67</v>
      </c>
      <c r="C6" s="28">
        <v>999999</v>
      </c>
      <c r="D6" s="28">
        <v>999999</v>
      </c>
      <c r="E6" s="28">
        <v>999999</v>
      </c>
      <c r="F6" s="47" t="s">
        <v>30</v>
      </c>
      <c r="G6" s="51">
        <v>0</v>
      </c>
      <c r="H6" s="28">
        <v>0</v>
      </c>
      <c r="I6" s="28">
        <v>0</v>
      </c>
      <c r="J6" s="30">
        <v>100</v>
      </c>
      <c r="K6" s="60">
        <v>7.0000000000000007E-2</v>
      </c>
      <c r="L6" s="31">
        <v>1</v>
      </c>
      <c r="M6" s="61" t="e">
        <v>#N/A</v>
      </c>
    </row>
    <row r="7" spans="1:13">
      <c r="A7" s="4" t="s">
        <v>46</v>
      </c>
      <c r="B7" s="4" t="s">
        <v>73</v>
      </c>
      <c r="C7" s="28">
        <v>0</v>
      </c>
      <c r="D7" s="28">
        <v>0</v>
      </c>
      <c r="E7" s="28">
        <v>60000</v>
      </c>
      <c r="F7" s="47">
        <f>1.5/100*60</f>
        <v>0.89999999999999991</v>
      </c>
      <c r="G7" s="51">
        <v>0.65</v>
      </c>
      <c r="H7" s="28">
        <f>0.4*1500000</f>
        <v>600000</v>
      </c>
      <c r="I7" s="28">
        <f>0.4*45000</f>
        <v>18000</v>
      </c>
      <c r="J7" s="30">
        <f>0.4*1.5</f>
        <v>0.60000000000000009</v>
      </c>
      <c r="K7" s="60">
        <v>7.0000000000000007E-2</v>
      </c>
      <c r="L7" s="31">
        <v>40</v>
      </c>
      <c r="M7" s="61" t="e">
        <v>#N/A</v>
      </c>
    </row>
    <row r="8" spans="1:13">
      <c r="A8" s="4" t="s">
        <v>46</v>
      </c>
      <c r="B8" s="4" t="s">
        <v>68</v>
      </c>
      <c r="C8" s="28">
        <v>0</v>
      </c>
      <c r="D8" s="28">
        <v>0</v>
      </c>
      <c r="E8" s="28">
        <v>5000</v>
      </c>
      <c r="F8" s="47">
        <f>2/100*60</f>
        <v>1.2</v>
      </c>
      <c r="G8" s="51">
        <v>0</v>
      </c>
      <c r="H8" s="28">
        <f>0.35*2500000</f>
        <v>875000</v>
      </c>
      <c r="I8" s="28">
        <f>0.35*80000</f>
        <v>28000</v>
      </c>
      <c r="J8" s="30">
        <f>0.35*4</f>
        <v>1.4</v>
      </c>
      <c r="K8" s="60">
        <v>7.0000000000000007E-2</v>
      </c>
      <c r="L8" s="31">
        <v>25</v>
      </c>
      <c r="M8" s="61" t="e">
        <v>#N/A</v>
      </c>
    </row>
    <row r="9" spans="1:13">
      <c r="A9" s="4" t="s">
        <v>44</v>
      </c>
      <c r="B9" s="4" t="s">
        <v>69</v>
      </c>
      <c r="C9" s="28">
        <v>0</v>
      </c>
      <c r="D9" s="28">
        <v>0</v>
      </c>
      <c r="E9" s="28">
        <v>0</v>
      </c>
      <c r="F9" s="47" t="s">
        <v>30</v>
      </c>
      <c r="G9" s="51">
        <v>0</v>
      </c>
      <c r="H9" s="28">
        <v>1600000</v>
      </c>
      <c r="I9" s="28">
        <v>20000</v>
      </c>
      <c r="J9" s="30">
        <v>0</v>
      </c>
      <c r="K9" s="60">
        <v>7.0000000000000007E-2</v>
      </c>
      <c r="L9" s="31">
        <v>50</v>
      </c>
      <c r="M9" s="61" t="e">
        <v>#N/A</v>
      </c>
    </row>
    <row r="10" spans="1:13">
      <c r="A10" s="4" t="s">
        <v>44</v>
      </c>
      <c r="B10" s="4" t="s">
        <v>70</v>
      </c>
      <c r="C10" s="28">
        <v>0</v>
      </c>
      <c r="D10" s="28">
        <v>0</v>
      </c>
      <c r="E10" s="28">
        <v>200000</v>
      </c>
      <c r="F10" s="47" t="s">
        <v>30</v>
      </c>
      <c r="G10" s="51">
        <v>0</v>
      </c>
      <c r="H10" s="28">
        <v>1500000</v>
      </c>
      <c r="I10" s="28">
        <v>30000</v>
      </c>
      <c r="J10" s="30">
        <v>0</v>
      </c>
      <c r="K10" s="60">
        <v>7.0000000000000007E-2</v>
      </c>
      <c r="L10" s="31">
        <v>25</v>
      </c>
      <c r="M10" s="61" t="e">
        <v>#N/A</v>
      </c>
    </row>
    <row r="11" spans="1:13">
      <c r="A11" s="4" t="s">
        <v>44</v>
      </c>
      <c r="B11" s="4" t="s">
        <v>66</v>
      </c>
      <c r="C11" s="28">
        <v>0</v>
      </c>
      <c r="D11" s="28">
        <v>20000</v>
      </c>
      <c r="E11" s="28">
        <v>600000</v>
      </c>
      <c r="F11" s="47" t="s">
        <v>30</v>
      </c>
      <c r="G11" s="51">
        <v>0</v>
      </c>
      <c r="H11" s="28">
        <v>600000</v>
      </c>
      <c r="I11" s="28">
        <v>12000</v>
      </c>
      <c r="J11" s="30">
        <v>0</v>
      </c>
      <c r="K11" s="60">
        <v>7.0000000000000007E-2</v>
      </c>
      <c r="L11" s="31">
        <v>25</v>
      </c>
      <c r="M11" s="60">
        <v>14000</v>
      </c>
    </row>
    <row r="12" spans="1:13">
      <c r="A12" s="4" t="s">
        <v>44</v>
      </c>
      <c r="B12" s="4" t="s">
        <v>71</v>
      </c>
      <c r="C12" s="28">
        <v>0</v>
      </c>
      <c r="D12" s="28">
        <v>0</v>
      </c>
      <c r="E12" s="28">
        <v>100000</v>
      </c>
      <c r="F12" s="47">
        <f>1/100*60</f>
        <v>0.6</v>
      </c>
      <c r="G12" s="51">
        <v>0.5</v>
      </c>
      <c r="H12" s="28">
        <f>0.4*1500000</f>
        <v>600000</v>
      </c>
      <c r="I12" s="28">
        <f>0.4*45000</f>
        <v>18000</v>
      </c>
      <c r="J12" s="30">
        <f>0.4*1.5</f>
        <v>0.60000000000000009</v>
      </c>
      <c r="K12" s="60">
        <v>7.0000000000000007E-2</v>
      </c>
      <c r="L12" s="31">
        <v>40</v>
      </c>
      <c r="M12" s="61" t="e">
        <v>#N/A</v>
      </c>
    </row>
    <row r="13" spans="1:13">
      <c r="A13" s="4" t="s">
        <v>44</v>
      </c>
      <c r="B13" s="4" t="s">
        <v>72</v>
      </c>
      <c r="C13" s="28">
        <v>0</v>
      </c>
      <c r="D13" s="28">
        <v>0</v>
      </c>
      <c r="E13" s="28">
        <v>100000</v>
      </c>
      <c r="F13" s="47">
        <f>8/100*60</f>
        <v>4.8</v>
      </c>
      <c r="G13" s="51">
        <v>0.25</v>
      </c>
      <c r="H13" s="28">
        <f>0.6*750000</f>
        <v>450000</v>
      </c>
      <c r="I13" s="28">
        <f>0.6*10000</f>
        <v>6000</v>
      </c>
      <c r="J13" s="30">
        <f>0.6*2.7</f>
        <v>1.62</v>
      </c>
      <c r="K13" s="60">
        <v>7.0000000000000007E-2</v>
      </c>
      <c r="L13" s="31">
        <v>30</v>
      </c>
      <c r="M13" s="61" t="e">
        <v>#N/A</v>
      </c>
    </row>
    <row r="14" spans="1:13">
      <c r="A14" s="4" t="s">
        <v>44</v>
      </c>
      <c r="B14" s="4" t="s">
        <v>67</v>
      </c>
      <c r="C14" s="28">
        <v>999999</v>
      </c>
      <c r="D14" s="28">
        <v>999999</v>
      </c>
      <c r="E14" s="28">
        <v>999999</v>
      </c>
      <c r="F14" s="47" t="s">
        <v>30</v>
      </c>
      <c r="G14" s="51">
        <v>0</v>
      </c>
      <c r="H14" s="28">
        <v>0</v>
      </c>
      <c r="I14" s="28">
        <v>0</v>
      </c>
      <c r="J14" s="30">
        <v>999</v>
      </c>
      <c r="K14" s="60">
        <v>7.0000000000000007E-2</v>
      </c>
      <c r="L14" s="31">
        <v>1</v>
      </c>
      <c r="M14" s="61" t="e">
        <v>#N/A</v>
      </c>
    </row>
    <row r="15" spans="1:13">
      <c r="A15" s="4" t="s">
        <v>44</v>
      </c>
      <c r="B15" s="4" t="s">
        <v>68</v>
      </c>
      <c r="C15" s="28">
        <v>0</v>
      </c>
      <c r="D15" s="28">
        <v>0</v>
      </c>
      <c r="E15" s="28">
        <v>2000</v>
      </c>
      <c r="F15" s="47">
        <f>2/100*60</f>
        <v>1.2</v>
      </c>
      <c r="G15" s="51">
        <v>0</v>
      </c>
      <c r="H15" s="28">
        <f>0.35*2500000</f>
        <v>875000</v>
      </c>
      <c r="I15" s="28">
        <f>0.35*80000</f>
        <v>28000</v>
      </c>
      <c r="J15" s="30">
        <f>0.35*4</f>
        <v>1.4</v>
      </c>
      <c r="K15" s="60">
        <v>7.0000000000000007E-2</v>
      </c>
      <c r="L15" s="31">
        <v>25</v>
      </c>
      <c r="M15" s="61" t="e">
        <v>#N/A</v>
      </c>
    </row>
    <row r="16" spans="1:13">
      <c r="A16" s="4" t="s">
        <v>44</v>
      </c>
      <c r="B16" s="4" t="s">
        <v>85</v>
      </c>
      <c r="C16" s="28">
        <v>0</v>
      </c>
      <c r="D16" s="28">
        <v>0</v>
      </c>
      <c r="E16" s="28">
        <v>1500</v>
      </c>
      <c r="F16" s="47" t="s">
        <v>30</v>
      </c>
      <c r="G16" s="51">
        <v>0</v>
      </c>
      <c r="H16" s="28">
        <v>0</v>
      </c>
      <c r="I16" s="28">
        <v>0</v>
      </c>
      <c r="J16" s="46">
        <v>0</v>
      </c>
      <c r="K16" s="60">
        <v>7.0000000000000007E-2</v>
      </c>
      <c r="L16" s="31">
        <v>1</v>
      </c>
      <c r="M16" s="61" t="e">
        <v>#N/A</v>
      </c>
    </row>
    <row r="17" spans="1:13">
      <c r="A17" s="4" t="s">
        <v>44</v>
      </c>
      <c r="B17" s="4" t="s">
        <v>86</v>
      </c>
      <c r="C17" s="28">
        <v>0</v>
      </c>
      <c r="D17" s="28">
        <v>0</v>
      </c>
      <c r="E17" s="28">
        <v>1500</v>
      </c>
      <c r="F17" s="47" t="s">
        <v>30</v>
      </c>
      <c r="G17" s="51">
        <v>0</v>
      </c>
      <c r="H17" s="28">
        <v>0</v>
      </c>
      <c r="I17" s="28">
        <v>80</v>
      </c>
      <c r="J17" s="46">
        <v>0</v>
      </c>
      <c r="K17" s="60">
        <v>7.0000000000000007E-2</v>
      </c>
      <c r="L17" s="31">
        <v>1</v>
      </c>
      <c r="M17" s="61" t="e">
        <v>#N/A</v>
      </c>
    </row>
    <row r="18" spans="1:13">
      <c r="A18" s="4" t="s">
        <v>45</v>
      </c>
      <c r="B18" s="4" t="s">
        <v>69</v>
      </c>
      <c r="C18" s="28">
        <v>0</v>
      </c>
      <c r="D18" s="28">
        <v>0</v>
      </c>
      <c r="E18" s="28">
        <v>20000</v>
      </c>
      <c r="F18" s="47" t="s">
        <v>30</v>
      </c>
      <c r="G18" s="51">
        <v>0</v>
      </c>
      <c r="H18" s="28">
        <v>1600000</v>
      </c>
      <c r="I18" s="28">
        <v>20000</v>
      </c>
      <c r="J18" s="30">
        <v>0</v>
      </c>
      <c r="K18" s="60">
        <v>7.0000000000000007E-2</v>
      </c>
      <c r="L18" s="31">
        <v>50</v>
      </c>
      <c r="M18" s="61" t="e">
        <v>#N/A</v>
      </c>
    </row>
    <row r="19" spans="1:13">
      <c r="A19" s="4" t="s">
        <v>45</v>
      </c>
      <c r="B19" s="4" t="s">
        <v>70</v>
      </c>
      <c r="C19" s="28">
        <v>0</v>
      </c>
      <c r="D19" s="28">
        <v>0</v>
      </c>
      <c r="E19" s="28">
        <v>60000</v>
      </c>
      <c r="F19" s="47" t="s">
        <v>30</v>
      </c>
      <c r="G19" s="51">
        <v>0</v>
      </c>
      <c r="H19" s="28">
        <v>1500000</v>
      </c>
      <c r="I19" s="28">
        <v>30000</v>
      </c>
      <c r="J19" s="30">
        <v>0</v>
      </c>
      <c r="K19" s="60">
        <v>7.0000000000000007E-2</v>
      </c>
      <c r="L19" s="31">
        <v>25</v>
      </c>
      <c r="M19" s="61" t="e">
        <v>#N/A</v>
      </c>
    </row>
    <row r="20" spans="1:13">
      <c r="A20" s="4" t="s">
        <v>45</v>
      </c>
      <c r="B20" s="4" t="s">
        <v>66</v>
      </c>
      <c r="C20" s="28">
        <v>0</v>
      </c>
      <c r="D20" s="28">
        <v>0</v>
      </c>
      <c r="E20" s="28">
        <v>3000</v>
      </c>
      <c r="F20" s="47" t="s">
        <v>30</v>
      </c>
      <c r="G20" s="51">
        <v>0</v>
      </c>
      <c r="H20" s="28">
        <v>600000</v>
      </c>
      <c r="I20" s="28">
        <v>12000</v>
      </c>
      <c r="J20" s="30">
        <v>0</v>
      </c>
      <c r="K20" s="60">
        <v>7.0000000000000007E-2</v>
      </c>
      <c r="L20" s="31">
        <v>25</v>
      </c>
      <c r="M20" s="60">
        <v>14000</v>
      </c>
    </row>
    <row r="21" spans="1:13">
      <c r="A21" s="4" t="s">
        <v>45</v>
      </c>
      <c r="B21" s="4" t="s">
        <v>71</v>
      </c>
      <c r="C21" s="28">
        <v>0</v>
      </c>
      <c r="D21" s="28">
        <v>0</v>
      </c>
      <c r="E21" s="28">
        <v>100000</v>
      </c>
      <c r="F21" s="47">
        <f>1/100*60</f>
        <v>0.6</v>
      </c>
      <c r="G21" s="51">
        <v>0.5</v>
      </c>
      <c r="H21" s="28">
        <f>0.4*1500000</f>
        <v>600000</v>
      </c>
      <c r="I21" s="28">
        <f>0.4*45000</f>
        <v>18000</v>
      </c>
      <c r="J21" s="30">
        <f>0.4*1.5</f>
        <v>0.60000000000000009</v>
      </c>
      <c r="K21" s="60">
        <v>7.0000000000000007E-2</v>
      </c>
      <c r="L21" s="31">
        <v>40</v>
      </c>
      <c r="M21" s="61" t="e">
        <v>#N/A</v>
      </c>
    </row>
    <row r="22" spans="1:13">
      <c r="A22" s="4" t="s">
        <v>45</v>
      </c>
      <c r="B22" s="4" t="s">
        <v>72</v>
      </c>
      <c r="C22" s="28">
        <v>0</v>
      </c>
      <c r="D22" s="28">
        <v>0</v>
      </c>
      <c r="E22" s="28">
        <v>100000</v>
      </c>
      <c r="F22" s="47">
        <f>8/100*60</f>
        <v>4.8</v>
      </c>
      <c r="G22" s="51">
        <v>0.25</v>
      </c>
      <c r="H22" s="28">
        <f>0.6*750000</f>
        <v>450000</v>
      </c>
      <c r="I22" s="28">
        <f>0.6*10000</f>
        <v>6000</v>
      </c>
      <c r="J22" s="30">
        <f>0.6*2.7</f>
        <v>1.62</v>
      </c>
      <c r="K22" s="60">
        <v>7.0000000000000007E-2</v>
      </c>
      <c r="L22" s="31">
        <v>30</v>
      </c>
      <c r="M22" s="61" t="e">
        <v>#N/A</v>
      </c>
    </row>
    <row r="23" spans="1:13">
      <c r="A23" s="4" t="s">
        <v>45</v>
      </c>
      <c r="B23" s="4" t="s">
        <v>67</v>
      </c>
      <c r="C23" s="28">
        <v>999999</v>
      </c>
      <c r="D23" s="28">
        <v>999999</v>
      </c>
      <c r="E23" s="28">
        <v>999999</v>
      </c>
      <c r="F23" s="47" t="s">
        <v>30</v>
      </c>
      <c r="G23" s="51">
        <v>0</v>
      </c>
      <c r="H23" s="28">
        <v>0</v>
      </c>
      <c r="I23" s="28">
        <v>0</v>
      </c>
      <c r="J23" s="30">
        <v>100</v>
      </c>
      <c r="K23" s="60">
        <v>7.0000000000000007E-2</v>
      </c>
      <c r="L23" s="31">
        <v>1</v>
      </c>
      <c r="M23" s="61" t="e">
        <v>#N/A</v>
      </c>
    </row>
    <row r="24" spans="1:13">
      <c r="A24" s="4" t="s">
        <v>45</v>
      </c>
      <c r="B24" s="4" t="s">
        <v>68</v>
      </c>
      <c r="C24" s="28">
        <v>0</v>
      </c>
      <c r="D24" s="28">
        <v>0</v>
      </c>
      <c r="E24" s="28">
        <v>6000</v>
      </c>
      <c r="F24" s="47">
        <f>2/100*60</f>
        <v>1.2</v>
      </c>
      <c r="G24" s="51">
        <v>0</v>
      </c>
      <c r="H24" s="28">
        <f>0.35*2500000</f>
        <v>875000</v>
      </c>
      <c r="I24" s="28">
        <f>0.35*80000</f>
        <v>28000</v>
      </c>
      <c r="J24" s="30">
        <f>0.35*4</f>
        <v>1.4</v>
      </c>
      <c r="K24" s="60">
        <v>7.0000000000000007E-2</v>
      </c>
      <c r="L24" s="31">
        <v>25</v>
      </c>
      <c r="M24" s="61" t="e">
        <v>#N/A</v>
      </c>
    </row>
    <row r="25" spans="1:13">
      <c r="A25" s="4" t="s">
        <v>45</v>
      </c>
      <c r="B25" s="4" t="s">
        <v>85</v>
      </c>
      <c r="C25" s="28">
        <v>0</v>
      </c>
      <c r="D25" s="28">
        <v>0</v>
      </c>
      <c r="E25" s="28">
        <v>2500</v>
      </c>
      <c r="F25" s="47" t="s">
        <v>30</v>
      </c>
      <c r="G25" s="51">
        <v>0</v>
      </c>
      <c r="H25" s="28">
        <v>0</v>
      </c>
      <c r="I25" s="28">
        <v>0</v>
      </c>
      <c r="J25" s="46">
        <v>0</v>
      </c>
      <c r="K25" s="60">
        <v>7.0000000000000007E-2</v>
      </c>
      <c r="L25" s="31">
        <v>1</v>
      </c>
      <c r="M25" s="61" t="e">
        <v>#N/A</v>
      </c>
    </row>
    <row r="26" spans="1:13">
      <c r="A26" s="4" t="s">
        <v>45</v>
      </c>
      <c r="B26" s="4" t="s">
        <v>86</v>
      </c>
      <c r="C26" s="28">
        <v>0</v>
      </c>
      <c r="D26" s="28">
        <v>0</v>
      </c>
      <c r="E26" s="28">
        <v>2500</v>
      </c>
      <c r="F26" s="47" t="s">
        <v>30</v>
      </c>
      <c r="G26" s="51">
        <v>0</v>
      </c>
      <c r="H26" s="28">
        <v>0</v>
      </c>
      <c r="I26" s="28">
        <v>80</v>
      </c>
      <c r="J26" s="46">
        <v>0</v>
      </c>
      <c r="K26" s="60">
        <v>7.0000000000000007E-2</v>
      </c>
      <c r="L26" s="31">
        <v>1</v>
      </c>
      <c r="M26" s="61"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2" priority="17">
      <formula>NOT(EXACT(INDIRECT("Z"&amp;ROW()-1&amp;"S1",FALSE()), INDIRECT("Z"&amp;ROW()&amp;"S1",FALSE())))</formula>
    </cfRule>
  </conditionalFormatting>
  <conditionalFormatting sqref="B23">
    <cfRule type="expression" dxfId="21" priority="16">
      <formula>NOT(EXACT(INDIRECT("Z"&amp;ROW()-1&amp;"S1",FALSE()), INDIRECT("Z"&amp;ROW()&amp;"S1",FALSE())))</formula>
    </cfRule>
  </conditionalFormatting>
  <conditionalFormatting sqref="B14">
    <cfRule type="expression" dxfId="20" priority="15">
      <formula>NOT(EXACT(INDIRECT("Z"&amp;ROW()-1&amp;"S1",FALSE()), INDIRECT("Z"&amp;ROW()&amp;"S1",FALSE())))</formula>
    </cfRule>
  </conditionalFormatting>
  <conditionalFormatting sqref="B6">
    <cfRule type="expression" dxfId="19" priority="14">
      <formula>NOT(EXACT(INDIRECT("Z"&amp;ROW()-1&amp;"S1",FALSE()), INDIRECT("Z"&amp;ROW()&amp;"S1",FALSE())))</formula>
    </cfRule>
  </conditionalFormatting>
  <conditionalFormatting sqref="A25:A26">
    <cfRule type="expression" dxfId="18" priority="13">
      <formula>NOT(EXACT(INDIRECT("Z"&amp;ROW()-1&amp;"S1",FALSE()), INDIRECT("Z"&amp;ROW()&amp;"S1",FALSE())))</formula>
    </cfRule>
  </conditionalFormatting>
  <conditionalFormatting sqref="C25:F25 H25:J25">
    <cfRule type="expression" dxfId="17" priority="12">
      <formula>NOT(EXACT(INDIRECT("Z"&amp;ROW()-1&amp;"S1",FALSE()), INDIRECT("Z"&amp;ROW()&amp;"S1",FALSE())))</formula>
    </cfRule>
  </conditionalFormatting>
  <conditionalFormatting sqref="B25">
    <cfRule type="expression" dxfId="16" priority="11">
      <formula>NOT(EXACT(INDIRECT("Z"&amp;ROW()-1&amp;"S1",FALSE()), INDIRECT("Z"&amp;ROW()&amp;"S1",FALSE())))</formula>
    </cfRule>
  </conditionalFormatting>
  <conditionalFormatting sqref="C26:F26 L26 H26:J26">
    <cfRule type="expression" dxfId="15" priority="10">
      <formula>NOT(EXACT(INDIRECT("Z"&amp;ROW()-1&amp;"S1",FALSE()), INDIRECT("Z"&amp;ROW()&amp;"S1",FALSE())))</formula>
    </cfRule>
  </conditionalFormatting>
  <conditionalFormatting sqref="B26">
    <cfRule type="expression" dxfId="14" priority="9">
      <formula>NOT(EXACT(INDIRECT("Z"&amp;ROW()-1&amp;"S1",FALSE()), INDIRECT("Z"&amp;ROW()&amp;"S1",FALSE())))</formula>
    </cfRule>
  </conditionalFormatting>
  <conditionalFormatting sqref="A16:A17">
    <cfRule type="expression" dxfId="13" priority="7">
      <formula>NOT(EXACT(INDIRECT("Z"&amp;ROW()-1&amp;"S1",FALSE()), INDIRECT("Z"&amp;ROW()&amp;"S1",FALSE())))</formula>
    </cfRule>
  </conditionalFormatting>
  <conditionalFormatting sqref="C16:F16 H16:J16">
    <cfRule type="expression" dxfId="12" priority="6">
      <formula>NOT(EXACT(INDIRECT("Z"&amp;ROW()-1&amp;"S1",FALSE()), INDIRECT("Z"&amp;ROW()&amp;"S1",FALSE())))</formula>
    </cfRule>
  </conditionalFormatting>
  <conditionalFormatting sqref="B16">
    <cfRule type="expression" dxfId="11" priority="5">
      <formula>NOT(EXACT(INDIRECT("Z"&amp;ROW()-1&amp;"S1",FALSE()), INDIRECT("Z"&amp;ROW()&amp;"S1",FALSE())))</formula>
    </cfRule>
  </conditionalFormatting>
  <conditionalFormatting sqref="C17:F17 L17 H17:J17">
    <cfRule type="expression" dxfId="10" priority="4">
      <formula>NOT(EXACT(INDIRECT("Z"&amp;ROW()-1&amp;"S1",FALSE()), INDIRECT("Z"&amp;ROW()&amp;"S1",FALSE())))</formula>
    </cfRule>
  </conditionalFormatting>
  <conditionalFormatting sqref="B17">
    <cfRule type="expression" dxfId="9" priority="3">
      <formula>NOT(EXACT(INDIRECT("Z"&amp;ROW()-1&amp;"S1",FALSE()), INDIRECT("Z"&amp;ROW()&amp;"S1",FALSE())))</formula>
    </cfRule>
  </conditionalFormatting>
  <conditionalFormatting sqref="M3:M26">
    <cfRule type="expression" dxfId="8"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F40" sqref="F4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79</v>
      </c>
      <c r="B1" t="s">
        <v>78</v>
      </c>
      <c r="C1" t="s">
        <v>77</v>
      </c>
      <c r="D1" t="s">
        <v>62</v>
      </c>
      <c r="E1" s="22" t="s">
        <v>14</v>
      </c>
      <c r="F1" s="21" t="s">
        <v>15</v>
      </c>
      <c r="G1" s="21" t="s">
        <v>16</v>
      </c>
      <c r="H1" s="20" t="s">
        <v>17</v>
      </c>
      <c r="I1" s="21" t="s">
        <v>11</v>
      </c>
      <c r="J1" s="21" t="s">
        <v>12</v>
      </c>
      <c r="K1" s="21" t="s">
        <v>13</v>
      </c>
      <c r="L1" s="58" t="s">
        <v>18</v>
      </c>
      <c r="M1" s="20" t="s">
        <v>19</v>
      </c>
    </row>
    <row r="2" spans="1:13">
      <c r="A2" s="8" t="s">
        <v>46</v>
      </c>
      <c r="B2" s="8" t="s">
        <v>45</v>
      </c>
      <c r="C2" s="8" t="s">
        <v>43</v>
      </c>
      <c r="D2" s="8" t="s">
        <v>40</v>
      </c>
      <c r="E2" s="29">
        <v>0.9</v>
      </c>
      <c r="F2" s="28">
        <v>1650000</v>
      </c>
      <c r="G2" s="28">
        <v>16500</v>
      </c>
      <c r="H2" s="31">
        <v>0</v>
      </c>
      <c r="I2" s="28">
        <v>0</v>
      </c>
      <c r="J2" s="28">
        <v>0</v>
      </c>
      <c r="K2" s="28" t="s">
        <v>30</v>
      </c>
      <c r="L2" s="47">
        <v>7.0000000000000007E-2</v>
      </c>
      <c r="M2" s="31">
        <v>40</v>
      </c>
    </row>
    <row r="3" spans="1:13">
      <c r="A3" s="8" t="s">
        <v>44</v>
      </c>
      <c r="B3" s="8" t="s">
        <v>46</v>
      </c>
      <c r="C3" s="8" t="s">
        <v>43</v>
      </c>
      <c r="D3" s="8" t="s">
        <v>40</v>
      </c>
      <c r="E3" s="29">
        <v>0.9</v>
      </c>
      <c r="F3" s="28">
        <v>1650000</v>
      </c>
      <c r="G3" s="28">
        <v>16500</v>
      </c>
      <c r="H3" s="31">
        <v>0</v>
      </c>
      <c r="I3" s="28">
        <v>0</v>
      </c>
      <c r="J3" s="28">
        <v>0</v>
      </c>
      <c r="K3" s="28" t="s">
        <v>30</v>
      </c>
      <c r="L3" s="47">
        <v>7.0000000000000007E-2</v>
      </c>
      <c r="M3" s="31">
        <v>40</v>
      </c>
    </row>
    <row r="4" spans="1:13">
      <c r="A4" s="8" t="s">
        <v>44</v>
      </c>
      <c r="B4" s="8" t="s">
        <v>45</v>
      </c>
      <c r="C4" s="8" t="s">
        <v>43</v>
      </c>
      <c r="D4" s="8" t="s">
        <v>40</v>
      </c>
      <c r="E4" s="29">
        <v>0.85</v>
      </c>
      <c r="F4" s="28">
        <v>3000000</v>
      </c>
      <c r="G4" s="28">
        <v>30000</v>
      </c>
      <c r="H4" s="31">
        <v>0</v>
      </c>
      <c r="I4" s="28">
        <v>0</v>
      </c>
      <c r="J4" s="28">
        <v>0</v>
      </c>
      <c r="K4" s="28" t="s">
        <v>30</v>
      </c>
      <c r="L4" s="47">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5">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5">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5">
        <v>7.0000000000000007E-2</v>
      </c>
      <c r="M7" s="37">
        <f t="shared" si="3"/>
        <v>40</v>
      </c>
    </row>
  </sheetData>
  <autoFilter ref="A1:M4"/>
  <conditionalFormatting sqref="L1">
    <cfRule type="expression" dxfId="7"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27"/>
  <sheetViews>
    <sheetView tabSelected="1" workbookViewId="0">
      <selection activeCell="F17" sqref="F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6" width="14.7109375" style="3" bestFit="1" customWidth="1"/>
    <col min="7" max="16384" width="11.42578125" style="3"/>
  </cols>
  <sheetData>
    <row r="1" spans="1:6" s="13" customFormat="1">
      <c r="A1" s="13" t="s">
        <v>74</v>
      </c>
      <c r="B1" s="13" t="s">
        <v>62</v>
      </c>
      <c r="C1" s="13" t="s">
        <v>61</v>
      </c>
      <c r="D1" s="22" t="s">
        <v>65</v>
      </c>
      <c r="E1" s="22" t="s">
        <v>92</v>
      </c>
      <c r="F1" s="22" t="s">
        <v>103</v>
      </c>
    </row>
    <row r="2" spans="1:6">
      <c r="A2" s="4" t="s">
        <v>69</v>
      </c>
      <c r="B2" s="4" t="s">
        <v>3</v>
      </c>
      <c r="C2" s="4" t="s">
        <v>63</v>
      </c>
      <c r="D2" s="29">
        <v>1</v>
      </c>
      <c r="E2" s="29" t="e">
        <f>NA()</f>
        <v>#N/A</v>
      </c>
      <c r="F2" s="29">
        <v>0</v>
      </c>
    </row>
    <row r="3" spans="1:6">
      <c r="A3" s="4" t="s">
        <v>69</v>
      </c>
      <c r="B3" s="4" t="s">
        <v>40</v>
      </c>
      <c r="C3" s="4" t="s">
        <v>64</v>
      </c>
      <c r="D3" s="29">
        <v>1</v>
      </c>
      <c r="E3" s="29" t="e">
        <f>NA()</f>
        <v>#N/A</v>
      </c>
      <c r="F3" s="29">
        <v>0</v>
      </c>
    </row>
    <row r="4" spans="1:6">
      <c r="A4" s="4" t="s">
        <v>70</v>
      </c>
      <c r="B4" s="4" t="s">
        <v>1</v>
      </c>
      <c r="C4" s="4" t="s">
        <v>63</v>
      </c>
      <c r="D4" s="29">
        <v>1</v>
      </c>
      <c r="E4" s="29" t="e">
        <f>NA()</f>
        <v>#N/A</v>
      </c>
      <c r="F4" s="29">
        <v>0</v>
      </c>
    </row>
    <row r="5" spans="1:6">
      <c r="A5" s="4" t="s">
        <v>70</v>
      </c>
      <c r="B5" s="4" t="s">
        <v>40</v>
      </c>
      <c r="C5" s="4" t="s">
        <v>64</v>
      </c>
      <c r="D5" s="29">
        <v>1</v>
      </c>
      <c r="E5" s="29" t="e">
        <f>NA()</f>
        <v>#N/A</v>
      </c>
      <c r="F5" s="29">
        <v>0</v>
      </c>
    </row>
    <row r="6" spans="1:6">
      <c r="A6" s="4" t="s">
        <v>66</v>
      </c>
      <c r="B6" s="4" t="s">
        <v>2</v>
      </c>
      <c r="C6" s="4" t="s">
        <v>63</v>
      </c>
      <c r="D6" s="29">
        <v>1</v>
      </c>
      <c r="E6" s="29" t="e">
        <f>NA()</f>
        <v>#N/A</v>
      </c>
      <c r="F6" s="29">
        <v>0</v>
      </c>
    </row>
    <row r="7" spans="1:6">
      <c r="A7" s="4" t="s">
        <v>66</v>
      </c>
      <c r="B7" s="4" t="s">
        <v>40</v>
      </c>
      <c r="C7" s="4" t="s">
        <v>64</v>
      </c>
      <c r="D7" s="29">
        <v>1</v>
      </c>
      <c r="E7" s="29" t="e">
        <f>NA()</f>
        <v>#N/A</v>
      </c>
      <c r="F7" s="29">
        <v>0</v>
      </c>
    </row>
    <row r="8" spans="1:6">
      <c r="A8" s="4" t="s">
        <v>72</v>
      </c>
      <c r="B8" s="4" t="s">
        <v>8</v>
      </c>
      <c r="C8" s="4" t="s">
        <v>63</v>
      </c>
      <c r="D8" s="29">
        <v>1</v>
      </c>
      <c r="E8" s="29">
        <v>1.2</v>
      </c>
      <c r="F8" s="29">
        <v>0</v>
      </c>
    </row>
    <row r="9" spans="1:6">
      <c r="A9" s="4" t="s">
        <v>72</v>
      </c>
      <c r="B9" s="4" t="s">
        <v>40</v>
      </c>
      <c r="C9" s="4" t="s">
        <v>64</v>
      </c>
      <c r="D9" s="29">
        <v>0.6</v>
      </c>
      <c r="E9" s="29" t="e">
        <f>NA()</f>
        <v>#N/A</v>
      </c>
      <c r="F9" s="29">
        <v>0</v>
      </c>
    </row>
    <row r="10" spans="1:6">
      <c r="A10" s="4" t="s">
        <v>72</v>
      </c>
      <c r="B10" s="4" t="s">
        <v>28</v>
      </c>
      <c r="C10" s="4" t="s">
        <v>64</v>
      </c>
      <c r="D10" s="29">
        <v>0.2</v>
      </c>
      <c r="E10" s="29" t="e">
        <f>NA()</f>
        <v>#N/A</v>
      </c>
      <c r="F10" s="29">
        <v>0</v>
      </c>
    </row>
    <row r="11" spans="1:6">
      <c r="A11" s="4" t="s">
        <v>71</v>
      </c>
      <c r="B11" s="4" t="s">
        <v>41</v>
      </c>
      <c r="C11" s="4" t="s">
        <v>63</v>
      </c>
      <c r="D11" s="29">
        <v>1</v>
      </c>
      <c r="E11" s="29">
        <v>1.4</v>
      </c>
      <c r="F11" s="29">
        <v>0</v>
      </c>
    </row>
    <row r="12" spans="1:6">
      <c r="A12" s="4" t="s">
        <v>71</v>
      </c>
      <c r="B12" s="4" t="s">
        <v>40</v>
      </c>
      <c r="C12" s="4" t="s">
        <v>64</v>
      </c>
      <c r="D12" s="29">
        <v>0.4</v>
      </c>
      <c r="E12" s="29" t="e">
        <f>NA()</f>
        <v>#N/A</v>
      </c>
      <c r="F12" s="29">
        <v>0</v>
      </c>
    </row>
    <row r="13" spans="1:6">
      <c r="A13" s="4" t="s">
        <v>71</v>
      </c>
      <c r="B13" s="4" t="s">
        <v>28</v>
      </c>
      <c r="C13" s="4" t="s">
        <v>64</v>
      </c>
      <c r="D13" s="29">
        <v>0.3</v>
      </c>
      <c r="E13" s="29" t="e">
        <f>NA()</f>
        <v>#N/A</v>
      </c>
      <c r="F13" s="29">
        <v>0</v>
      </c>
    </row>
    <row r="14" spans="1:6">
      <c r="A14" s="4" t="s">
        <v>73</v>
      </c>
      <c r="B14" s="4" t="s">
        <v>42</v>
      </c>
      <c r="C14" s="4" t="s">
        <v>63</v>
      </c>
      <c r="D14" s="29">
        <v>1</v>
      </c>
      <c r="E14" s="29">
        <v>2</v>
      </c>
      <c r="F14" s="29">
        <v>0</v>
      </c>
    </row>
    <row r="15" spans="1:6">
      <c r="A15" s="4" t="s">
        <v>73</v>
      </c>
      <c r="B15" s="4" t="s">
        <v>40</v>
      </c>
      <c r="C15" s="4" t="s">
        <v>64</v>
      </c>
      <c r="D15" s="29">
        <v>0.4</v>
      </c>
      <c r="E15" s="29" t="e">
        <f>NA()</f>
        <v>#N/A</v>
      </c>
      <c r="F15" s="29">
        <v>0</v>
      </c>
    </row>
    <row r="16" spans="1:6">
      <c r="A16" s="4" t="s">
        <v>73</v>
      </c>
      <c r="B16" s="4" t="s">
        <v>28</v>
      </c>
      <c r="C16" s="4" t="s">
        <v>64</v>
      </c>
      <c r="D16" s="29">
        <v>0.4</v>
      </c>
      <c r="E16" s="29" t="e">
        <f>NA()</f>
        <v>#N/A</v>
      </c>
      <c r="F16" s="29">
        <v>0</v>
      </c>
    </row>
    <row r="17" spans="1:6">
      <c r="A17" s="4" t="s">
        <v>68</v>
      </c>
      <c r="B17" s="4" t="s">
        <v>39</v>
      </c>
      <c r="C17" s="4" t="s">
        <v>63</v>
      </c>
      <c r="D17" s="29">
        <v>1</v>
      </c>
      <c r="E17" s="29" t="e">
        <f>NA()</f>
        <v>#N/A</v>
      </c>
      <c r="F17" s="29">
        <v>0</v>
      </c>
    </row>
    <row r="18" spans="1:6">
      <c r="A18" s="4" t="s">
        <v>68</v>
      </c>
      <c r="B18" s="4" t="s">
        <v>40</v>
      </c>
      <c r="C18" s="4" t="s">
        <v>64</v>
      </c>
      <c r="D18" s="29">
        <v>0.35</v>
      </c>
      <c r="E18" s="29" t="e">
        <f>NA()</f>
        <v>#N/A</v>
      </c>
      <c r="F18" s="29">
        <v>0</v>
      </c>
    </row>
    <row r="19" spans="1:6">
      <c r="A19" s="4" t="s">
        <v>68</v>
      </c>
      <c r="B19" s="4" t="s">
        <v>28</v>
      </c>
      <c r="C19" s="4" t="s">
        <v>64</v>
      </c>
      <c r="D19" s="29">
        <v>0</v>
      </c>
      <c r="E19" s="29" t="e">
        <f>NA()</f>
        <v>#N/A</v>
      </c>
      <c r="F19" s="29">
        <v>0</v>
      </c>
    </row>
    <row r="20" spans="1:6">
      <c r="A20" s="4" t="s">
        <v>67</v>
      </c>
      <c r="B20" s="4" t="s">
        <v>31</v>
      </c>
      <c r="C20" s="4" t="s">
        <v>63</v>
      </c>
      <c r="D20" s="29">
        <v>1</v>
      </c>
      <c r="E20" s="29" t="e">
        <f>NA()</f>
        <v>#N/A</v>
      </c>
      <c r="F20" s="29">
        <v>0</v>
      </c>
    </row>
    <row r="21" spans="1:6">
      <c r="A21" s="4" t="s">
        <v>67</v>
      </c>
      <c r="B21" s="4" t="s">
        <v>40</v>
      </c>
      <c r="C21" s="4" t="s">
        <v>64</v>
      </c>
      <c r="D21" s="29">
        <v>1</v>
      </c>
      <c r="E21" s="29" t="e">
        <f>NA()</f>
        <v>#N/A</v>
      </c>
      <c r="F21" s="29">
        <v>0</v>
      </c>
    </row>
    <row r="22" spans="1:6">
      <c r="A22" s="4" t="s">
        <v>67</v>
      </c>
      <c r="B22" s="4" t="s">
        <v>28</v>
      </c>
      <c r="C22" s="4" t="s">
        <v>64</v>
      </c>
      <c r="D22" s="29">
        <v>0</v>
      </c>
      <c r="E22" s="29" t="e">
        <f>NA()</f>
        <v>#N/A</v>
      </c>
      <c r="F22" s="29">
        <v>0</v>
      </c>
    </row>
    <row r="23" spans="1:6">
      <c r="A23" s="4" t="s">
        <v>85</v>
      </c>
      <c r="B23" s="4" t="s">
        <v>40</v>
      </c>
      <c r="C23" s="4" t="s">
        <v>63</v>
      </c>
      <c r="D23" s="29">
        <v>1</v>
      </c>
      <c r="E23" s="29" t="e">
        <f>NA()</f>
        <v>#N/A</v>
      </c>
      <c r="F23" s="29">
        <v>0</v>
      </c>
    </row>
    <row r="24" spans="1:6">
      <c r="A24" s="4" t="s">
        <v>85</v>
      </c>
      <c r="B24" s="4" t="s">
        <v>82</v>
      </c>
      <c r="C24" s="4" t="s">
        <v>64</v>
      </c>
      <c r="D24" s="29">
        <v>1</v>
      </c>
      <c r="E24" s="29" t="e">
        <f>NA()</f>
        <v>#N/A</v>
      </c>
      <c r="F24" s="29">
        <v>0</v>
      </c>
    </row>
    <row r="25" spans="1:6">
      <c r="A25" s="4" t="s">
        <v>86</v>
      </c>
      <c r="B25" s="4" t="s">
        <v>81</v>
      </c>
      <c r="C25" s="4" t="s">
        <v>63</v>
      </c>
      <c r="D25" s="29">
        <v>1</v>
      </c>
      <c r="E25" s="29" t="e">
        <f>NA()</f>
        <v>#N/A</v>
      </c>
      <c r="F25" s="29">
        <v>0</v>
      </c>
    </row>
    <row r="26" spans="1:6">
      <c r="A26" s="4" t="s">
        <v>86</v>
      </c>
      <c r="B26" s="4" t="s">
        <v>40</v>
      </c>
      <c r="C26" s="4" t="s">
        <v>64</v>
      </c>
      <c r="D26" s="29">
        <v>1</v>
      </c>
      <c r="E26" s="29" t="e">
        <f>NA()</f>
        <v>#N/A</v>
      </c>
      <c r="F26" s="29">
        <v>0</v>
      </c>
    </row>
    <row r="27" spans="1:6">
      <c r="A27" s="4" t="s">
        <v>86</v>
      </c>
      <c r="B27" s="4" t="s">
        <v>28</v>
      </c>
      <c r="C27" s="4" t="s">
        <v>64</v>
      </c>
      <c r="D27" s="29">
        <v>5.0000000000000001E-4</v>
      </c>
      <c r="E27" s="29" t="e">
        <f>NA()</f>
        <v>#N/A</v>
      </c>
      <c r="F27" s="29">
        <v>0</v>
      </c>
    </row>
  </sheetData>
  <autoFilter ref="A1:E27"/>
  <conditionalFormatting sqref="A28:D1048576 A1:D22 F28:XFD1048576 G1:XFD27">
    <cfRule type="expression" dxfId="6" priority="12">
      <formula>NOT(EXACT(INDIRECT("Z"&amp;ROW()-1&amp;"S1",FALSE()), INDIRECT("Z"&amp;ROW()&amp;"S1",FALSE())))</formula>
    </cfRule>
  </conditionalFormatting>
  <conditionalFormatting sqref="D1:D22 D28:D1048576">
    <cfRule type="dataBar" priority="11">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5" priority="10">
      <formula>NOT(EXACT(INDIRECT("Z"&amp;ROW()-1&amp;"S1",FALSE()), INDIRECT("Z"&amp;ROW()&amp;"S1",FALSE())))</formula>
    </cfRule>
  </conditionalFormatting>
  <conditionalFormatting sqref="D23:D27">
    <cfRule type="dataBar" priority="9">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4" priority="8">
      <formula>NOT(EXACT(INDIRECT("Z"&amp;ROW()-1&amp;"S1",FALSE()), INDIRECT("Z"&amp;ROW()&amp;"S1",FALSE())))</formula>
    </cfRule>
  </conditionalFormatting>
  <conditionalFormatting sqref="E1:E22 E28:E1048576">
    <cfRule type="dataBar" priority="7">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3" priority="6">
      <formula>NOT(EXACT(INDIRECT("Z"&amp;ROW()-1&amp;"S1",FALSE()), INDIRECT("Z"&amp;ROW()&amp;"S1",FALSE())))</formula>
    </cfRule>
  </conditionalFormatting>
  <conditionalFormatting sqref="E23:E27">
    <cfRule type="dataBar" priority="5">
      <dataBar>
        <cfvo type="num" val="0"/>
        <cfvo type="num" val="2"/>
        <color rgb="FF638EC6"/>
      </dataBar>
      <extLst>
        <ext xmlns:x14="http://schemas.microsoft.com/office/spreadsheetml/2009/9/main" uri="{B025F937-C7B1-47D3-B67F-A62EFF666E3E}">
          <x14:id>{498EC4D2-57D6-46F0-B6D6-7E6CB0EB5992}</x14:id>
        </ext>
      </extLst>
    </cfRule>
  </conditionalFormatting>
  <conditionalFormatting sqref="F1">
    <cfRule type="expression" dxfId="2" priority="4">
      <formula>NOT(EXACT(INDIRECT("Z"&amp;ROW()-1&amp;"S1",FALSE()), INDIRECT("Z"&amp;ROW()&amp;"S1",FALSE())))</formula>
    </cfRule>
  </conditionalFormatting>
  <conditionalFormatting sqref="F1">
    <cfRule type="dataBar" priority="3">
      <dataBar>
        <cfvo type="num" val="0"/>
        <cfvo type="num" val="2"/>
        <color rgb="FF638EC6"/>
      </dataBar>
      <extLst>
        <ext xmlns:x14="http://schemas.microsoft.com/office/spreadsheetml/2009/9/main" uri="{B025F937-C7B1-47D3-B67F-A62EFF666E3E}">
          <x14:id>{6BFF18CA-17DA-456C-B107-6B3B4C3C9574}</x14:id>
        </ext>
      </extLst>
    </cfRule>
  </conditionalFormatting>
  <conditionalFormatting sqref="F2:F27">
    <cfRule type="expression" dxfId="1" priority="2">
      <formula>NOT(EXACT(INDIRECT("Z"&amp;ROW()-1&amp;"S1",FALSE()), INDIRECT("Z"&amp;ROW()&amp;"S1",FALSE())))</formula>
    </cfRule>
  </conditionalFormatting>
  <conditionalFormatting sqref="F2:F27">
    <cfRule type="dataBar" priority="1">
      <dataBar>
        <cfvo type="num" val="0"/>
        <cfvo type="num" val="2"/>
        <color rgb="FF638EC6"/>
      </dataBar>
      <extLst>
        <ext xmlns:x14="http://schemas.microsoft.com/office/spreadsheetml/2009/9/main" uri="{B025F937-C7B1-47D3-B67F-A62EFF666E3E}">
          <x14:id>{7E13653A-08E6-4E2F-B974-08493AFEA3C9}</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 xmlns:xm="http://schemas.microsoft.com/office/excel/2006/main">
          <x14:cfRule type="dataBar" id="{6BFF18CA-17DA-456C-B107-6B3B4C3C9574}">
            <x14:dataBar minLength="0" maxLength="100" gradient="0">
              <x14:cfvo type="num">
                <xm:f>0</xm:f>
              </x14:cfvo>
              <x14:cfvo type="num">
                <xm:f>2</xm:f>
              </x14:cfvo>
              <x14:negativeFillColor rgb="FFFF0000"/>
              <x14:axisColor rgb="FF000000"/>
            </x14:dataBar>
          </x14:cfRule>
          <xm:sqref>F1</xm:sqref>
        </x14:conditionalFormatting>
        <x14:conditionalFormatting xmlns:xm="http://schemas.microsoft.com/office/excel/2006/main">
          <x14:cfRule type="dataBar" id="{7E13653A-08E6-4E2F-B974-08493AFEA3C9}">
            <x14:dataBar minLength="0" maxLength="100" gradient="0">
              <x14:cfvo type="num">
                <xm:f>0</xm:f>
              </x14:cfvo>
              <x14:cfvo type="num">
                <xm:f>2</xm:f>
              </x14:cfvo>
              <x14:negativeFillColor rgb="FFFF0000"/>
              <x14:axisColor rgb="FF000000"/>
            </x14:dataBar>
          </x14:cfRule>
          <xm:sqref>F2:F27</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workbookViewId="0">
      <selection activeCell="R16" sqref="R16"/>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1">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8" t="s">
        <v>18</v>
      </c>
      <c r="S1" s="20" t="s">
        <v>19</v>
      </c>
      <c r="T1" s="20" t="s">
        <v>38</v>
      </c>
      <c r="U1" s="58" t="s">
        <v>96</v>
      </c>
    </row>
    <row r="2" spans="1:21">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0">
        <v>7.0000000000000007E-2</v>
      </c>
      <c r="S2" s="31">
        <v>50</v>
      </c>
      <c r="T2" s="31">
        <v>0.5</v>
      </c>
      <c r="U2" s="64">
        <v>3.4999999999999999E-6</v>
      </c>
    </row>
    <row r="3" spans="1:21">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0">
        <v>7.0000000000000007E-2</v>
      </c>
      <c r="S3" s="31">
        <v>50</v>
      </c>
      <c r="T3" s="31">
        <v>0.5</v>
      </c>
      <c r="U3" s="60">
        <v>0</v>
      </c>
    </row>
    <row r="4" spans="1:21">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0">
        <v>7.0000000000000007E-2</v>
      </c>
      <c r="S4" s="31">
        <v>50</v>
      </c>
      <c r="T4" s="31">
        <v>0.5</v>
      </c>
      <c r="U4" s="64">
        <v>3.4999999999999999E-6</v>
      </c>
    </row>
    <row r="5" spans="1:21">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0">
        <v>7.0000000000000007E-2</v>
      </c>
      <c r="S5" s="31">
        <v>50</v>
      </c>
      <c r="T5" s="31">
        <v>0.5</v>
      </c>
      <c r="U5" s="60">
        <v>0</v>
      </c>
    </row>
    <row r="6" spans="1:21">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0">
        <v>7.0000000000000007E-2</v>
      </c>
      <c r="S6" s="31">
        <v>50</v>
      </c>
      <c r="T6" s="31">
        <v>0.5</v>
      </c>
      <c r="U6" s="64">
        <v>3.4999999999999999E-6</v>
      </c>
    </row>
    <row r="7" spans="1:21">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0">
        <v>7.0000000000000007E-2</v>
      </c>
      <c r="S7" s="31">
        <v>50</v>
      </c>
      <c r="T7" s="31">
        <v>0.5</v>
      </c>
      <c r="U7" s="60">
        <v>0</v>
      </c>
    </row>
    <row r="8" spans="1:21">
      <c r="G8" s="62"/>
    </row>
    <row r="11" spans="1:21">
      <c r="F11" s="63"/>
      <c r="G11" s="62"/>
    </row>
  </sheetData>
  <autoFilter ref="A1:T7"/>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14" sqref="G1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75</v>
      </c>
      <c r="B1" s="3" t="s">
        <v>62</v>
      </c>
      <c r="C1" s="21" t="s">
        <v>88</v>
      </c>
      <c r="D1" s="48" t="s">
        <v>14</v>
      </c>
      <c r="E1" s="21" t="s">
        <v>89</v>
      </c>
      <c r="F1" s="21" t="s">
        <v>90</v>
      </c>
      <c r="G1" s="21" t="s">
        <v>91</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3">
    <dataValidation allowBlank="1" showInputMessage="1" showErrorMessage="1" promptTitle="Demand" prompt="Demand (MWh) of commodity Co in site Sit for each time step. Column title: &quot;Co.Sit&quot;" sqref="D1"/>
    <dataValidation allowBlank="1" showErrorMessage="1" sqref="B2"/>
    <dataValidation allowBlank="1" showInputMessage="1" showErrorMessage="1" promptTitle="Demand" prompt="Demand (MWh) of commodity Co in site Sit for each time step. Column title: &quot;Co.Sit&quot;" sqref="B1 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Transmission</vt:lpstr>
      <vt:lpstr>Process-Commodity</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2018-06-08T15:35:31Z</dcterms:modified>
</cp:coreProperties>
</file>