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17790" windowHeight="558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52511"/>
</workbook>
</file>

<file path=xl/calcChain.xml><?xml version="1.0" encoding="utf-8"?>
<calcChain xmlns="http://schemas.openxmlformats.org/spreadsheetml/2006/main">
  <c r="B4" i="11" l="1"/>
  <c r="B3" i="11" l="1"/>
  <c r="J5" i="6" l="1"/>
  <c r="B4" i="14" l="1"/>
  <c r="E3" i="10" l="1"/>
  <c r="E4" i="10"/>
  <c r="E5" i="10"/>
  <c r="E6" i="10"/>
  <c r="E7" i="10"/>
  <c r="E9" i="10"/>
  <c r="E10" i="10"/>
  <c r="E12" i="10"/>
  <c r="E13" i="10"/>
  <c r="E15" i="10"/>
  <c r="E16" i="10"/>
  <c r="E17" i="10"/>
  <c r="E18" i="10"/>
  <c r="E19" i="10"/>
  <c r="E20" i="10"/>
  <c r="E21" i="10"/>
  <c r="E22" i="10"/>
  <c r="E23" i="10"/>
  <c r="E24" i="10"/>
  <c r="E25" i="10"/>
  <c r="E26" i="10"/>
  <c r="E27" i="10"/>
  <c r="E2" i="10"/>
  <c r="G22" i="6" l="1"/>
  <c r="G13" i="6"/>
  <c r="G5" i="6"/>
  <c r="G24" i="6"/>
  <c r="G21" i="6" l="1"/>
  <c r="G12" i="6"/>
  <c r="G7" i="6"/>
  <c r="G8" i="6"/>
  <c r="G15" i="6"/>
  <c r="K22" i="6" l="1"/>
  <c r="J22" i="6"/>
  <c r="K21" i="6"/>
  <c r="J21" i="6"/>
  <c r="K12" i="6"/>
  <c r="J12" i="6"/>
  <c r="K13" i="6"/>
  <c r="J13" i="6"/>
  <c r="K24" i="6"/>
  <c r="J24" i="6"/>
  <c r="J15" i="6"/>
  <c r="K15" i="6"/>
  <c r="K8" i="6"/>
  <c r="J8" i="6"/>
  <c r="K7" i="6"/>
  <c r="J7" i="6"/>
  <c r="K5" i="6"/>
  <c r="I22" i="6" l="1"/>
  <c r="I13" i="6"/>
  <c r="I5" i="6"/>
  <c r="I24" i="6"/>
  <c r="I15" i="6"/>
  <c r="I8" i="6"/>
  <c r="I7" i="6"/>
  <c r="I21" i="6"/>
  <c r="I12" i="6"/>
  <c r="A6" i="9" l="1"/>
  <c r="B6" i="9"/>
  <c r="A7" i="9"/>
  <c r="B7" i="9"/>
  <c r="B5" i="9"/>
  <c r="A5" i="9"/>
  <c r="C5" i="9"/>
  <c r="D5" i="9"/>
  <c r="E5" i="9"/>
  <c r="F5" i="9"/>
  <c r="G5" i="9"/>
  <c r="H5" i="9"/>
  <c r="I5" i="9"/>
  <c r="K5" i="9"/>
  <c r="L5" i="9"/>
  <c r="N5" i="9"/>
  <c r="C6" i="9"/>
  <c r="D6" i="9"/>
  <c r="E6" i="9"/>
  <c r="F6" i="9"/>
  <c r="G6" i="9"/>
  <c r="H6" i="9"/>
  <c r="I6" i="9"/>
  <c r="K6" i="9"/>
  <c r="L6" i="9"/>
  <c r="N6" i="9"/>
  <c r="C7" i="9"/>
  <c r="D7" i="9"/>
  <c r="E7" i="9"/>
  <c r="F7" i="9"/>
  <c r="G7" i="9"/>
  <c r="H7" i="9"/>
  <c r="I7" i="9"/>
  <c r="K7" i="9"/>
  <c r="L7" i="9"/>
  <c r="N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<sst xmlns="http://schemas.openxmlformats.org/spreadsheetml/2006/main" count="443" uniqueCount="110">
  <si>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</si>
  <si>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</si>
  <si>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</si>
  <si>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</si>
  <si>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</si>
  <si>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</si>
  <si>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</si>
  <si>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</si>
  <si>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</si>
  <si>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</si>
  <si>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</si>
  <si>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</si>
  <si>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</si>
  <si>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</si>
  <si>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</si>
  <si>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</si>
  <si>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</si>
  <si>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</si>
  <si>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</si>
  <si>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</si>
  <si>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</si>
  <si>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</si>
  <si>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</si>
  <si>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</si>
  <si>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</si>
  <si>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</si>
  <si>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</si>
  <si>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</si>
  <si>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</si>
  <si>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</si>
  <si>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</si>
  <si>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</si>
  <si>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</si>
  <si>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</si>
  <si>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</si>
  <si>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</si>
  <si>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</si>
  <si>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</si>
  <si>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</si>
  <si>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</si>
  <si>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</si>
  <si>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</si>
  <si>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</si>
  <si>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</si>
  <si>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</si>
  <si>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</si>
  <si>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</si>
  <si>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</si>
  <si>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</si>
  <si>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</si>
  <si>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</si>
  <si>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</si>
  <si>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</si>
  <si>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</si>
  <si>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</si>
  <si>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</si>
  <si>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</si>
  <si>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</si>
  <si>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</si>
  <si>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</si>
  <si>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</si>
  <si>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</si>
  <si>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</si>
  <si>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</si>
  <si>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</si>
  <si>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</si>
  <si>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</si>
  <si>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</si>
  <si>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</si>
  <si>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</si>
  <si>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</si>
  <si>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</si>
  <si>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</si>
  <si>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</si>
  <si>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</si>
  <si>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</si>
  <si>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</si>
  <si>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</si>
  <si>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</si>
  <si>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</si>
  <si>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</si>
  <si>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</si>
  <si>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</si>
  <si>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</si>
  <si>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</si>
  <si>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</si>
  <si>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</si>
  <si>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</si>
  <si>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</si>
  <si>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</si>
  <si>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</si>
  <si>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</si>
  <si>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</si>
  <si>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</si>
  <si>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</si>
  <si>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</si>
  <si>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</si>
  <si>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</si>
  <si>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</si>
  <si>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</si>
  <si>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</si>
  <si>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</si>
  <si>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</si>
  <si>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</si>
  <si>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</si>
  <si>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</si>
  <si>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</si>
  <si>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lifetime</t>
  </si>
  <si>
    <t>Support timeframe</t>
  </si>
  <si>
    <t>CO2 limit2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</si>
</sst>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workbookViewId="0">
      <selection activeCell="A4" sqref="A4"/>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108</v>
      </c>
      <c r="B2" s="39">
        <v>2020</v>
      </c>
      <c r="C2" s="40" t="s">
        <v>106</v>
      </c>
    </row>
    <row r="3" spans="1:3">
      <c r="A3" s="44" t="s">
        <v>102</v>
      </c>
      <c r="B3" s="62" t="e">
        <f>NA()</f>
        <v>#N/A</v>
      </c>
      <c r="C3" s="40" t="s">
        <v>103</v>
      </c>
    </row>
    <row r="4" spans="1:3">
      <c r="A4" s="44" t="s">
        <v>109</v>
      </c>
      <c r="B4" s="62" t="e">
        <f>NA()</f>
        <v>#N/A</v>
      </c>
      <c r="C4"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O33" sqref="O33"/>
    </sheetView>
  </sheetViews>
  <sheetFormatPr baseColWidth="10" defaultColWidth="11.42578125" defaultRowHeight="15"/>
  <cols>
    <col min="1" max="1" width="10.7109375" style="3" customWidth="1"/>
    <col min="2" max="2" width="16.28515625" style="3" bestFit="1" customWidth="1"/>
    <col min="3" max="6" width="10.7109375" style="24" customWidth="1"/>
    <col min="7" max="7" width="15.140625" style="24" customWidth="1"/>
    <col min="8" max="8" width="10.7109375" style="53" customWidth="1"/>
    <col min="9" max="9" width="24" style="24" customWidth="1"/>
    <col min="10" max="10" width="10.7109375" style="24" customWidth="1"/>
    <col min="11" max="11" width="10.7109375" style="26" customWidth="1"/>
    <col min="12" max="13" width="10.5703125" style="3" customWidth="1"/>
    <col min="14" max="14" width="14.85546875" style="27" bestFit="1" customWidth="1"/>
    <col min="15" max="15" width="14.85546875" style="3" bestFit="1" customWidth="1"/>
    <col min="16" max="16384" width="11.42578125" style="3"/>
  </cols>
  <sheetData>
    <row r="1" spans="1:15" s="13" customFormat="1">
      <c r="A1" s="13" t="s">
        <v>76</v>
      </c>
      <c r="B1" s="13" t="s">
        <v>75</v>
      </c>
      <c r="C1" s="21" t="s">
        <v>11</v>
      </c>
      <c r="D1" s="21" t="s">
        <v>107</v>
      </c>
      <c r="E1" s="21" t="s">
        <v>12</v>
      </c>
      <c r="F1" s="21" t="s">
        <v>13</v>
      </c>
      <c r="G1" s="21" t="s">
        <v>90</v>
      </c>
      <c r="H1" s="51" t="s">
        <v>97</v>
      </c>
      <c r="I1" s="21" t="s">
        <v>15</v>
      </c>
      <c r="J1" s="21" t="s">
        <v>16</v>
      </c>
      <c r="K1" s="23" t="s">
        <v>17</v>
      </c>
      <c r="L1" s="50" t="s">
        <v>95</v>
      </c>
      <c r="M1" s="59" t="s">
        <v>18</v>
      </c>
      <c r="N1" s="20" t="s">
        <v>19</v>
      </c>
      <c r="O1" s="59" t="s">
        <v>99</v>
      </c>
    </row>
    <row r="2" spans="1:15">
      <c r="A2" s="4" t="s">
        <v>46</v>
      </c>
      <c r="B2" s="4" t="s">
        <v>70</v>
      </c>
      <c r="C2" s="28">
        <v>1000</v>
      </c>
      <c r="D2" s="28">
        <v>20</v>
      </c>
      <c r="E2" s="28">
        <v>0</v>
      </c>
      <c r="F2" s="28">
        <v>1400</v>
      </c>
      <c r="G2" s="47" t="s">
        <v>30</v>
      </c>
      <c r="H2" s="52">
        <v>0</v>
      </c>
      <c r="I2" s="28">
        <v>1600000</v>
      </c>
      <c r="J2" s="28">
        <v>20000</v>
      </c>
      <c r="K2" s="30">
        <v>0</v>
      </c>
      <c r="L2" s="31">
        <v>0</v>
      </c>
      <c r="M2" s="61">
        <v>7.0000000000000007E-2</v>
      </c>
      <c r="N2" s="31">
        <v>50</v>
      </c>
      <c r="O2" s="62" t="e">
        <v>#N/A</v>
      </c>
    </row>
    <row r="3" spans="1:15">
      <c r="A3" s="4" t="s">
        <v>46</v>
      </c>
      <c r="B3" s="4" t="s">
        <v>71</v>
      </c>
      <c r="C3" s="28">
        <v>0</v>
      </c>
      <c r="D3" s="28">
        <v>0</v>
      </c>
      <c r="E3" s="28">
        <v>0</v>
      </c>
      <c r="F3" s="28">
        <v>13000</v>
      </c>
      <c r="G3" s="47" t="s">
        <v>30</v>
      </c>
      <c r="H3" s="52">
        <v>0</v>
      </c>
      <c r="I3" s="28">
        <v>1500000</v>
      </c>
      <c r="J3" s="28">
        <v>30000</v>
      </c>
      <c r="K3" s="30">
        <v>0</v>
      </c>
      <c r="L3" s="31">
        <v>0</v>
      </c>
      <c r="M3" s="61">
        <v>7.0000000000000007E-2</v>
      </c>
      <c r="N3" s="31">
        <v>25</v>
      </c>
      <c r="O3" s="62" t="e">
        <v>#N/A</v>
      </c>
    </row>
    <row r="4" spans="1:15">
      <c r="A4" s="4" t="s">
        <v>46</v>
      </c>
      <c r="B4" s="4" t="s">
        <v>67</v>
      </c>
      <c r="C4" s="28">
        <v>0</v>
      </c>
      <c r="D4" s="28">
        <v>0</v>
      </c>
      <c r="E4" s="28">
        <v>15000</v>
      </c>
      <c r="F4" s="28">
        <v>160000</v>
      </c>
      <c r="G4" s="47" t="s">
        <v>30</v>
      </c>
      <c r="H4" s="52">
        <v>0</v>
      </c>
      <c r="I4" s="28">
        <v>600000</v>
      </c>
      <c r="J4" s="28">
        <v>12000</v>
      </c>
      <c r="K4" s="30">
        <v>0</v>
      </c>
      <c r="L4" s="31">
        <v>0</v>
      </c>
      <c r="M4" s="61">
        <v>7.0000000000000007E-2</v>
      </c>
      <c r="N4" s="31">
        <v>25</v>
      </c>
      <c r="O4" s="61">
        <v>14000</v>
      </c>
    </row>
    <row r="5" spans="1:15">
      <c r="A5" s="4" t="s">
        <v>46</v>
      </c>
      <c r="B5" s="4" t="s">
        <v>73</v>
      </c>
      <c r="C5" s="28">
        <v>0</v>
      </c>
      <c r="D5" s="28">
        <v>0</v>
      </c>
      <c r="E5" s="28">
        <v>0</v>
      </c>
      <c r="F5" s="28">
        <v>80000</v>
      </c>
      <c r="G5" s="47">
        <f>8/100*60</f>
        <v>4.8</v>
      </c>
      <c r="H5" s="52">
        <v>0.25</v>
      </c>
      <c r="I5" s="28">
        <f>0.6*750000</f>
        <v>450000</v>
      </c>
      <c r="J5" s="28">
        <f>0.6*10000</f>
        <v>6000</v>
      </c>
      <c r="K5" s="30">
        <f>0.6*2.7</f>
        <v>1.62</v>
      </c>
      <c r="L5" s="31">
        <v>6</v>
      </c>
      <c r="M5" s="61">
        <v>7.0000000000000007E-2</v>
      </c>
      <c r="N5" s="31">
        <v>30</v>
      </c>
      <c r="O5" s="62" t="e">
        <v>#N/A</v>
      </c>
    </row>
    <row r="6" spans="1:15">
      <c r="A6" s="4" t="s">
        <v>46</v>
      </c>
      <c r="B6" s="4" t="s">
        <v>68</v>
      </c>
      <c r="C6" s="28">
        <v>999999</v>
      </c>
      <c r="D6" s="28">
        <v>100</v>
      </c>
      <c r="E6" s="28">
        <v>999999</v>
      </c>
      <c r="F6" s="28">
        <v>999999</v>
      </c>
      <c r="G6" s="47" t="s">
        <v>30</v>
      </c>
      <c r="H6" s="52">
        <v>0</v>
      </c>
      <c r="I6" s="28">
        <v>0</v>
      </c>
      <c r="J6" s="28">
        <v>0</v>
      </c>
      <c r="K6" s="30">
        <v>100</v>
      </c>
      <c r="L6" s="31">
        <v>0</v>
      </c>
      <c r="M6" s="61">
        <v>7.0000000000000007E-2</v>
      </c>
      <c r="N6" s="31">
        <v>100</v>
      </c>
      <c r="O6" s="62" t="e">
        <v>#N/A</v>
      </c>
    </row>
    <row r="7" spans="1:15">
      <c r="A7" s="4" t="s">
        <v>46</v>
      </c>
      <c r="B7" s="4" t="s">
        <v>74</v>
      </c>
      <c r="C7" s="28">
        <v>0</v>
      </c>
      <c r="D7" s="28">
        <v>0</v>
      </c>
      <c r="E7" s="28">
        <v>0</v>
      </c>
      <c r="F7" s="28">
        <v>60000</v>
      </c>
      <c r="G7" s="47">
        <f>1.5/100*60</f>
        <v>0.89999999999999991</v>
      </c>
      <c r="H7" s="52">
        <v>0.65</v>
      </c>
      <c r="I7" s="28">
        <f>0.4*1500000</f>
        <v>600000</v>
      </c>
      <c r="J7" s="28">
        <f>0.4*45000</f>
        <v>18000</v>
      </c>
      <c r="K7" s="30">
        <f>0.4*1.5</f>
        <v>0.60000000000000009</v>
      </c>
      <c r="L7" s="31">
        <v>20</v>
      </c>
      <c r="M7" s="61">
        <v>7.0000000000000007E-2</v>
      </c>
      <c r="N7" s="31">
        <v>40</v>
      </c>
      <c r="O7" s="62" t="e">
        <v>#N/A</v>
      </c>
    </row>
    <row r="8" spans="1:15">
      <c r="A8" s="4" t="s">
        <v>46</v>
      </c>
      <c r="B8" s="4" t="s">
        <v>69</v>
      </c>
      <c r="C8" s="28">
        <v>0</v>
      </c>
      <c r="D8" s="28">
        <v>0</v>
      </c>
      <c r="E8" s="28">
        <v>0</v>
      </c>
      <c r="F8" s="28">
        <v>5000</v>
      </c>
      <c r="G8" s="47">
        <f>2/100*60</f>
        <v>1.2</v>
      </c>
      <c r="H8" s="52">
        <v>0</v>
      </c>
      <c r="I8" s="28">
        <f>0.35*2500000</f>
        <v>875000</v>
      </c>
      <c r="J8" s="28">
        <f>0.35*80000</f>
        <v>28000</v>
      </c>
      <c r="K8" s="30">
        <f>0.35*4</f>
        <v>1.4</v>
      </c>
      <c r="L8" s="31">
        <v>0</v>
      </c>
      <c r="M8" s="61">
        <v>7.0000000000000007E-2</v>
      </c>
      <c r="N8" s="31">
        <v>25</v>
      </c>
      <c r="O8" s="62" t="e">
        <v>#N/A</v>
      </c>
    </row>
    <row r="9" spans="1:15">
      <c r="A9" s="4" t="s">
        <v>44</v>
      </c>
      <c r="B9" s="4" t="s">
        <v>70</v>
      </c>
      <c r="C9" s="28">
        <v>0</v>
      </c>
      <c r="D9" s="28">
        <v>0</v>
      </c>
      <c r="E9" s="28">
        <v>0</v>
      </c>
      <c r="F9" s="28">
        <v>0</v>
      </c>
      <c r="G9" s="47" t="s">
        <v>30</v>
      </c>
      <c r="H9" s="52">
        <v>0</v>
      </c>
      <c r="I9" s="28">
        <v>1600000</v>
      </c>
      <c r="J9" s="28">
        <v>20000</v>
      </c>
      <c r="K9" s="30">
        <v>0</v>
      </c>
      <c r="L9" s="31">
        <v>0</v>
      </c>
      <c r="M9" s="61">
        <v>7.0000000000000007E-2</v>
      </c>
      <c r="N9" s="31">
        <v>50</v>
      </c>
      <c r="O9" s="62" t="e">
        <v>#N/A</v>
      </c>
    </row>
    <row r="10" spans="1:15">
      <c r="A10" s="4" t="s">
        <v>44</v>
      </c>
      <c r="B10" s="4" t="s">
        <v>71</v>
      </c>
      <c r="C10" s="28">
        <v>0</v>
      </c>
      <c r="D10" s="28">
        <v>0</v>
      </c>
      <c r="E10" s="28">
        <v>0</v>
      </c>
      <c r="F10" s="28">
        <v>200000</v>
      </c>
      <c r="G10" s="47" t="s">
        <v>30</v>
      </c>
      <c r="H10" s="52">
        <v>0</v>
      </c>
      <c r="I10" s="28">
        <v>1500000</v>
      </c>
      <c r="J10" s="28">
        <v>30000</v>
      </c>
      <c r="K10" s="30">
        <v>0</v>
      </c>
      <c r="L10" s="31">
        <v>0</v>
      </c>
      <c r="M10" s="61">
        <v>7.0000000000000007E-2</v>
      </c>
      <c r="N10" s="31">
        <v>25</v>
      </c>
      <c r="O10" s="62" t="e">
        <v>#N/A</v>
      </c>
    </row>
    <row r="11" spans="1:15">
      <c r="A11" s="4" t="s">
        <v>44</v>
      </c>
      <c r="B11" s="4" t="s">
        <v>67</v>
      </c>
      <c r="C11" s="28">
        <v>0</v>
      </c>
      <c r="D11" s="28">
        <v>0</v>
      </c>
      <c r="E11" s="28">
        <v>20000</v>
      </c>
      <c r="F11" s="28">
        <v>600000</v>
      </c>
      <c r="G11" s="47" t="s">
        <v>30</v>
      </c>
      <c r="H11" s="52">
        <v>0</v>
      </c>
      <c r="I11" s="28">
        <v>600000</v>
      </c>
      <c r="J11" s="28">
        <v>12000</v>
      </c>
      <c r="K11" s="30">
        <v>0</v>
      </c>
      <c r="L11" s="31">
        <v>0</v>
      </c>
      <c r="M11" s="61">
        <v>7.0000000000000007E-2</v>
      </c>
      <c r="N11" s="31">
        <v>25</v>
      </c>
      <c r="O11" s="61">
        <v>14000</v>
      </c>
    </row>
    <row r="12" spans="1:15">
      <c r="A12" s="4" t="s">
        <v>44</v>
      </c>
      <c r="B12" s="4" t="s">
        <v>72</v>
      </c>
      <c r="C12" s="28">
        <v>0</v>
      </c>
      <c r="D12" s="28">
        <v>0</v>
      </c>
      <c r="E12" s="28">
        <v>0</v>
      </c>
      <c r="F12" s="28">
        <v>100000</v>
      </c>
      <c r="G12" s="47">
        <f>1/100*60</f>
        <v>0.6</v>
      </c>
      <c r="H12" s="52">
        <v>0.5</v>
      </c>
      <c r="I12" s="28">
        <f>0.4*1500000</f>
        <v>600000</v>
      </c>
      <c r="J12" s="28">
        <f>0.4*45000</f>
        <v>18000</v>
      </c>
      <c r="K12" s="30">
        <f>0.4*1.5</f>
        <v>0.60000000000000009</v>
      </c>
      <c r="L12" s="31">
        <v>10</v>
      </c>
      <c r="M12" s="61">
        <v>7.0000000000000007E-2</v>
      </c>
      <c r="N12" s="31">
        <v>40</v>
      </c>
      <c r="O12" s="62" t="e">
        <v>#N/A</v>
      </c>
    </row>
    <row r="13" spans="1:15">
      <c r="A13" s="4" t="s">
        <v>44</v>
      </c>
      <c r="B13" s="4" t="s">
        <v>73</v>
      </c>
      <c r="C13" s="28">
        <v>0</v>
      </c>
      <c r="D13" s="28">
        <v>0</v>
      </c>
      <c r="E13" s="28">
        <v>0</v>
      </c>
      <c r="F13" s="28">
        <v>100000</v>
      </c>
      <c r="G13" s="47">
        <f>8/100*60</f>
        <v>4.8</v>
      </c>
      <c r="H13" s="52">
        <v>0.25</v>
      </c>
      <c r="I13" s="28">
        <f>0.6*750000</f>
        <v>450000</v>
      </c>
      <c r="J13" s="28">
        <f>0.6*10000</f>
        <v>6000</v>
      </c>
      <c r="K13" s="30">
        <f>0.6*2.7</f>
        <v>1.62</v>
      </c>
      <c r="L13" s="31">
        <v>4</v>
      </c>
      <c r="M13" s="61">
        <v>7.0000000000000007E-2</v>
      </c>
      <c r="N13" s="31">
        <v>30</v>
      </c>
      <c r="O13" s="62" t="e">
        <v>#N/A</v>
      </c>
    </row>
    <row r="14" spans="1:15">
      <c r="A14" s="4" t="s">
        <v>44</v>
      </c>
      <c r="B14" s="4" t="s">
        <v>68</v>
      </c>
      <c r="C14" s="28">
        <v>999999</v>
      </c>
      <c r="D14" s="28">
        <v>100</v>
      </c>
      <c r="E14" s="28">
        <v>999999</v>
      </c>
      <c r="F14" s="28">
        <v>999999</v>
      </c>
      <c r="G14" s="47" t="s">
        <v>30</v>
      </c>
      <c r="H14" s="52">
        <v>0</v>
      </c>
      <c r="I14" s="28">
        <v>0</v>
      </c>
      <c r="J14" s="28">
        <v>0</v>
      </c>
      <c r="K14" s="30">
        <v>999</v>
      </c>
      <c r="L14" s="31">
        <v>0</v>
      </c>
      <c r="M14" s="61">
        <v>7.0000000000000007E-2</v>
      </c>
      <c r="N14" s="61">
        <v>100</v>
      </c>
      <c r="O14" s="62" t="e">
        <v>#N/A</v>
      </c>
    </row>
    <row r="15" spans="1:15">
      <c r="A15" s="4" t="s">
        <v>44</v>
      </c>
      <c r="B15" s="4" t="s">
        <v>69</v>
      </c>
      <c r="C15" s="28">
        <v>0</v>
      </c>
      <c r="D15" s="28">
        <v>0</v>
      </c>
      <c r="E15" s="28">
        <v>0</v>
      </c>
      <c r="F15" s="28">
        <v>2000</v>
      </c>
      <c r="G15" s="47">
        <f>2/100*60</f>
        <v>1.2</v>
      </c>
      <c r="H15" s="52">
        <v>0</v>
      </c>
      <c r="I15" s="28">
        <f>0.35*2500000</f>
        <v>875000</v>
      </c>
      <c r="J15" s="28">
        <f>0.35*80000</f>
        <v>28000</v>
      </c>
      <c r="K15" s="30">
        <f>0.35*4</f>
        <v>1.4</v>
      </c>
      <c r="L15" s="31">
        <v>0</v>
      </c>
      <c r="M15" s="61">
        <v>7.0000000000000007E-2</v>
      </c>
      <c r="N15" s="31">
        <v>25</v>
      </c>
      <c r="O15" s="62" t="e">
        <v>#N/A</v>
      </c>
    </row>
    <row r="16" spans="1:15">
      <c r="A16" s="4" t="s">
        <v>44</v>
      </c>
      <c r="B16" s="4" t="s">
        <v>87</v>
      </c>
      <c r="C16" s="28">
        <v>0</v>
      </c>
      <c r="D16" s="28">
        <v>0</v>
      </c>
      <c r="E16" s="28">
        <v>0</v>
      </c>
      <c r="F16" s="28">
        <v>1500</v>
      </c>
      <c r="G16" s="47" t="s">
        <v>30</v>
      </c>
      <c r="H16" s="52">
        <v>0</v>
      </c>
      <c r="I16" s="28">
        <v>0</v>
      </c>
      <c r="J16" s="28">
        <v>0</v>
      </c>
      <c r="K16" s="46">
        <v>0</v>
      </c>
      <c r="L16" s="31">
        <v>0</v>
      </c>
      <c r="M16" s="61">
        <v>7.0000000000000007E-2</v>
      </c>
      <c r="N16" s="61">
        <v>100</v>
      </c>
      <c r="O16" s="62" t="e">
        <v>#N/A</v>
      </c>
    </row>
    <row r="17" spans="1:15">
      <c r="A17" s="4" t="s">
        <v>44</v>
      </c>
      <c r="B17" s="4" t="s">
        <v>88</v>
      </c>
      <c r="C17" s="28">
        <v>0</v>
      </c>
      <c r="D17" s="28">
        <v>0</v>
      </c>
      <c r="E17" s="28">
        <v>0</v>
      </c>
      <c r="F17" s="28">
        <v>1500</v>
      </c>
      <c r="G17" s="47" t="s">
        <v>30</v>
      </c>
      <c r="H17" s="52">
        <v>0</v>
      </c>
      <c r="I17" s="28">
        <v>0</v>
      </c>
      <c r="J17" s="28">
        <v>80</v>
      </c>
      <c r="K17" s="46">
        <v>0</v>
      </c>
      <c r="L17" s="31">
        <v>0</v>
      </c>
      <c r="M17" s="61">
        <v>7.0000000000000007E-2</v>
      </c>
      <c r="N17" s="61">
        <v>100</v>
      </c>
      <c r="O17" s="62" t="e">
        <v>#N/A</v>
      </c>
    </row>
    <row r="18" spans="1:15">
      <c r="A18" s="4" t="s">
        <v>45</v>
      </c>
      <c r="B18" s="4" t="s">
        <v>70</v>
      </c>
      <c r="C18" s="28">
        <v>0</v>
      </c>
      <c r="D18" s="28">
        <v>0</v>
      </c>
      <c r="E18" s="28">
        <v>0</v>
      </c>
      <c r="F18" s="28">
        <v>20000</v>
      </c>
      <c r="G18" s="47" t="s">
        <v>30</v>
      </c>
      <c r="H18" s="52">
        <v>0</v>
      </c>
      <c r="I18" s="28">
        <v>1600000</v>
      </c>
      <c r="J18" s="28">
        <v>20000</v>
      </c>
      <c r="K18" s="30">
        <v>0</v>
      </c>
      <c r="L18" s="31">
        <v>0</v>
      </c>
      <c r="M18" s="61">
        <v>7.0000000000000007E-2</v>
      </c>
      <c r="N18" s="31">
        <v>50</v>
      </c>
      <c r="O18" s="62" t="e">
        <v>#N/A</v>
      </c>
    </row>
    <row r="19" spans="1:15">
      <c r="A19" s="4" t="s">
        <v>45</v>
      </c>
      <c r="B19" s="4" t="s">
        <v>71</v>
      </c>
      <c r="C19" s="28">
        <v>0</v>
      </c>
      <c r="D19" s="28">
        <v>0</v>
      </c>
      <c r="E19" s="28">
        <v>0</v>
      </c>
      <c r="F19" s="28">
        <v>60000</v>
      </c>
      <c r="G19" s="47" t="s">
        <v>30</v>
      </c>
      <c r="H19" s="52">
        <v>0</v>
      </c>
      <c r="I19" s="28">
        <v>1500000</v>
      </c>
      <c r="J19" s="28">
        <v>30000</v>
      </c>
      <c r="K19" s="30">
        <v>0</v>
      </c>
      <c r="L19" s="31">
        <v>0</v>
      </c>
      <c r="M19" s="61">
        <v>7.0000000000000007E-2</v>
      </c>
      <c r="N19" s="31">
        <v>25</v>
      </c>
      <c r="O19" s="62" t="e">
        <v>#N/A</v>
      </c>
    </row>
    <row r="20" spans="1:15">
      <c r="A20" s="4" t="s">
        <v>45</v>
      </c>
      <c r="B20" s="4" t="s">
        <v>67</v>
      </c>
      <c r="C20" s="28">
        <v>0</v>
      </c>
      <c r="D20" s="28">
        <v>0</v>
      </c>
      <c r="E20" s="28">
        <v>0</v>
      </c>
      <c r="F20" s="28">
        <v>3000</v>
      </c>
      <c r="G20" s="47" t="s">
        <v>30</v>
      </c>
      <c r="H20" s="52">
        <v>0</v>
      </c>
      <c r="I20" s="28">
        <v>600000</v>
      </c>
      <c r="J20" s="28">
        <v>12000</v>
      </c>
      <c r="K20" s="30">
        <v>0</v>
      </c>
      <c r="L20" s="31">
        <v>0</v>
      </c>
      <c r="M20" s="61">
        <v>7.0000000000000007E-2</v>
      </c>
      <c r="N20" s="31">
        <v>25</v>
      </c>
      <c r="O20" s="61">
        <v>14000</v>
      </c>
    </row>
    <row r="21" spans="1:15">
      <c r="A21" s="4" t="s">
        <v>45</v>
      </c>
      <c r="B21" s="4" t="s">
        <v>72</v>
      </c>
      <c r="C21" s="28">
        <v>0</v>
      </c>
      <c r="D21" s="28">
        <v>0</v>
      </c>
      <c r="E21" s="28">
        <v>0</v>
      </c>
      <c r="F21" s="28">
        <v>100000</v>
      </c>
      <c r="G21" s="47">
        <f>1/100*60</f>
        <v>0.6</v>
      </c>
      <c r="H21" s="52">
        <v>0.5</v>
      </c>
      <c r="I21" s="28">
        <f>0.4*1500000</f>
        <v>600000</v>
      </c>
      <c r="J21" s="28">
        <f>0.4*45000</f>
        <v>18000</v>
      </c>
      <c r="K21" s="30">
        <f>0.4*1.5</f>
        <v>0.60000000000000009</v>
      </c>
      <c r="L21" s="31">
        <v>15</v>
      </c>
      <c r="M21" s="61">
        <v>7.0000000000000007E-2</v>
      </c>
      <c r="N21" s="31">
        <v>40</v>
      </c>
      <c r="O21" s="62" t="e">
        <v>#N/A</v>
      </c>
    </row>
    <row r="22" spans="1:15">
      <c r="A22" s="4" t="s">
        <v>45</v>
      </c>
      <c r="B22" s="4" t="s">
        <v>73</v>
      </c>
      <c r="C22" s="28">
        <v>0</v>
      </c>
      <c r="D22" s="28">
        <v>0</v>
      </c>
      <c r="E22" s="28">
        <v>0</v>
      </c>
      <c r="F22" s="28">
        <v>100000</v>
      </c>
      <c r="G22" s="47">
        <f>8/100*60</f>
        <v>4.8</v>
      </c>
      <c r="H22" s="52">
        <v>0.25</v>
      </c>
      <c r="I22" s="28">
        <f>0.6*750000</f>
        <v>450000</v>
      </c>
      <c r="J22" s="28">
        <f>0.6*10000</f>
        <v>6000</v>
      </c>
      <c r="K22" s="30">
        <f>0.6*2.7</f>
        <v>1.62</v>
      </c>
      <c r="L22" s="31">
        <v>5</v>
      </c>
      <c r="M22" s="61">
        <v>7.0000000000000007E-2</v>
      </c>
      <c r="N22" s="31">
        <v>30</v>
      </c>
      <c r="O22" s="62" t="e">
        <v>#N/A</v>
      </c>
    </row>
    <row r="23" spans="1:15">
      <c r="A23" s="4" t="s">
        <v>45</v>
      </c>
      <c r="B23" s="4" t="s">
        <v>68</v>
      </c>
      <c r="C23" s="28">
        <v>999999</v>
      </c>
      <c r="D23" s="28">
        <v>100</v>
      </c>
      <c r="E23" s="28">
        <v>999999</v>
      </c>
      <c r="F23" s="28">
        <v>999999</v>
      </c>
      <c r="G23" s="47" t="s">
        <v>30</v>
      </c>
      <c r="H23" s="52">
        <v>0</v>
      </c>
      <c r="I23" s="28">
        <v>0</v>
      </c>
      <c r="J23" s="28">
        <v>0</v>
      </c>
      <c r="K23" s="30">
        <v>100</v>
      </c>
      <c r="L23" s="31">
        <v>0</v>
      </c>
      <c r="M23" s="61">
        <v>7.0000000000000007E-2</v>
      </c>
      <c r="N23" s="61">
        <v>100</v>
      </c>
      <c r="O23" s="62" t="e">
        <v>#N/A</v>
      </c>
    </row>
    <row r="24" spans="1:15">
      <c r="A24" s="4" t="s">
        <v>45</v>
      </c>
      <c r="B24" s="4" t="s">
        <v>69</v>
      </c>
      <c r="C24" s="28">
        <v>0</v>
      </c>
      <c r="D24" s="28">
        <v>0</v>
      </c>
      <c r="E24" s="28">
        <v>0</v>
      </c>
      <c r="F24" s="28">
        <v>6000</v>
      </c>
      <c r="G24" s="47">
        <f>2/100*60</f>
        <v>1.2</v>
      </c>
      <c r="H24" s="52">
        <v>0</v>
      </c>
      <c r="I24" s="28">
        <f>0.35*2500000</f>
        <v>875000</v>
      </c>
      <c r="J24" s="28">
        <f>0.35*80000</f>
        <v>28000</v>
      </c>
      <c r="K24" s="30">
        <f>0.35*4</f>
        <v>1.4</v>
      </c>
      <c r="L24" s="31">
        <v>0</v>
      </c>
      <c r="M24" s="61">
        <v>7.0000000000000007E-2</v>
      </c>
      <c r="N24" s="31">
        <v>25</v>
      </c>
      <c r="O24" s="62" t="e">
        <v>#N/A</v>
      </c>
    </row>
    <row r="25" spans="1:15">
      <c r="A25" s="4" t="s">
        <v>45</v>
      </c>
      <c r="B25" s="4" t="s">
        <v>87</v>
      </c>
      <c r="C25" s="28">
        <v>0</v>
      </c>
      <c r="D25" s="28">
        <v>0</v>
      </c>
      <c r="E25" s="28">
        <v>0</v>
      </c>
      <c r="F25" s="28">
        <v>2500</v>
      </c>
      <c r="G25" s="47" t="s">
        <v>30</v>
      </c>
      <c r="H25" s="52">
        <v>0</v>
      </c>
      <c r="I25" s="28">
        <v>0</v>
      </c>
      <c r="J25" s="28">
        <v>0</v>
      </c>
      <c r="K25" s="46">
        <v>0</v>
      </c>
      <c r="L25" s="31">
        <v>0</v>
      </c>
      <c r="M25" s="61">
        <v>7.0000000000000007E-2</v>
      </c>
      <c r="N25" s="61">
        <v>100</v>
      </c>
      <c r="O25" s="62" t="e">
        <v>#N/A</v>
      </c>
    </row>
    <row r="26" spans="1:15">
      <c r="A26" s="4" t="s">
        <v>45</v>
      </c>
      <c r="B26" s="4" t="s">
        <v>88</v>
      </c>
      <c r="C26" s="28">
        <v>0</v>
      </c>
      <c r="D26" s="28">
        <v>0</v>
      </c>
      <c r="E26" s="28">
        <v>0</v>
      </c>
      <c r="F26" s="28">
        <v>2500</v>
      </c>
      <c r="G26" s="47" t="s">
        <v>30</v>
      </c>
      <c r="H26" s="52">
        <v>0</v>
      </c>
      <c r="I26" s="28">
        <v>0</v>
      </c>
      <c r="J26" s="28">
        <v>80</v>
      </c>
      <c r="K26" s="46">
        <v>0</v>
      </c>
      <c r="L26" s="31">
        <v>0</v>
      </c>
      <c r="M26" s="61">
        <v>7.0000000000000007E-2</v>
      </c>
      <c r="N26" s="61">
        <v>100</v>
      </c>
      <c r="O26" s="62" t="e">
        <v>#N/A</v>
      </c>
    </row>
  </sheetData>
  <autoFilter ref="A1:N26"/>
  <phoneticPr fontId="0" type="noConversion"/>
  <conditionalFormatting sqref="A23 C23 A14 A6 A24:C24 A18:C22 C6 A7:C13 C14 A15:C15 A1:G2 H1:H26 A27:K1048576 P1:XFD1048576 O2:O26 I1:K15 I18:K24 N27:O1048576 N1:O2 L1:M1048576 A3:C5 E3:G15 E18:G24 D3:D26 N3:N16 N18:N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 I25:K25 E25:G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 I26:K26 E26:G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 I16:K16 E16:G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 I17:K17 E17:G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O3:O26">
    <cfRule type="expression" dxfId="8" priority="3">
      <formula>NOT(EXACT(INDIRECT("Z"&amp;ROW()-1&amp;"S1",FALSE()), INDIRECT("Z"&amp;ROW()&amp;"S1",FALSE())))</formula>
    </cfRule>
  </conditionalFormatting>
  <conditionalFormatting sqref="N17">
    <cfRule type="expression" dxfId="7" priority="2">
      <formula>NOT(EXACT(INDIRECT("Z"&amp;ROW()-1&amp;"S1",FALSE()), INDIRECT("Z"&amp;ROW()&amp;"S1",FALSE())))</formula>
    </cfRule>
  </conditionalFormatting>
  <conditionalFormatting sqref="N26">
    <cfRule type="expression" dxfId="6"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7"/>
  <sheetViews>
    <sheetView workbookViewId="0">
      <selection activeCell="J5" sqref="J5"/>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3" width="10.7109375" style="24" customWidth="1"/>
    <col min="14" max="14" width="14.85546875" style="27" bestFit="1" customWidth="1"/>
  </cols>
  <sheetData>
    <row r="1" spans="1:14">
      <c r="A1" t="s">
        <v>80</v>
      </c>
      <c r="B1" t="s">
        <v>79</v>
      </c>
      <c r="C1" t="s">
        <v>78</v>
      </c>
      <c r="D1" t="s">
        <v>63</v>
      </c>
      <c r="E1" s="22" t="s">
        <v>14</v>
      </c>
      <c r="F1" s="21" t="s">
        <v>15</v>
      </c>
      <c r="G1" s="21" t="s">
        <v>16</v>
      </c>
      <c r="H1" s="20" t="s">
        <v>17</v>
      </c>
      <c r="I1" s="21" t="s">
        <v>11</v>
      </c>
      <c r="J1" s="21" t="s">
        <v>107</v>
      </c>
      <c r="K1" s="21" t="s">
        <v>12</v>
      </c>
      <c r="L1" s="21" t="s">
        <v>13</v>
      </c>
      <c r="M1" s="59" t="s">
        <v>18</v>
      </c>
      <c r="N1" s="20" t="s">
        <v>19</v>
      </c>
    </row>
    <row r="2" spans="1:14">
      <c r="A2" s="8" t="s">
        <v>46</v>
      </c>
      <c r="B2" s="8" t="s">
        <v>45</v>
      </c>
      <c r="C2" s="8" t="s">
        <v>43</v>
      </c>
      <c r="D2" s="8" t="s">
        <v>40</v>
      </c>
      <c r="E2" s="29">
        <v>0.9</v>
      </c>
      <c r="F2" s="28">
        <v>1650000</v>
      </c>
      <c r="G2" s="28">
        <v>16500</v>
      </c>
      <c r="H2" s="31">
        <v>0</v>
      </c>
      <c r="I2" s="28">
        <v>0</v>
      </c>
      <c r="J2" s="28">
        <v>20</v>
      </c>
      <c r="K2" s="28">
        <v>0</v>
      </c>
      <c r="L2" s="28" t="s">
        <v>30</v>
      </c>
      <c r="M2" s="47">
        <v>7.0000000000000007E-2</v>
      </c>
      <c r="N2" s="31">
        <v>40</v>
      </c>
    </row>
    <row r="3" spans="1:14">
      <c r="A3" s="8" t="s">
        <v>44</v>
      </c>
      <c r="B3" s="8" t="s">
        <v>46</v>
      </c>
      <c r="C3" s="8" t="s">
        <v>43</v>
      </c>
      <c r="D3" s="8" t="s">
        <v>40</v>
      </c>
      <c r="E3" s="29">
        <v>0.9</v>
      </c>
      <c r="F3" s="28">
        <v>1650000</v>
      </c>
      <c r="G3" s="28">
        <v>16500</v>
      </c>
      <c r="H3" s="31">
        <v>0</v>
      </c>
      <c r="I3" s="28">
        <v>0</v>
      </c>
      <c r="J3" s="28">
        <v>20</v>
      </c>
      <c r="K3" s="28">
        <v>0</v>
      </c>
      <c r="L3" s="28" t="s">
        <v>30</v>
      </c>
      <c r="M3" s="47">
        <v>7.0000000000000007E-2</v>
      </c>
      <c r="N3" s="31">
        <v>40</v>
      </c>
    </row>
    <row r="4" spans="1:14">
      <c r="A4" s="8" t="s">
        <v>44</v>
      </c>
      <c r="B4" s="8" t="s">
        <v>45</v>
      </c>
      <c r="C4" s="8" t="s">
        <v>43</v>
      </c>
      <c r="D4" s="8" t="s">
        <v>40</v>
      </c>
      <c r="E4" s="29">
        <v>0.85</v>
      </c>
      <c r="F4" s="28">
        <v>3000000</v>
      </c>
      <c r="G4" s="28">
        <v>30000</v>
      </c>
      <c r="H4" s="31">
        <v>0</v>
      </c>
      <c r="I4" s="28">
        <v>0</v>
      </c>
      <c r="J4" s="28">
        <v>20</v>
      </c>
      <c r="K4" s="28">
        <v>0</v>
      </c>
      <c r="L4" s="28" t="s">
        <v>30</v>
      </c>
      <c r="M4" s="47">
        <v>7.0000000000000007E-2</v>
      </c>
      <c r="N4" s="31">
        <v>40</v>
      </c>
    </row>
    <row r="5" spans="1:14">
      <c r="A5" s="34" t="str">
        <f>B2</f>
        <v>North</v>
      </c>
      <c r="B5" s="34" t="str">
        <f>A2</f>
        <v>Mid</v>
      </c>
      <c r="C5" s="34" t="str">
        <f t="shared" ref="C5:N5" si="0">C2</f>
        <v>hvac</v>
      </c>
      <c r="D5" s="34" t="str">
        <f t="shared" si="0"/>
        <v>Elec</v>
      </c>
      <c r="E5" s="35">
        <f t="shared" si="0"/>
        <v>0.9</v>
      </c>
      <c r="F5" s="36">
        <f t="shared" si="0"/>
        <v>1650000</v>
      </c>
      <c r="G5" s="36">
        <f t="shared" si="0"/>
        <v>16500</v>
      </c>
      <c r="H5" s="37">
        <f t="shared" si="0"/>
        <v>0</v>
      </c>
      <c r="I5" s="36">
        <f t="shared" si="0"/>
        <v>0</v>
      </c>
      <c r="J5" s="36">
        <v>0</v>
      </c>
      <c r="K5" s="36">
        <f t="shared" si="0"/>
        <v>0</v>
      </c>
      <c r="L5" s="36" t="str">
        <f t="shared" si="0"/>
        <v>inf</v>
      </c>
      <c r="M5" s="66">
        <v>7.0000000000000007E-2</v>
      </c>
      <c r="N5" s="37">
        <f t="shared" si="0"/>
        <v>40</v>
      </c>
    </row>
    <row r="6" spans="1:14">
      <c r="A6" s="34" t="str">
        <f t="shared" ref="A6:A7" si="1">B3</f>
        <v>Mid</v>
      </c>
      <c r="B6" s="34" t="str">
        <f t="shared" ref="B6:B7" si="2">A3</f>
        <v>South</v>
      </c>
      <c r="C6" s="34" t="str">
        <f t="shared" ref="C6:N7" si="3">C3</f>
        <v>hvac</v>
      </c>
      <c r="D6" s="34" t="str">
        <f t="shared" si="3"/>
        <v>Elec</v>
      </c>
      <c r="E6" s="35">
        <f t="shared" si="3"/>
        <v>0.9</v>
      </c>
      <c r="F6" s="36">
        <f t="shared" si="3"/>
        <v>1650000</v>
      </c>
      <c r="G6" s="36">
        <f t="shared" si="3"/>
        <v>16500</v>
      </c>
      <c r="H6" s="37">
        <f t="shared" si="3"/>
        <v>0</v>
      </c>
      <c r="I6" s="36">
        <f t="shared" si="3"/>
        <v>0</v>
      </c>
      <c r="J6" s="36">
        <v>0</v>
      </c>
      <c r="K6" s="36">
        <f t="shared" si="3"/>
        <v>0</v>
      </c>
      <c r="L6" s="36" t="str">
        <f t="shared" si="3"/>
        <v>inf</v>
      </c>
      <c r="M6" s="66">
        <v>7.0000000000000007E-2</v>
      </c>
      <c r="N6" s="37">
        <f t="shared" si="3"/>
        <v>40</v>
      </c>
    </row>
    <row r="7" spans="1:14">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v>0</v>
      </c>
      <c r="K7" s="36">
        <f t="shared" si="3"/>
        <v>0</v>
      </c>
      <c r="L7" s="36" t="str">
        <f t="shared" si="3"/>
        <v>inf</v>
      </c>
      <c r="M7" s="66">
        <v>7.0000000000000007E-2</v>
      </c>
      <c r="N7" s="37">
        <f t="shared" si="3"/>
        <v>40</v>
      </c>
    </row>
  </sheetData>
  <autoFilter ref="A1:N4"/>
  <conditionalFormatting sqref="M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J2:J7"/>
    <dataValidation allowBlank="1" showInputMessage="1" showErrorMessage="1" promptTitle="Lifetime of inst-cap (years)" prompt="Remaining lifetime of the installed capacity." sqref="J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tabSelected="1" workbookViewId="0">
      <selection activeCell="R8" sqref="R8"/>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9" width="12.140625" style="27" customWidth="1"/>
    <col min="20" max="20" width="14.85546875" style="27" bestFit="1" customWidth="1"/>
    <col min="21" max="21" width="10.7109375" style="27" customWidth="1"/>
    <col min="22" max="22" width="12.140625" style="27" bestFit="1" customWidth="1"/>
    <col min="23" max="16384" width="11.42578125" style="3"/>
  </cols>
  <sheetData>
    <row r="1" spans="1:22">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107</v>
      </c>
      <c r="S1" s="59" t="s">
        <v>18</v>
      </c>
      <c r="T1" s="20" t="s">
        <v>19</v>
      </c>
      <c r="U1" s="20" t="s">
        <v>38</v>
      </c>
      <c r="V1" s="59" t="s">
        <v>100</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20</v>
      </c>
      <c r="S2" s="61">
        <v>7.0000000000000007E-2</v>
      </c>
      <c r="T2" s="31">
        <v>50</v>
      </c>
      <c r="U2" s="31">
        <v>0.5</v>
      </c>
      <c r="V2" s="65">
        <v>3.4999999999999999E-6</v>
      </c>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20</v>
      </c>
      <c r="S3" s="61">
        <v>7.0000000000000007E-2</v>
      </c>
      <c r="T3" s="31">
        <v>50</v>
      </c>
      <c r="U3" s="31">
        <v>0.5</v>
      </c>
      <c r="V3" s="61">
        <v>0</v>
      </c>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20</v>
      </c>
      <c r="S4" s="61">
        <v>7.0000000000000007E-2</v>
      </c>
      <c r="T4" s="31">
        <v>50</v>
      </c>
      <c r="U4" s="31">
        <v>0.5</v>
      </c>
      <c r="V4" s="65">
        <v>3.4999999999999999E-6</v>
      </c>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20</v>
      </c>
      <c r="S5" s="61">
        <v>7.0000000000000007E-2</v>
      </c>
      <c r="T5" s="31">
        <v>50</v>
      </c>
      <c r="U5" s="31">
        <v>0.5</v>
      </c>
      <c r="V5" s="61">
        <v>0</v>
      </c>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20</v>
      </c>
      <c r="S6" s="61">
        <v>7.0000000000000007E-2</v>
      </c>
      <c r="T6" s="31">
        <v>50</v>
      </c>
      <c r="U6" s="31">
        <v>0.5</v>
      </c>
      <c r="V6" s="65">
        <v>3.4999999999999999E-6</v>
      </c>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20</v>
      </c>
      <c r="S7" s="61">
        <v>7.0000000000000007E-2</v>
      </c>
      <c r="T7" s="31">
        <v>50</v>
      </c>
      <c r="U7" s="31">
        <v>0.5</v>
      </c>
      <c r="V7" s="61">
        <v>0</v>
      </c>
    </row>
    <row r="8" spans="1:22">
      <c r="G8" s="63"/>
    </row>
    <row r="11" spans="1:22">
      <c r="F11" s="64"/>
      <c r="G11" s="63"/>
    </row>
  </sheetData>
  <autoFilter ref="A1:U7"/>
  <phoneticPr fontId="0" type="noConversion"/>
  <conditionalFormatting sqref="S1">
    <cfRule type="expression" dxfId="0" priority="1">
      <formula>NOT(EXACT(INDIRECT("Z"&amp;ROW()-1&amp;"S1",FALSE()), INDIRECT("Z"&amp;ROW()&amp;"S1",FALSE())))</formula>
    </cfRule>
  </conditionalFormatting>
  <dataValidations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ErrorMessage="1" promptTitle="Discharge" prompt="Hourly energy losses due to self-discharge as a percentage (1=100%). " sqref="V2:V7"/>
    <dataValidation allowBlank="1" showInputMessage="1" showErrorMessage="1" promptTitle="Discharge" prompt="Energy losses due to self-discharge per timestep as a fraction (1=100%). Pleasse choose value consitent with the used modeling timestep width. "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ischarge" prompt="Hourly energy losses due to self-discharge as a percentage (1=100%). " sqref="V8:V1048576"/>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2017-09-11T12:55:31Z</dcterms:modified>
</cp:coreProperties>
</file>