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2002f974970c5/Cosas sin ordenar!!/Documentos/TAMA COOPESA/TAMA Excel/"/>
    </mc:Choice>
  </mc:AlternateContent>
  <xr:revisionPtr revIDLastSave="1285" documentId="8_{52327E52-730F-4CA1-93F4-3298B560B524}" xr6:coauthVersionLast="47" xr6:coauthVersionMax="47" xr10:uidLastSave="{28B6B827-687C-4C05-AC54-10BDFA4E2B81}"/>
  <bookViews>
    <workbookView xWindow="-120" yWindow="-120" windowWidth="20730" windowHeight="11040" firstSheet="1" activeTab="3" xr2:uid="{4346689C-3CD4-4813-9A79-425FF9C25B94}"/>
  </bookViews>
  <sheets>
    <sheet name="CATÁLOGO" sheetId="1" r:id="rId1"/>
    <sheet name="Validación de Datos " sheetId="2" r:id="rId2"/>
    <sheet name="Segmentación de Datos " sheetId="3" r:id="rId3"/>
    <sheet name="Suma-Prom-Min-Max" sheetId="4" r:id="rId4"/>
  </sheets>
  <externalReferences>
    <externalReference r:id="rId5"/>
  </externalReferences>
  <definedNames>
    <definedName name="_xlnm._FilterDatabase" localSheetId="2" hidden="1">'Segmentación de Datos '!$C$8:$I$8</definedName>
    <definedName name="_xlnm._FilterDatabase" localSheetId="1" hidden="1">'Validación de Datos '!#REF!</definedName>
    <definedName name="ALAJUELA" localSheetId="2">'Segmentación de Datos '!#REF!</definedName>
    <definedName name="_xlnm.Print_Area" localSheetId="2">'Segmentación de Datos '!$A$1:$I$32</definedName>
    <definedName name="_xlnm.Print_Area" localSheetId="3">'Suma-Prom-Min-Max'!$B$3:$I$12</definedName>
    <definedName name="_xlnm.Print_Area" localSheetId="1">'Validación de Datos '!#REF!</definedName>
    <definedName name="CARTAGO">'Segmentación de Datos '!#REF!</definedName>
    <definedName name="Cursos">[1]Listas!$C$2:$C$6</definedName>
    <definedName name="SegmentaciónDeDatos_CURSO">#N/A</definedName>
    <definedName name="_xlnm.Print_Titles" localSheetId="1">'Validación de Datos '!#REF!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C17" i="4"/>
  <c r="J5" i="4"/>
  <c r="J6" i="4"/>
  <c r="J7" i="4"/>
  <c r="J8" i="4"/>
  <c r="J9" i="4"/>
  <c r="J10" i="4"/>
  <c r="J11" i="4"/>
  <c r="J12" i="4"/>
  <c r="J4" i="4"/>
  <c r="I5" i="4"/>
  <c r="I6" i="4"/>
  <c r="I7" i="4"/>
  <c r="I8" i="4"/>
  <c r="I9" i="4"/>
  <c r="I10" i="4"/>
  <c r="I11" i="4"/>
  <c r="I12" i="4"/>
  <c r="I38" i="2" l="1"/>
  <c r="I39" i="2"/>
  <c r="I40" i="2"/>
  <c r="I41" i="2"/>
  <c r="I37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C19" i="4"/>
  <c r="C18" i="4"/>
  <c r="C14" i="4"/>
  <c r="D14" i="4"/>
  <c r="E14" i="4"/>
  <c r="F14" i="4"/>
  <c r="G14" i="4"/>
  <c r="H14" i="4"/>
  <c r="I14" i="4"/>
  <c r="I4" i="4"/>
  <c r="C47" i="4"/>
  <c r="C46" i="4"/>
  <c r="C45" i="4"/>
  <c r="C44" i="4"/>
  <c r="H42" i="4"/>
  <c r="G42" i="4"/>
  <c r="F42" i="4"/>
  <c r="E42" i="4"/>
  <c r="D42" i="4"/>
  <c r="C42" i="4"/>
  <c r="I40" i="4"/>
  <c r="I39" i="4"/>
  <c r="I38" i="4"/>
  <c r="I37" i="4"/>
  <c r="I36" i="4"/>
  <c r="I35" i="4"/>
  <c r="I34" i="4"/>
  <c r="I33" i="4"/>
  <c r="I32" i="4"/>
  <c r="G48" i="2"/>
  <c r="J12" i="2" a="1"/>
  <c r="J12" i="2" s="1"/>
  <c r="I42" i="4" l="1"/>
  <c r="J38" i="4" l="1"/>
  <c r="J39" i="4"/>
  <c r="J37" i="4"/>
  <c r="J34" i="4"/>
  <c r="J40" i="4"/>
  <c r="J33" i="4"/>
  <c r="J32" i="4"/>
  <c r="J36" i="4"/>
  <c r="J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<sst xmlns="http://schemas.openxmlformats.org/spreadsheetml/2006/main" count="180" uniqueCount="107">
  <si>
    <t>Cursos</t>
  </si>
  <si>
    <t>EMB</t>
  </si>
  <si>
    <t>B757B767</t>
  </si>
  <si>
    <t>A320</t>
  </si>
  <si>
    <t>B737</t>
  </si>
  <si>
    <t>REGS</t>
  </si>
  <si>
    <t xml:space="preserve">Validación de Datos </t>
  </si>
  <si>
    <t>Use la validación de datos para restringir el tipo de datos o los valores que los usuarios escriben en una celda. Uno de los usos más comunes de la validación de datos es Crear una lista desplegable.</t>
  </si>
  <si>
    <t>Tipos: Lista - Número Entero - Décimal - Longitud de texto - Fecha</t>
  </si>
  <si>
    <t>ID</t>
  </si>
  <si>
    <t>CURSO</t>
  </si>
  <si>
    <t>DEPARTAMENTO</t>
  </si>
  <si>
    <t>INTERNO</t>
  </si>
  <si>
    <t>USUARIO</t>
  </si>
  <si>
    <t>NOMBRE</t>
  </si>
  <si>
    <t>NOTA FINAL</t>
  </si>
  <si>
    <t>EMB204280589</t>
  </si>
  <si>
    <t>LUIS EMILIO MORERA RAMIREZ</t>
  </si>
  <si>
    <t>EMB204110154</t>
  </si>
  <si>
    <t>JORGE A. PORTUGUEZ VARGAS</t>
  </si>
  <si>
    <t>EMB109360980</t>
  </si>
  <si>
    <t>RIGOBERTO VEGA DELGADO</t>
  </si>
  <si>
    <t>EMB110330878</t>
  </si>
  <si>
    <t>MARCO VINICIO RAMIREZ CHAVES</t>
  </si>
  <si>
    <t>EMB303460588</t>
  </si>
  <si>
    <t>DIDIER SANDOVAL CALVO</t>
  </si>
  <si>
    <t>EMB111470336</t>
  </si>
  <si>
    <t>JUAN JOSE RAMIREZ SANDI</t>
  </si>
  <si>
    <t>B767206370619</t>
  </si>
  <si>
    <t>JERSON DOUGLAS VIQUEZ SOLANO</t>
  </si>
  <si>
    <t>B767108310417</t>
  </si>
  <si>
    <t>MARIO ARIAS DIAZ</t>
  </si>
  <si>
    <t>B767401630610</t>
  </si>
  <si>
    <t>ROSNEY ALFARO ALFARO</t>
  </si>
  <si>
    <t>B767109410190</t>
  </si>
  <si>
    <t>DAVID CASTRO CHAVARRIA</t>
  </si>
  <si>
    <t>MIGUEL ANTONIO VILLALOBOS PORTUGUEZ</t>
  </si>
  <si>
    <t>ROY GONZALEZ ARRIETA</t>
  </si>
  <si>
    <t>JOSE ALFONSO GHISELLINI GONZALEZ</t>
  </si>
  <si>
    <t>VEDYN ALBERTO GOMEZ GOMEZ</t>
  </si>
  <si>
    <t>JOSE FRANCISCO HIDALGO VIQUEZ</t>
  </si>
  <si>
    <t>RICARDO ALPIZAR MORALES</t>
  </si>
  <si>
    <t>ROGELIO CERDAS ACUÑA</t>
  </si>
  <si>
    <t>JONATHAN LOPEZ JIMENEZ</t>
  </si>
  <si>
    <t>LUIS ANGEL VILLALOBOS GONZALEZ</t>
  </si>
  <si>
    <t>JASON MEDRANO VICTOR</t>
  </si>
  <si>
    <t>CESAR HERRA CARTIN</t>
  </si>
  <si>
    <t>KENNETH CAMARENO SERRANO</t>
  </si>
  <si>
    <t>DANIEL LISANDRO VARGAS VALERIO</t>
  </si>
  <si>
    <t>SADRAK MIGUEL PANIAGUA VILLEGAS</t>
  </si>
  <si>
    <t xml:space="preserve">Segmentación de Datos </t>
  </si>
  <si>
    <t>Las segmentaciones de datos proporcionan botones en los que puede hacer clic parafiltrar tablas o tablas dinámicas. Además del filtrado rápido, las segmentaciones de datos también indican el estado de filtrado actual, lo que facilita comprender qué se muestra exactamente en ese momento.</t>
  </si>
  <si>
    <t>Gastos e Inversión</t>
  </si>
  <si>
    <t>Total</t>
  </si>
  <si>
    <t xml:space="preserve">Participación </t>
  </si>
  <si>
    <t>Mantenimiento</t>
  </si>
  <si>
    <t>Publicidad</t>
  </si>
  <si>
    <t>Personal</t>
  </si>
  <si>
    <t>Papeleria</t>
  </si>
  <si>
    <t>Eventos</t>
  </si>
  <si>
    <t>Diseños</t>
  </si>
  <si>
    <t>Agencias</t>
  </si>
  <si>
    <t>Redes</t>
  </si>
  <si>
    <t>Contabilidad</t>
  </si>
  <si>
    <t>Menor Gasto 6 meses</t>
  </si>
  <si>
    <t>Mayor Gasto mes de Abril</t>
  </si>
  <si>
    <t xml:space="preserve">Promedio 6 meses </t>
  </si>
  <si>
    <t xml:space="preserve">Contar </t>
  </si>
  <si>
    <t>febrero</t>
  </si>
  <si>
    <t>marzo</t>
  </si>
  <si>
    <t>abril</t>
  </si>
  <si>
    <t>mayo</t>
  </si>
  <si>
    <t>junio</t>
  </si>
  <si>
    <t>A320203980829</t>
  </si>
  <si>
    <t>A320204830699</t>
  </si>
  <si>
    <t>A320105260225</t>
  </si>
  <si>
    <t>A320502520614</t>
  </si>
  <si>
    <t>B737109750039</t>
  </si>
  <si>
    <t>B737109540910</t>
  </si>
  <si>
    <t>B737109470888</t>
  </si>
  <si>
    <t>B737110450687</t>
  </si>
  <si>
    <t>B737109000381</t>
  </si>
  <si>
    <t>REGS503420936</t>
  </si>
  <si>
    <t>REGS108640465</t>
  </si>
  <si>
    <t>REGS603480454</t>
  </si>
  <si>
    <t>REGS401990164</t>
  </si>
  <si>
    <t>REGS206010043</t>
  </si>
  <si>
    <t>enero</t>
  </si>
  <si>
    <t xml:space="preserve">Gastos Universidad </t>
  </si>
  <si>
    <t xml:space="preserve">Curso </t>
  </si>
  <si>
    <t>A30</t>
  </si>
  <si>
    <t>C60</t>
  </si>
  <si>
    <t>g</t>
  </si>
  <si>
    <t xml:space="preserve">TITULO </t>
  </si>
  <si>
    <t>Participación %</t>
  </si>
  <si>
    <t>Nombre</t>
  </si>
  <si>
    <t xml:space="preserve">1 apellido </t>
  </si>
  <si>
    <t xml:space="preserve">2 apellido </t>
  </si>
  <si>
    <t>MARIO</t>
  </si>
  <si>
    <t>ARIAS</t>
  </si>
  <si>
    <t>DIAZ</t>
  </si>
  <si>
    <t>ROSNEY</t>
  </si>
  <si>
    <t>ALFARO</t>
  </si>
  <si>
    <t>DAVID</t>
  </si>
  <si>
    <t>CASTRO</t>
  </si>
  <si>
    <t>CHAVARRIA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</si>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</sst>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7" formatCode="&quot;₡&quot;#,##0.00;\-&quot;₡&quot;#,##0.00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dd/mm/yyyy;@"/>
    <numFmt numFmtId="166" formatCode="[$-F800]dddd\,\ mmmm\ dd\,\ yyyy"/>
    <numFmt numFmtId="167" formatCode="_-[$₡-140A]* #,##0.00_-;\-[$₡-140A]* #,##0.00_-;_-[$₡-140A]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u/>
      <sz val="36"/>
      <color theme="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trike/>
      <sz val="3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166" fontId="7" fillId="5" borderId="1">
      <alignment textRotation="105"/>
    </xf>
    <xf numFmtId="0" fontId="10" fillId="8" borderId="1">
      <alignment horizontal="center"/>
    </xf>
  </cellStyleXfs>
  <cellXfs count="3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3" applyBorder="1"/>
    <xf numFmtId="164" fontId="0" fillId="0" borderId="1" xfId="1" applyFont="1" applyBorder="1"/>
    <xf numFmtId="164" fontId="0" fillId="0" borderId="1" xfId="0" applyNumberFormat="1" applyBorder="1"/>
    <xf numFmtId="9" fontId="0" fillId="0" borderId="1" xfId="2" applyFont="1" applyBorder="1" applyAlignment="1">
      <alignment horizontal="center"/>
    </xf>
    <xf numFmtId="164" fontId="0" fillId="0" borderId="0" xfId="0" applyNumberFormat="1"/>
    <xf numFmtId="0" fontId="6" fillId="2" borderId="0" xfId="3" applyFont="1"/>
    <xf numFmtId="165" fontId="6" fillId="2" borderId="0" xfId="3" applyNumberFormat="1" applyFont="1" applyAlignment="1">
      <alignment horizontal="center"/>
    </xf>
    <xf numFmtId="0" fontId="0" fillId="0" borderId="0" xfId="1" applyNumberFormat="1" applyFont="1" applyBorder="1"/>
    <xf numFmtId="0" fontId="2" fillId="6" borderId="0" xfId="0" applyFont="1" applyFill="1" applyAlignment="1">
      <alignment horizontal="center"/>
    </xf>
    <xf numFmtId="0" fontId="2" fillId="0" borderId="0" xfId="0" applyFont="1"/>
    <xf numFmtId="9" fontId="0" fillId="0" borderId="0" xfId="2" applyFont="1"/>
    <xf numFmtId="0" fontId="9" fillId="7" borderId="0" xfId="0" applyFont="1" applyFill="1" applyAlignment="1">
      <alignment horizontal="center"/>
    </xf>
    <xf numFmtId="7" fontId="0" fillId="0" borderId="1" xfId="1" applyNumberFormat="1" applyFont="1" applyBorder="1"/>
    <xf numFmtId="43" fontId="0" fillId="0" borderId="0" xfId="0" applyNumberFormat="1"/>
    <xf numFmtId="9" fontId="0" fillId="0" borderId="0" xfId="0" applyNumberFormat="1"/>
    <xf numFmtId="167" fontId="0" fillId="0" borderId="1" xfId="1" applyNumberFormat="1" applyFont="1" applyBorder="1"/>
    <xf numFmtId="167" fontId="0" fillId="0" borderId="1" xfId="0" applyNumberFormat="1" applyBorder="1"/>
    <xf numFmtId="167" fontId="0" fillId="0" borderId="0" xfId="0" applyNumberFormat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3" applyFont="1" applyAlignment="1">
      <alignment horizontal="center" vertical="center"/>
    </xf>
  </cellXfs>
  <cellStyles count="6">
    <cellStyle name="Énfasis1" xfId="3" builtinId="29"/>
    <cellStyle name="Estilo 1" xfId="4" xr:uid="{E7DC8DE2-9282-448D-80BD-68D272D644A7}"/>
    <cellStyle name="HAZEL" xfId="5" xr:uid="{9E68321E-3C92-4E90-9950-578F6F2F3E6B}"/>
    <cellStyle name="Moneda" xfId="1" builtinId="4"/>
    <cellStyle name="Normal" xfId="0" builtinId="0"/>
    <cellStyle name="Porcentaje" xfId="2" builtinId="5"/>
  </cellStyles>
  <dxfs count="6">
    <dxf>
      <font>
        <color auto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segmentación de datos 1" pivot="0" table="0" count="0" xr9:uid="{C6A5A894-566E-42FC-80A4-F75B5DFA6DB7}"/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328332</xdr:colOff>
      <xdr:row>7</xdr:row>
      <xdr:rowOff>94130</xdr:rowOff>
    </xdr:from>
    <xdr:to>
      <xdr:col>11</xdr:col>
      <xdr:colOff>633132</xdr:colOff>
      <xdr:row>21</xdr:row>
      <xdr:rowOff>3549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CURSO">
              <a:extLst>
                <a:ext uri="{FF2B5EF4-FFF2-40B4-BE49-F238E27FC236}">
                  <a16:creationId xmlns:a16="http://schemas.microsoft.com/office/drawing/2014/main" id="{9C772242-41FB-DE13-D096-70D72A7151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1626" y="144630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depi/Downloads/Informe%20Recurrente%20Bloque%202-2021%20-%2027dic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s"/>
      <sheetName val="BASE DE DATOS "/>
      <sheetName val="REC. B.2-2021 (2)"/>
    </sheetNames>
    <sheetDataSet>
      <sheetData sheetId="0">
        <row r="2">
          <cell r="C2" t="str">
            <v>EMB</v>
          </cell>
        </row>
        <row r="3">
          <cell r="C3" t="str">
            <v>B757B767</v>
          </cell>
        </row>
        <row r="4">
          <cell r="C4" t="str">
            <v>A320</v>
          </cell>
        </row>
        <row r="5">
          <cell r="C5" t="str">
            <v>B737</v>
          </cell>
        </row>
        <row r="6">
          <cell r="C6" t="str">
            <v>REGS</v>
          </cell>
        </row>
      </sheetData>
      <sheetData sheetId="1"/>
      <sheetData sheetId="2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RSO" xr10:uid="{4B968075-44B2-40C6-9073-452CCF6E9171}" sourceName="CURSO">
  <extLst>
    <x:ext xmlns:x15="http://schemas.microsoft.com/office/spreadsheetml/2010/11/main" uri="{2F2917AC-EB37-4324-AD4E-5DD8C200BD13}">
      <x15:tableSlicerCache tableId="6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RSO" xr10:uid="{5D38FD91-45E6-4D50-8DD0-5D1E23F60727}" cache="SegmentaciónDeDatos_CURSO" caption="CURS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8E7D5E-95DA-43E9-A269-89B3CBB935EC}" name="Tabla5" displayName="Tabla5" ref="B10:H31" totalsRowShown="0" headerRowDxfId="5">
  <tableColumns count="7">
    <tableColumn id="1" xr3:uid="{8B69BDF3-E19A-4D59-ACC8-BEAB49644345}" name="ID" dataDxfId="4">
      <calculatedColumnFormula>_xlfn.CONCAT(Tabla5[[#This Row],[DEPARTAMENTO]],Tabla5[[#This Row],[INTERNO]])</calculatedColumnFormula>
    </tableColumn>
    <tableColumn id="2" xr3:uid="{2E27D2FE-52AF-477D-9ECE-204E9FE50D30}" name="CURSO" dataDxfId="3"/>
    <tableColumn id="3" xr3:uid="{2D9596C0-CCF8-4764-AD24-399B358E96DB}" name="DEPARTAMENTO"/>
    <tableColumn id="4" xr3:uid="{2BCAEFBE-43FD-41CC-8D3C-613F5FC9D2DF}" name="INTERNO"/>
    <tableColumn id="5" xr3:uid="{70574534-8CEE-46BD-9A36-ACFA6D8E6B0D}" name="USUARIO"/>
    <tableColumn id="6" xr3:uid="{B9A7BC7D-8BB2-40E5-AEA6-8BADCEFEDAC1}" name="NOMBRE"/>
    <tableColumn id="7" xr3:uid="{A410229E-CECA-48B9-8C33-4F5FB50CE653}" name="NOTA FIN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706CB-2356-4F24-8936-E463A2129F0B}" name="Tabla6" displayName="Tabla6" ref="C8:I32" totalsRowShown="0" headerRowDxfId="2">
  <autoFilter ref="C8:I32" xr:uid="{9A4706CB-2356-4F24-8936-E463A2129F0B}"/>
  <tableColumns count="7">
    <tableColumn id="1" xr3:uid="{15514F01-75E6-406E-822E-CB745A409187}" name="ID"/>
    <tableColumn id="2" xr3:uid="{926ED34A-9FAC-49B7-858C-03DC4F420A64}" name="CURSO"/>
    <tableColumn id="3" xr3:uid="{E912D7AA-6376-4199-A64F-02A5FC850B3C}" name="DEPARTAMENTO"/>
    <tableColumn id="4" xr3:uid="{925ABFD2-AF14-48AD-A217-E67F048AA42C}" name="INTERNO"/>
    <tableColumn id="5" xr3:uid="{04583C92-0F59-42D7-AE8A-CD0AEF2502EE}" name="USUARIO"/>
    <tableColumn id="6" xr3:uid="{44626C6C-9E15-4F26-9BF4-2D3564B28877}" name="NOMBRE"/>
    <tableColumn id="7" xr3:uid="{0FB2264C-175E-43AA-97E6-28C739459F24}" name="NOTA 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F1FA-3311-4647-A1CD-0D8D09F58292}">
  <sheetPr codeName="Hoja1"/>
  <dimension ref="B2:B7"/>
  <sheetViews>
    <sheetView showGridLines="0" workbookViewId="0">
      <selection activeCell="B3" sqref="B3"/>
    </sheetView>
  </sheetViews>
  <sheetFormatPr baseColWidth="10" defaultRowHeight="15" x14ac:dyDescent="0.25"/>
  <cols>
    <col min="2" max="2" width="15.85546875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4F8B-606F-48FB-93FB-16EEC0A40AFA}">
  <sheetPr codeName="Hoja2">
    <pageSetUpPr fitToPage="1"/>
  </sheetPr>
  <dimension ref="A1:N48"/>
  <sheetViews>
    <sheetView showGridLines="0" topLeftCell="A30" zoomScale="85" zoomScaleNormal="85" workbookViewId="0">
      <selection activeCell="I37" sqref="I37:I41"/>
    </sheetView>
  </sheetViews>
  <sheetFormatPr baseColWidth="10" defaultRowHeight="15" x14ac:dyDescent="0.25"/>
  <cols>
    <col min="2" max="2" width="14.140625" bestFit="1" customWidth="1"/>
    <col min="3" max="3" width="29.85546875" bestFit="1" customWidth="1"/>
    <col min="4" max="4" width="17" customWidth="1"/>
    <col min="6" max="6" width="11.85546875" bestFit="1" customWidth="1"/>
    <col min="7" max="7" width="37.42578125" bestFit="1" customWidth="1"/>
    <col min="8" max="8" width="13.140625" customWidth="1"/>
  </cols>
  <sheetData>
    <row r="1" spans="1:14" ht="18.75" x14ac:dyDescent="0.3">
      <c r="A1" s="3"/>
      <c r="B1" s="4"/>
      <c r="C1" s="24" t="s">
        <v>6</v>
      </c>
      <c r="D1" s="25"/>
      <c r="E1" s="25"/>
      <c r="F1" s="25"/>
      <c r="G1" s="25"/>
      <c r="H1" s="3"/>
    </row>
    <row r="2" spans="1:14" x14ac:dyDescent="0.25">
      <c r="A2" s="3"/>
      <c r="B2" s="3"/>
      <c r="C2" s="26" t="s">
        <v>7</v>
      </c>
      <c r="D2" s="27"/>
      <c r="E2" s="27"/>
      <c r="F2" s="27"/>
      <c r="G2" s="27"/>
      <c r="H2" s="3"/>
    </row>
    <row r="3" spans="1:14" x14ac:dyDescent="0.25">
      <c r="A3" s="3"/>
      <c r="B3" s="3"/>
      <c r="C3" s="26"/>
      <c r="D3" s="27"/>
      <c r="E3" s="27"/>
      <c r="F3" s="27"/>
      <c r="G3" s="27"/>
      <c r="H3" s="3"/>
    </row>
    <row r="4" spans="1:14" x14ac:dyDescent="0.25">
      <c r="A4" s="3"/>
      <c r="B4" s="3"/>
      <c r="C4" s="27" t="s">
        <v>8</v>
      </c>
      <c r="D4" s="27"/>
      <c r="E4" s="27"/>
      <c r="F4" s="27"/>
      <c r="G4" s="27"/>
      <c r="H4" s="3"/>
    </row>
    <row r="5" spans="1:14" x14ac:dyDescent="0.25">
      <c r="A5" s="5"/>
      <c r="B5" s="5"/>
      <c r="C5" s="5"/>
      <c r="D5" s="5"/>
      <c r="E5" s="5"/>
      <c r="F5" s="5"/>
      <c r="G5" s="5"/>
      <c r="H5" s="3"/>
    </row>
    <row r="6" spans="1:14" x14ac:dyDescent="0.25">
      <c r="A6" s="5"/>
      <c r="B6" s="5"/>
      <c r="C6" s="5"/>
      <c r="D6" s="5"/>
      <c r="E6" s="5"/>
      <c r="F6" s="5"/>
      <c r="G6" s="5"/>
      <c r="H6" s="3"/>
    </row>
    <row r="7" spans="1:14" x14ac:dyDescent="0.25">
      <c r="A7" s="3"/>
      <c r="B7" s="3"/>
      <c r="C7" s="3"/>
      <c r="D7" s="3"/>
      <c r="E7" s="3"/>
      <c r="F7" s="3"/>
      <c r="G7" s="3"/>
      <c r="H7" s="3"/>
    </row>
    <row r="8" spans="1:14" x14ac:dyDescent="0.25">
      <c r="B8" s="28" t="s">
        <v>93</v>
      </c>
      <c r="C8" s="28"/>
      <c r="D8" s="28"/>
      <c r="E8" s="28"/>
      <c r="F8" s="28"/>
      <c r="G8" s="28"/>
      <c r="H8" s="28"/>
    </row>
    <row r="9" spans="1:14" x14ac:dyDescent="0.25">
      <c r="B9" s="28"/>
      <c r="C9" s="28"/>
      <c r="D9" s="28"/>
      <c r="E9" s="28"/>
      <c r="F9" s="28"/>
      <c r="G9" s="28"/>
      <c r="H9" s="28"/>
    </row>
    <row r="10" spans="1:14" x14ac:dyDescent="0.25">
      <c r="B10" s="17" t="s">
        <v>9</v>
      </c>
      <c r="C10" s="17" t="s">
        <v>10</v>
      </c>
      <c r="D10" s="17" t="s">
        <v>11</v>
      </c>
      <c r="E10" s="17" t="s">
        <v>12</v>
      </c>
      <c r="F10" s="17" t="s">
        <v>13</v>
      </c>
      <c r="G10" s="17" t="s">
        <v>14</v>
      </c>
      <c r="H10" s="17" t="s">
        <v>15</v>
      </c>
    </row>
    <row r="11" spans="1:14" x14ac:dyDescent="0.25">
      <c r="B11" t="str">
        <f>_xlfn.CONCAT(Tabla5[[#This Row],[DEPARTAMENTO]],Tabla5[[#This Row],[INTERNO]])</f>
        <v>100532</v>
      </c>
      <c r="D11">
        <v>100</v>
      </c>
      <c r="E11">
        <v>532</v>
      </c>
      <c r="F11">
        <v>204280589</v>
      </c>
      <c r="G11" t="s">
        <v>17</v>
      </c>
      <c r="H11">
        <v>100</v>
      </c>
      <c r="K11" s="15"/>
    </row>
    <row r="12" spans="1:14" x14ac:dyDescent="0.25">
      <c r="B12" t="str">
        <f>_xlfn.CONCAT(Tabla5[[#This Row],[DEPARTAMENTO]],Tabla5[[#This Row],[INTERNO]])</f>
        <v>1001478</v>
      </c>
      <c r="D12">
        <v>100</v>
      </c>
      <c r="E12">
        <v>1478</v>
      </c>
      <c r="F12">
        <v>204110154</v>
      </c>
      <c r="G12" t="s">
        <v>19</v>
      </c>
      <c r="H12">
        <v>90</v>
      </c>
      <c r="J12" s="15" cm="1">
        <f t="array" ref="J12">_xlfn.UNIQUE(C11:C334)</f>
        <v>0</v>
      </c>
      <c r="K12" s="15"/>
    </row>
    <row r="13" spans="1:14" x14ac:dyDescent="0.25">
      <c r="B13" t="str">
        <f>_xlfn.CONCAT(Tabla5[[#This Row],[DEPARTAMENTO]],Tabla5[[#This Row],[INTERNO]])</f>
        <v>1005140</v>
      </c>
      <c r="D13">
        <v>100</v>
      </c>
      <c r="E13">
        <v>5140</v>
      </c>
      <c r="F13">
        <v>109360980</v>
      </c>
      <c r="G13" t="s">
        <v>21</v>
      </c>
      <c r="H13">
        <v>100</v>
      </c>
      <c r="I13" s="15"/>
      <c r="J13" s="15"/>
      <c r="K13" s="15" t="s">
        <v>89</v>
      </c>
      <c r="L13" s="15"/>
      <c r="M13" s="15"/>
      <c r="N13" s="15"/>
    </row>
    <row r="14" spans="1:14" x14ac:dyDescent="0.25">
      <c r="B14" t="str">
        <f>_xlfn.CONCAT(Tabla5[[#This Row],[DEPARTAMENTO]],Tabla5[[#This Row],[INTERNO]])</f>
        <v>1005579</v>
      </c>
      <c r="D14">
        <v>100</v>
      </c>
      <c r="E14">
        <v>5579</v>
      </c>
      <c r="F14">
        <v>110330878</v>
      </c>
      <c r="G14" t="s">
        <v>23</v>
      </c>
      <c r="H14">
        <v>80</v>
      </c>
      <c r="I14" s="15"/>
      <c r="J14" s="15"/>
      <c r="K14" s="15" t="s">
        <v>90</v>
      </c>
      <c r="L14" s="15"/>
      <c r="M14" s="15"/>
      <c r="N14" s="15"/>
    </row>
    <row r="15" spans="1:14" x14ac:dyDescent="0.25">
      <c r="B15" t="str">
        <f>_xlfn.CONCAT(Tabla5[[#This Row],[DEPARTAMENTO]],Tabla5[[#This Row],[INTERNO]])</f>
        <v>1005870</v>
      </c>
      <c r="D15">
        <v>100</v>
      </c>
      <c r="E15">
        <v>5870</v>
      </c>
      <c r="F15">
        <v>303460588</v>
      </c>
      <c r="G15" t="s">
        <v>40</v>
      </c>
      <c r="H15">
        <v>81</v>
      </c>
      <c r="I15" s="15"/>
      <c r="J15" s="15"/>
      <c r="K15" s="15" t="s">
        <v>92</v>
      </c>
      <c r="L15" s="15"/>
      <c r="M15" s="15"/>
      <c r="N15" s="15"/>
    </row>
    <row r="16" spans="1:14" x14ac:dyDescent="0.25">
      <c r="B16" t="str">
        <f>_xlfn.CONCAT(Tabla5[[#This Row],[DEPARTAMENTO]],Tabla5[[#This Row],[INTERNO]])</f>
        <v>1006295</v>
      </c>
      <c r="D16">
        <v>100</v>
      </c>
      <c r="E16">
        <v>6295</v>
      </c>
      <c r="F16">
        <v>111470336</v>
      </c>
      <c r="G16" t="s">
        <v>27</v>
      </c>
      <c r="H16">
        <v>98</v>
      </c>
      <c r="I16" s="15"/>
      <c r="J16" s="15"/>
      <c r="K16" s="15" t="s">
        <v>91</v>
      </c>
      <c r="L16" s="15"/>
      <c r="M16" s="15"/>
      <c r="N16" s="15"/>
    </row>
    <row r="17" spans="2:14" x14ac:dyDescent="0.25">
      <c r="B17" t="str">
        <f>_xlfn.CONCAT(Tabla5[[#This Row],[DEPARTAMENTO]],Tabla5[[#This Row],[INTERNO]])</f>
        <v>166532</v>
      </c>
      <c r="D17">
        <v>166</v>
      </c>
      <c r="E17">
        <v>532</v>
      </c>
      <c r="F17">
        <v>206370619</v>
      </c>
      <c r="G17" t="s">
        <v>29</v>
      </c>
      <c r="H17">
        <v>96</v>
      </c>
      <c r="I17" s="15"/>
      <c r="J17" s="15"/>
      <c r="K17" s="15"/>
      <c r="L17" s="15"/>
      <c r="M17" s="15"/>
      <c r="N17" s="15"/>
    </row>
    <row r="18" spans="2:14" x14ac:dyDescent="0.25">
      <c r="B18" t="str">
        <f>_xlfn.CONCAT(Tabla5[[#This Row],[DEPARTAMENTO]],Tabla5[[#This Row],[INTERNO]])</f>
        <v>1663360</v>
      </c>
      <c r="D18">
        <v>166</v>
      </c>
      <c r="E18">
        <v>3360</v>
      </c>
      <c r="F18">
        <v>108310417</v>
      </c>
      <c r="G18" t="s">
        <v>31</v>
      </c>
      <c r="H18">
        <v>96</v>
      </c>
      <c r="I18" s="15"/>
      <c r="J18" s="15"/>
      <c r="K18" s="15"/>
      <c r="L18" s="15"/>
      <c r="M18" s="15"/>
      <c r="N18" s="15"/>
    </row>
    <row r="19" spans="2:14" x14ac:dyDescent="0.25">
      <c r="B19" t="str">
        <f>_xlfn.CONCAT(Tabla5[[#This Row],[DEPARTAMENTO]],Tabla5[[#This Row],[INTERNO]])</f>
        <v>1665138</v>
      </c>
      <c r="D19">
        <v>166</v>
      </c>
      <c r="E19">
        <v>5138</v>
      </c>
      <c r="F19">
        <v>401630610</v>
      </c>
      <c r="G19" t="s">
        <v>33</v>
      </c>
      <c r="H19">
        <v>94</v>
      </c>
      <c r="I19" s="15"/>
      <c r="J19" s="15"/>
      <c r="K19" s="15"/>
      <c r="L19" s="15"/>
      <c r="M19" s="15"/>
      <c r="N19" s="15"/>
    </row>
    <row r="20" spans="2:14" x14ac:dyDescent="0.25">
      <c r="B20" t="str">
        <f>_xlfn.CONCAT(Tabla5[[#This Row],[DEPARTAMENTO]],Tabla5[[#This Row],[INTERNO]])</f>
        <v>1665289</v>
      </c>
      <c r="D20">
        <v>166</v>
      </c>
      <c r="E20">
        <v>5289</v>
      </c>
      <c r="F20">
        <v>109410190</v>
      </c>
      <c r="G20" t="s">
        <v>35</v>
      </c>
      <c r="H20">
        <v>94</v>
      </c>
      <c r="I20" s="15"/>
      <c r="J20" s="15"/>
      <c r="K20" s="15"/>
      <c r="L20" s="15"/>
      <c r="M20" s="15"/>
      <c r="N20" s="15"/>
    </row>
    <row r="21" spans="2:14" x14ac:dyDescent="0.25">
      <c r="B21" t="str">
        <f>_xlfn.CONCAT(Tabla5[[#This Row],[DEPARTAMENTO]],Tabla5[[#This Row],[INTERNO]])</f>
        <v>1013927</v>
      </c>
      <c r="D21">
        <v>101</v>
      </c>
      <c r="E21">
        <v>3927</v>
      </c>
      <c r="F21">
        <v>203980829</v>
      </c>
      <c r="G21" t="s">
        <v>36</v>
      </c>
      <c r="H21">
        <v>80</v>
      </c>
      <c r="I21" s="15"/>
      <c r="J21" s="15"/>
      <c r="K21" s="15"/>
      <c r="L21" s="15"/>
      <c r="M21" s="15"/>
      <c r="N21" s="15"/>
    </row>
    <row r="22" spans="2:14" x14ac:dyDescent="0.25">
      <c r="B22" t="str">
        <f>_xlfn.CONCAT(Tabla5[[#This Row],[DEPARTAMENTO]],Tabla5[[#This Row],[INTERNO]])</f>
        <v>1014475</v>
      </c>
      <c r="D22">
        <v>101</v>
      </c>
      <c r="E22">
        <v>4475</v>
      </c>
      <c r="F22">
        <v>204830699</v>
      </c>
      <c r="G22" t="s">
        <v>37</v>
      </c>
      <c r="H22">
        <v>42</v>
      </c>
      <c r="J22" s="15"/>
    </row>
    <row r="23" spans="2:14" x14ac:dyDescent="0.25">
      <c r="B23" t="str">
        <f>_xlfn.CONCAT(Tabla5[[#This Row],[DEPARTAMENTO]],Tabla5[[#This Row],[INTERNO]])</f>
        <v>1014842</v>
      </c>
      <c r="D23">
        <v>101</v>
      </c>
      <c r="E23">
        <v>4842</v>
      </c>
      <c r="F23">
        <v>105260225</v>
      </c>
      <c r="G23" t="s">
        <v>38</v>
      </c>
      <c r="H23">
        <v>50</v>
      </c>
      <c r="J23" s="15"/>
    </row>
    <row r="24" spans="2:14" x14ac:dyDescent="0.25">
      <c r="B24" t="str">
        <f>_xlfn.CONCAT(Tabla5[[#This Row],[DEPARTAMENTO]],Tabla5[[#This Row],[INTERNO]])</f>
        <v>1014869</v>
      </c>
      <c r="D24">
        <v>101</v>
      </c>
      <c r="E24">
        <v>4869</v>
      </c>
      <c r="F24">
        <v>502520614</v>
      </c>
      <c r="G24" t="s">
        <v>39</v>
      </c>
      <c r="H24">
        <v>70</v>
      </c>
      <c r="J24" s="15"/>
    </row>
    <row r="25" spans="2:14" x14ac:dyDescent="0.25">
      <c r="B25" t="str">
        <f>_xlfn.CONCAT(Tabla5[[#This Row],[DEPARTAMENTO]],Tabla5[[#This Row],[INTERNO]])</f>
        <v>1015611</v>
      </c>
      <c r="D25">
        <v>101</v>
      </c>
      <c r="E25">
        <v>5611</v>
      </c>
      <c r="F25">
        <v>109750039</v>
      </c>
      <c r="G25" t="s">
        <v>40</v>
      </c>
      <c r="H25">
        <v>89</v>
      </c>
      <c r="J25" s="15"/>
    </row>
    <row r="26" spans="2:14" x14ac:dyDescent="0.25">
      <c r="B26" t="str">
        <f>_xlfn.CONCAT(Tabla5[[#This Row],[DEPARTAMENTO]],Tabla5[[#This Row],[INTERNO]])</f>
        <v>1015843</v>
      </c>
      <c r="D26">
        <v>101</v>
      </c>
      <c r="E26">
        <v>5843</v>
      </c>
      <c r="F26">
        <v>109540910</v>
      </c>
      <c r="G26" t="s">
        <v>41</v>
      </c>
      <c r="H26">
        <v>100</v>
      </c>
      <c r="J26" s="15"/>
    </row>
    <row r="27" spans="2:14" x14ac:dyDescent="0.25">
      <c r="B27" t="str">
        <f>_xlfn.CONCAT(Tabla5[[#This Row],[DEPARTAMENTO]],Tabla5[[#This Row],[INTERNO]])</f>
        <v>1015873</v>
      </c>
      <c r="D27">
        <v>101</v>
      </c>
      <c r="E27">
        <v>5873</v>
      </c>
      <c r="F27">
        <v>109470888</v>
      </c>
      <c r="G27" t="s">
        <v>42</v>
      </c>
      <c r="H27">
        <v>100</v>
      </c>
      <c r="J27" s="15"/>
    </row>
    <row r="28" spans="2:14" x14ac:dyDescent="0.25">
      <c r="B28" t="str">
        <f>_xlfn.CONCAT(Tabla5[[#This Row],[DEPARTAMENTO]],Tabla5[[#This Row],[INTERNO]])</f>
        <v>1015874</v>
      </c>
      <c r="D28">
        <v>101</v>
      </c>
      <c r="E28">
        <v>5874</v>
      </c>
      <c r="F28">
        <v>110450687</v>
      </c>
      <c r="G28" t="s">
        <v>43</v>
      </c>
      <c r="H28">
        <v>99</v>
      </c>
    </row>
    <row r="29" spans="2:14" x14ac:dyDescent="0.25">
      <c r="B29" t="str">
        <f>_xlfn.CONCAT(Tabla5[[#This Row],[DEPARTAMENTO]],Tabla5[[#This Row],[INTERNO]])</f>
        <v/>
      </c>
    </row>
    <row r="30" spans="2:14" x14ac:dyDescent="0.25">
      <c r="B30" t="str">
        <f>_xlfn.CONCAT(Tabla5[[#This Row],[DEPARTAMENTO]],Tabla5[[#This Row],[INTERNO]])</f>
        <v/>
      </c>
    </row>
    <row r="31" spans="2:14" x14ac:dyDescent="0.25">
      <c r="B31" t="str">
        <f>_xlfn.CONCAT(Tabla5[[#This Row],[DEPARTAMENTO]],Tabla5[[#This Row],[INTERNO]])</f>
        <v/>
      </c>
    </row>
    <row r="36" spans="5:9" x14ac:dyDescent="0.25">
      <c r="E36" t="s">
        <v>95</v>
      </c>
      <c r="F36" t="s">
        <v>96</v>
      </c>
      <c r="G36" t="s">
        <v>97</v>
      </c>
      <c r="I36" t="s">
        <v>106</v>
      </c>
    </row>
    <row r="37" spans="5:9" x14ac:dyDescent="0.25">
      <c r="E37" t="s">
        <v>98</v>
      </c>
      <c r="F37" t="s">
        <v>99</v>
      </c>
      <c r="G37" t="s">
        <v>100</v>
      </c>
      <c r="I37" t="str">
        <f>_xlfn.CONCAT(E37," ",F37," ",G37)</f>
        <v>MARIO ARIAS DIAZ</v>
      </c>
    </row>
    <row r="38" spans="5:9" x14ac:dyDescent="0.25">
      <c r="E38" t="s">
        <v>101</v>
      </c>
      <c r="F38" t="s">
        <v>102</v>
      </c>
      <c r="G38" t="s">
        <v>102</v>
      </c>
      <c r="I38" t="str">
        <f t="shared" ref="I38:I41" si="0">_xlfn.CONCAT(E38," ",F38," ",G38)</f>
        <v>ROSNEY ALFARO ALFARO</v>
      </c>
    </row>
    <row r="39" spans="5:9" x14ac:dyDescent="0.25">
      <c r="E39" t="s">
        <v>103</v>
      </c>
      <c r="F39" t="s">
        <v>104</v>
      </c>
      <c r="G39" t="s">
        <v>105</v>
      </c>
      <c r="I39" t="str">
        <f t="shared" si="0"/>
        <v>DAVID CASTRO CHAVARRIA</v>
      </c>
    </row>
    <row r="40" spans="5:9" x14ac:dyDescent="0.25">
      <c r="I40" t="str">
        <f t="shared" si="0"/>
        <v xml:space="preserve">  </v>
      </c>
    </row>
    <row r="41" spans="5:9" x14ac:dyDescent="0.25">
      <c r="I41" t="str">
        <f t="shared" si="0"/>
        <v xml:space="preserve">  </v>
      </c>
    </row>
    <row r="48" spans="5:9" x14ac:dyDescent="0.25">
      <c r="G48" t="str">
        <f t="shared" ref="G48" si="1">CONCATENATE(C48," ",D48," ",E48)</f>
        <v xml:space="preserve">  </v>
      </c>
    </row>
  </sheetData>
  <mergeCells count="4">
    <mergeCell ref="C1:G1"/>
    <mergeCell ref="C2:G3"/>
    <mergeCell ref="C4:G4"/>
    <mergeCell ref="B8:H9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78569F-58AE-47BA-B77D-58FC4E2F0D2C}">
          <x14:formula1>
            <xm:f>CATÁLOGO!$B$3:$B$7</xm:f>
          </x14:formula1>
          <xm:sqref>C26:C31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2BD1-62C7-43B7-BD05-CDBD614BDF72}">
  <sheetPr codeName="Hoja3">
    <pageSetUpPr fitToPage="1"/>
  </sheetPr>
  <dimension ref="B1:J32"/>
  <sheetViews>
    <sheetView showGridLines="0" view="pageBreakPreview" topLeftCell="A8" zoomScale="85" zoomScaleNormal="70" zoomScaleSheetLayoutView="85" workbookViewId="0">
      <selection activeCell="I11" sqref="I11:I27"/>
    </sheetView>
  </sheetViews>
  <sheetFormatPr baseColWidth="10" defaultRowHeight="15" x14ac:dyDescent="0.25"/>
  <cols>
    <col min="3" max="3" width="24" customWidth="1"/>
    <col min="4" max="4" width="15.85546875" customWidth="1"/>
    <col min="5" max="5" width="17.42578125" customWidth="1"/>
    <col min="8" max="8" width="37.42578125" bestFit="1" customWidth="1"/>
    <col min="9" max="9" width="13.42578125" customWidth="1"/>
  </cols>
  <sheetData>
    <row r="1" spans="2:10" ht="18.75" x14ac:dyDescent="0.3">
      <c r="B1" s="3"/>
      <c r="C1" s="4"/>
      <c r="D1" s="24" t="s">
        <v>50</v>
      </c>
      <c r="E1" s="25"/>
      <c r="F1" s="25"/>
      <c r="G1" s="25"/>
      <c r="H1" s="25"/>
      <c r="I1" s="3"/>
      <c r="J1" s="3"/>
    </row>
    <row r="2" spans="2:10" x14ac:dyDescent="0.25">
      <c r="B2" s="3"/>
      <c r="C2" s="3"/>
      <c r="D2" s="29" t="s">
        <v>51</v>
      </c>
      <c r="E2" s="30"/>
      <c r="F2" s="30"/>
      <c r="G2" s="30"/>
      <c r="H2" s="30"/>
      <c r="I2" s="3"/>
      <c r="J2" s="3"/>
    </row>
    <row r="3" spans="2:10" x14ac:dyDescent="0.25">
      <c r="B3" s="3"/>
      <c r="C3" s="3"/>
      <c r="D3" s="29"/>
      <c r="E3" s="30"/>
      <c r="F3" s="30"/>
      <c r="G3" s="30"/>
      <c r="H3" s="30"/>
      <c r="I3" s="3"/>
      <c r="J3" s="3"/>
    </row>
    <row r="4" spans="2:10" x14ac:dyDescent="0.25">
      <c r="B4" s="27"/>
      <c r="C4" s="27"/>
      <c r="D4" s="27"/>
      <c r="E4" s="27"/>
      <c r="F4" s="27"/>
      <c r="G4" s="27"/>
      <c r="H4" s="27"/>
      <c r="I4" s="3"/>
      <c r="J4" s="3"/>
    </row>
    <row r="8" spans="2:10" x14ac:dyDescent="0.25"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</row>
    <row r="9" spans="2:10" x14ac:dyDescent="0.25">
      <c r="C9" t="s">
        <v>16</v>
      </c>
      <c r="D9" t="s">
        <v>1</v>
      </c>
      <c r="E9">
        <v>100</v>
      </c>
      <c r="F9">
        <v>532</v>
      </c>
      <c r="G9">
        <v>204280589</v>
      </c>
      <c r="H9" t="s">
        <v>17</v>
      </c>
      <c r="I9">
        <v>100</v>
      </c>
    </row>
    <row r="10" spans="2:10" x14ac:dyDescent="0.25">
      <c r="C10" t="s">
        <v>18</v>
      </c>
      <c r="D10" t="s">
        <v>1</v>
      </c>
      <c r="E10">
        <v>100</v>
      </c>
      <c r="F10">
        <v>1478</v>
      </c>
      <c r="G10">
        <v>204110154</v>
      </c>
      <c r="H10" t="s">
        <v>19</v>
      </c>
      <c r="I10">
        <v>90</v>
      </c>
    </row>
    <row r="11" spans="2:10" x14ac:dyDescent="0.25">
      <c r="C11" t="s">
        <v>20</v>
      </c>
      <c r="D11" t="s">
        <v>1</v>
      </c>
      <c r="E11">
        <v>100</v>
      </c>
      <c r="F11">
        <v>5140</v>
      </c>
      <c r="G11">
        <v>109360980</v>
      </c>
      <c r="H11" t="s">
        <v>21</v>
      </c>
      <c r="I11">
        <v>100</v>
      </c>
    </row>
    <row r="12" spans="2:10" x14ac:dyDescent="0.25">
      <c r="C12" t="s">
        <v>22</v>
      </c>
      <c r="D12" t="s">
        <v>1</v>
      </c>
      <c r="E12">
        <v>100</v>
      </c>
      <c r="F12">
        <v>5579</v>
      </c>
      <c r="G12">
        <v>110330878</v>
      </c>
      <c r="H12" t="s">
        <v>23</v>
      </c>
      <c r="I12">
        <v>80</v>
      </c>
    </row>
    <row r="13" spans="2:10" x14ac:dyDescent="0.25">
      <c r="C13" t="s">
        <v>24</v>
      </c>
      <c r="D13" t="s">
        <v>1</v>
      </c>
      <c r="E13">
        <v>100</v>
      </c>
      <c r="F13">
        <v>5870</v>
      </c>
      <c r="G13">
        <v>303460588</v>
      </c>
      <c r="H13" t="s">
        <v>25</v>
      </c>
      <c r="I13">
        <v>81</v>
      </c>
    </row>
    <row r="14" spans="2:10" x14ac:dyDescent="0.25">
      <c r="C14" t="s">
        <v>26</v>
      </c>
      <c r="D14" t="s">
        <v>1</v>
      </c>
      <c r="E14">
        <v>100</v>
      </c>
      <c r="F14">
        <v>6295</v>
      </c>
      <c r="G14">
        <v>111470336</v>
      </c>
      <c r="H14" t="s">
        <v>27</v>
      </c>
      <c r="I14">
        <v>98</v>
      </c>
    </row>
    <row r="15" spans="2:10" x14ac:dyDescent="0.25">
      <c r="C15" t="s">
        <v>28</v>
      </c>
      <c r="D15" t="s">
        <v>2</v>
      </c>
      <c r="E15">
        <v>166</v>
      </c>
      <c r="F15">
        <v>10489</v>
      </c>
      <c r="G15">
        <v>206370619</v>
      </c>
      <c r="H15" t="s">
        <v>29</v>
      </c>
      <c r="I15">
        <v>96</v>
      </c>
    </row>
    <row r="16" spans="2:10" x14ac:dyDescent="0.25">
      <c r="C16" t="s">
        <v>30</v>
      </c>
      <c r="D16" t="s">
        <v>2</v>
      </c>
      <c r="E16">
        <v>166</v>
      </c>
      <c r="F16">
        <v>3360</v>
      </c>
      <c r="G16">
        <v>108310417</v>
      </c>
      <c r="H16" t="s">
        <v>31</v>
      </c>
      <c r="I16">
        <v>96</v>
      </c>
    </row>
    <row r="17" spans="3:9" x14ac:dyDescent="0.25">
      <c r="C17" t="s">
        <v>32</v>
      </c>
      <c r="D17" t="s">
        <v>2</v>
      </c>
      <c r="E17">
        <v>166</v>
      </c>
      <c r="F17">
        <v>5138</v>
      </c>
      <c r="G17">
        <v>401630610</v>
      </c>
      <c r="H17" t="s">
        <v>33</v>
      </c>
      <c r="I17">
        <v>94</v>
      </c>
    </row>
    <row r="18" spans="3:9" x14ac:dyDescent="0.25">
      <c r="C18" t="s">
        <v>34</v>
      </c>
      <c r="D18" t="s">
        <v>2</v>
      </c>
      <c r="E18">
        <v>166</v>
      </c>
      <c r="F18">
        <v>5289</v>
      </c>
      <c r="G18">
        <v>109410190</v>
      </c>
      <c r="H18" t="s">
        <v>35</v>
      </c>
      <c r="I18">
        <v>94</v>
      </c>
    </row>
    <row r="19" spans="3:9" x14ac:dyDescent="0.25">
      <c r="C19" t="s">
        <v>73</v>
      </c>
      <c r="D19" t="s">
        <v>3</v>
      </c>
      <c r="E19">
        <v>101</v>
      </c>
      <c r="F19">
        <v>3927</v>
      </c>
      <c r="G19">
        <v>203980829</v>
      </c>
      <c r="H19" t="s">
        <v>36</v>
      </c>
      <c r="I19">
        <v>80</v>
      </c>
    </row>
    <row r="20" spans="3:9" x14ac:dyDescent="0.25">
      <c r="C20" t="s">
        <v>74</v>
      </c>
      <c r="D20" t="s">
        <v>3</v>
      </c>
      <c r="E20">
        <v>101</v>
      </c>
      <c r="F20">
        <v>4475</v>
      </c>
      <c r="G20">
        <v>204830699</v>
      </c>
      <c r="H20" t="s">
        <v>37</v>
      </c>
      <c r="I20">
        <v>42</v>
      </c>
    </row>
    <row r="21" spans="3:9" x14ac:dyDescent="0.25">
      <c r="C21" t="s">
        <v>75</v>
      </c>
      <c r="D21" t="s">
        <v>3</v>
      </c>
      <c r="E21">
        <v>101</v>
      </c>
      <c r="F21">
        <v>4842</v>
      </c>
      <c r="G21">
        <v>105260225</v>
      </c>
      <c r="H21" t="s">
        <v>38</v>
      </c>
      <c r="I21">
        <v>50</v>
      </c>
    </row>
    <row r="22" spans="3:9" x14ac:dyDescent="0.25">
      <c r="C22" t="s">
        <v>76</v>
      </c>
      <c r="D22" t="s">
        <v>3</v>
      </c>
      <c r="E22">
        <v>101</v>
      </c>
      <c r="F22">
        <v>4869</v>
      </c>
      <c r="G22">
        <v>502520614</v>
      </c>
      <c r="H22" t="s">
        <v>39</v>
      </c>
      <c r="I22">
        <v>70</v>
      </c>
    </row>
    <row r="23" spans="3:9" x14ac:dyDescent="0.25">
      <c r="C23" t="s">
        <v>77</v>
      </c>
      <c r="D23" t="s">
        <v>4</v>
      </c>
      <c r="E23">
        <v>101</v>
      </c>
      <c r="F23">
        <v>5611</v>
      </c>
      <c r="G23">
        <v>109750039</v>
      </c>
      <c r="H23" t="s">
        <v>40</v>
      </c>
      <c r="I23">
        <v>89</v>
      </c>
    </row>
    <row r="24" spans="3:9" x14ac:dyDescent="0.25">
      <c r="C24" t="s">
        <v>78</v>
      </c>
      <c r="D24" t="s">
        <v>4</v>
      </c>
      <c r="E24">
        <v>101</v>
      </c>
      <c r="F24">
        <v>5843</v>
      </c>
      <c r="G24">
        <v>109540910</v>
      </c>
      <c r="H24" t="s">
        <v>41</v>
      </c>
      <c r="I24">
        <v>100</v>
      </c>
    </row>
    <row r="25" spans="3:9" x14ac:dyDescent="0.25">
      <c r="C25" t="s">
        <v>79</v>
      </c>
      <c r="D25" t="s">
        <v>4</v>
      </c>
      <c r="E25">
        <v>101</v>
      </c>
      <c r="F25">
        <v>5873</v>
      </c>
      <c r="G25">
        <v>109470888</v>
      </c>
      <c r="H25" t="s">
        <v>42</v>
      </c>
      <c r="I25">
        <v>100</v>
      </c>
    </row>
    <row r="26" spans="3:9" x14ac:dyDescent="0.25">
      <c r="C26" t="s">
        <v>80</v>
      </c>
      <c r="D26" t="s">
        <v>4</v>
      </c>
      <c r="E26">
        <v>101</v>
      </c>
      <c r="F26">
        <v>5874</v>
      </c>
      <c r="G26">
        <v>110450687</v>
      </c>
      <c r="H26" t="s">
        <v>43</v>
      </c>
      <c r="I26">
        <v>99</v>
      </c>
    </row>
    <row r="27" spans="3:9" x14ac:dyDescent="0.25">
      <c r="C27" t="s">
        <v>81</v>
      </c>
      <c r="D27" t="s">
        <v>4</v>
      </c>
      <c r="E27">
        <v>101</v>
      </c>
      <c r="F27">
        <v>6003</v>
      </c>
      <c r="G27">
        <v>109000381</v>
      </c>
      <c r="H27" t="s">
        <v>44</v>
      </c>
      <c r="I27">
        <v>87</v>
      </c>
    </row>
    <row r="28" spans="3:9" x14ac:dyDescent="0.25">
      <c r="C28" t="s">
        <v>82</v>
      </c>
      <c r="D28" t="s">
        <v>5</v>
      </c>
      <c r="E28">
        <v>101</v>
      </c>
      <c r="F28">
        <v>7665</v>
      </c>
      <c r="G28">
        <v>503420936</v>
      </c>
      <c r="H28" t="s">
        <v>45</v>
      </c>
      <c r="I28">
        <v>80</v>
      </c>
    </row>
    <row r="29" spans="3:9" x14ac:dyDescent="0.25">
      <c r="C29" t="s">
        <v>83</v>
      </c>
      <c r="D29" t="s">
        <v>5</v>
      </c>
      <c r="E29">
        <v>101</v>
      </c>
      <c r="F29">
        <v>6733</v>
      </c>
      <c r="G29">
        <v>108640465</v>
      </c>
      <c r="H29" t="s">
        <v>46</v>
      </c>
      <c r="I29">
        <v>96</v>
      </c>
    </row>
    <row r="30" spans="3:9" x14ac:dyDescent="0.25">
      <c r="C30" t="s">
        <v>84</v>
      </c>
      <c r="D30" t="s">
        <v>5</v>
      </c>
      <c r="E30">
        <v>101</v>
      </c>
      <c r="F30">
        <v>7675</v>
      </c>
      <c r="G30">
        <v>603480454</v>
      </c>
      <c r="H30" t="s">
        <v>47</v>
      </c>
      <c r="I30">
        <v>80</v>
      </c>
    </row>
    <row r="31" spans="3:9" x14ac:dyDescent="0.25">
      <c r="C31" t="s">
        <v>85</v>
      </c>
      <c r="D31" t="s">
        <v>5</v>
      </c>
      <c r="E31">
        <v>101</v>
      </c>
      <c r="F31">
        <v>7922</v>
      </c>
      <c r="G31">
        <v>401990164</v>
      </c>
      <c r="H31" t="s">
        <v>48</v>
      </c>
      <c r="I31">
        <v>100</v>
      </c>
    </row>
    <row r="32" spans="3:9" x14ac:dyDescent="0.25">
      <c r="C32" t="s">
        <v>86</v>
      </c>
      <c r="D32" t="s">
        <v>5</v>
      </c>
      <c r="E32">
        <v>101</v>
      </c>
      <c r="F32">
        <v>8004</v>
      </c>
      <c r="G32">
        <v>206010043</v>
      </c>
      <c r="H32" t="s">
        <v>49</v>
      </c>
      <c r="I32">
        <v>100</v>
      </c>
    </row>
  </sheetData>
  <mergeCells count="3">
    <mergeCell ref="D1:H1"/>
    <mergeCell ref="D2:H3"/>
    <mergeCell ref="B4:H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6" max="1048575" man="1"/>
  </colBreaks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B405-02F8-448B-B9D3-76BF37F37FB4}">
  <sheetPr codeName="Hoja4">
    <pageSetUpPr fitToPage="1"/>
  </sheetPr>
  <dimension ref="B1:J47"/>
  <sheetViews>
    <sheetView tabSelected="1" showWhiteSpace="0" topLeftCell="B1" zoomScaleNormal="100" zoomScalePageLayoutView="70" workbookViewId="0">
      <selection activeCell="B16" sqref="B16:C18"/>
    </sheetView>
  </sheetViews>
  <sheetFormatPr baseColWidth="10" defaultRowHeight="15" x14ac:dyDescent="0.25"/>
  <cols>
    <col min="2" max="2" width="22.85546875" bestFit="1" customWidth="1"/>
    <col min="3" max="3" width="15.5703125" bestFit="1" customWidth="1"/>
    <col min="4" max="4" width="12.5703125" bestFit="1" customWidth="1"/>
    <col min="5" max="5" width="11.85546875" bestFit="1" customWidth="1"/>
    <col min="6" max="6" width="12.5703125" bestFit="1" customWidth="1"/>
    <col min="7" max="7" width="11.85546875" bestFit="1" customWidth="1"/>
    <col min="8" max="8" width="12.5703125" bestFit="1" customWidth="1"/>
    <col min="9" max="9" width="14.140625" bestFit="1" customWidth="1"/>
    <col min="10" max="10" width="14.42578125" bestFit="1" customWidth="1"/>
    <col min="11" max="12" width="12.140625" bestFit="1" customWidth="1"/>
  </cols>
  <sheetData>
    <row r="1" spans="2:10" ht="15.75" x14ac:dyDescent="0.25">
      <c r="B1" s="31" t="s">
        <v>88</v>
      </c>
      <c r="C1" s="31"/>
      <c r="D1" s="31"/>
      <c r="E1" s="31"/>
      <c r="F1" s="31"/>
      <c r="G1" s="31"/>
      <c r="H1" s="31"/>
      <c r="I1" s="31"/>
      <c r="J1" s="31"/>
    </row>
    <row r="3" spans="2:10" x14ac:dyDescent="0.25">
      <c r="B3" s="11" t="s">
        <v>52</v>
      </c>
      <c r="C3" s="12" t="s">
        <v>87</v>
      </c>
      <c r="D3" s="12" t="s">
        <v>68</v>
      </c>
      <c r="E3" s="12" t="s">
        <v>69</v>
      </c>
      <c r="F3" s="12" t="s">
        <v>70</v>
      </c>
      <c r="G3" s="12" t="s">
        <v>71</v>
      </c>
      <c r="H3" s="12" t="s">
        <v>72</v>
      </c>
      <c r="I3" s="12" t="s">
        <v>53</v>
      </c>
      <c r="J3" s="11" t="s">
        <v>94</v>
      </c>
    </row>
    <row r="4" spans="2:10" x14ac:dyDescent="0.25">
      <c r="B4" s="6" t="s">
        <v>62</v>
      </c>
      <c r="C4" s="18">
        <v>3987</v>
      </c>
      <c r="D4" s="18">
        <v>5400</v>
      </c>
      <c r="E4" s="18">
        <v>44</v>
      </c>
      <c r="F4" s="18">
        <v>3678</v>
      </c>
      <c r="G4" s="18">
        <v>768</v>
      </c>
      <c r="H4" s="18">
        <v>75885</v>
      </c>
      <c r="I4" s="21">
        <f>SUM(C4:H4)</f>
        <v>89762</v>
      </c>
      <c r="J4" s="9">
        <f>I4/I14</f>
        <v>6.7043003364025841E-2</v>
      </c>
    </row>
    <row r="5" spans="2:10" x14ac:dyDescent="0.25">
      <c r="B5" s="6" t="s">
        <v>56</v>
      </c>
      <c r="C5" s="18">
        <v>900</v>
      </c>
      <c r="D5" s="18">
        <v>50899</v>
      </c>
      <c r="E5" s="18">
        <v>5499</v>
      </c>
      <c r="F5" s="18">
        <v>4488</v>
      </c>
      <c r="G5" s="18">
        <v>6644</v>
      </c>
      <c r="H5" s="18">
        <v>547</v>
      </c>
      <c r="I5" s="21">
        <f t="shared" ref="I5:I12" si="0">SUM(C5:H5)</f>
        <v>68977</v>
      </c>
      <c r="J5" s="9">
        <f t="shared" ref="J5:J12" si="1">I5/$I$14</f>
        <v>5.1518741149265947E-2</v>
      </c>
    </row>
    <row r="6" spans="2:10" x14ac:dyDescent="0.25">
      <c r="B6" s="6" t="s">
        <v>57</v>
      </c>
      <c r="C6" s="18">
        <v>65000</v>
      </c>
      <c r="D6" s="18">
        <v>150000</v>
      </c>
      <c r="E6" s="18">
        <v>5000</v>
      </c>
      <c r="F6" s="18">
        <v>4235</v>
      </c>
      <c r="G6" s="18">
        <v>6886</v>
      </c>
      <c r="H6" s="18">
        <v>45647</v>
      </c>
      <c r="I6" s="21">
        <f t="shared" si="0"/>
        <v>276768</v>
      </c>
      <c r="J6" s="9">
        <f t="shared" si="1"/>
        <v>0.20671729635095812</v>
      </c>
    </row>
    <row r="7" spans="2:10" x14ac:dyDescent="0.25">
      <c r="B7" s="6" t="s">
        <v>58</v>
      </c>
      <c r="C7" s="18">
        <v>15000</v>
      </c>
      <c r="D7" s="18">
        <v>5098</v>
      </c>
      <c r="E7" s="18">
        <v>39000</v>
      </c>
      <c r="F7" s="18">
        <v>50</v>
      </c>
      <c r="G7" s="18">
        <v>34577</v>
      </c>
      <c r="H7" s="18">
        <v>45656</v>
      </c>
      <c r="I7" s="21">
        <f t="shared" si="0"/>
        <v>139381</v>
      </c>
      <c r="J7" s="9">
        <f t="shared" si="1"/>
        <v>0.10410330487156352</v>
      </c>
    </row>
    <row r="8" spans="2:10" x14ac:dyDescent="0.25">
      <c r="B8" s="6" t="s">
        <v>55</v>
      </c>
      <c r="C8" s="18">
        <v>70000</v>
      </c>
      <c r="D8" s="18">
        <v>8699</v>
      </c>
      <c r="E8" s="18">
        <v>20980</v>
      </c>
      <c r="F8" s="18">
        <v>445456</v>
      </c>
      <c r="G8" s="18">
        <v>436</v>
      </c>
      <c r="H8" s="18">
        <v>5346</v>
      </c>
      <c r="I8" s="21">
        <f t="shared" si="0"/>
        <v>550917</v>
      </c>
      <c r="J8" s="9">
        <f t="shared" si="1"/>
        <v>0.41147846844209157</v>
      </c>
    </row>
    <row r="9" spans="2:10" x14ac:dyDescent="0.25">
      <c r="B9" s="6" t="s">
        <v>59</v>
      </c>
      <c r="C9" s="18">
        <v>9088</v>
      </c>
      <c r="D9" s="18">
        <v>5089</v>
      </c>
      <c r="E9" s="18">
        <v>297</v>
      </c>
      <c r="F9" s="18">
        <v>7557</v>
      </c>
      <c r="G9" s="18">
        <v>3467</v>
      </c>
      <c r="H9" s="18">
        <v>457</v>
      </c>
      <c r="I9" s="21">
        <f t="shared" si="0"/>
        <v>25955</v>
      </c>
      <c r="J9" s="9">
        <f t="shared" si="1"/>
        <v>1.9385721712008318E-2</v>
      </c>
    </row>
    <row r="10" spans="2:10" x14ac:dyDescent="0.25">
      <c r="B10" s="6" t="s">
        <v>60</v>
      </c>
      <c r="C10" s="18">
        <v>5000</v>
      </c>
      <c r="D10" s="18">
        <v>4390</v>
      </c>
      <c r="E10" s="18">
        <v>1222</v>
      </c>
      <c r="F10" s="18">
        <v>7468</v>
      </c>
      <c r="G10" s="18">
        <v>26677</v>
      </c>
      <c r="H10" s="18">
        <v>3467</v>
      </c>
      <c r="I10" s="21">
        <f t="shared" si="0"/>
        <v>48224</v>
      </c>
      <c r="J10" s="9">
        <f t="shared" si="1"/>
        <v>3.6018379650930035E-2</v>
      </c>
    </row>
    <row r="11" spans="2:10" x14ac:dyDescent="0.25">
      <c r="B11" s="6" t="s">
        <v>63</v>
      </c>
      <c r="C11" s="18">
        <v>43999</v>
      </c>
      <c r="D11" s="18">
        <v>30989</v>
      </c>
      <c r="E11" s="18">
        <v>5909</v>
      </c>
      <c r="F11" s="18">
        <v>34569</v>
      </c>
      <c r="G11" s="18">
        <v>44</v>
      </c>
      <c r="H11" s="18">
        <v>345</v>
      </c>
      <c r="I11" s="21">
        <f t="shared" si="0"/>
        <v>115855</v>
      </c>
      <c r="J11" s="9">
        <f t="shared" si="1"/>
        <v>8.6531796915612552E-2</v>
      </c>
    </row>
    <row r="12" spans="2:10" x14ac:dyDescent="0.25">
      <c r="B12" s="6" t="s">
        <v>61</v>
      </c>
      <c r="C12" s="18">
        <v>4098</v>
      </c>
      <c r="D12" s="18">
        <v>2008</v>
      </c>
      <c r="E12" s="18">
        <v>3437</v>
      </c>
      <c r="F12" s="18">
        <v>4378</v>
      </c>
      <c r="G12" s="18">
        <v>5645</v>
      </c>
      <c r="H12" s="18">
        <v>3467</v>
      </c>
      <c r="I12" s="21">
        <f t="shared" si="0"/>
        <v>23033</v>
      </c>
      <c r="J12" s="9">
        <f t="shared" si="1"/>
        <v>1.7203287543544117E-2</v>
      </c>
    </row>
    <row r="13" spans="2:10" x14ac:dyDescent="0.25">
      <c r="E13" s="13"/>
    </row>
    <row r="14" spans="2:10" x14ac:dyDescent="0.25">
      <c r="B14" s="6" t="s">
        <v>53</v>
      </c>
      <c r="C14" s="22">
        <f>SUM(C4:C12)</f>
        <v>217072</v>
      </c>
      <c r="D14" s="22">
        <f t="shared" ref="D14:I14" si="2">SUM(D4:D13)</f>
        <v>262572</v>
      </c>
      <c r="E14" s="22">
        <f t="shared" si="2"/>
        <v>81388</v>
      </c>
      <c r="F14" s="22">
        <f t="shared" si="2"/>
        <v>511879</v>
      </c>
      <c r="G14" s="22">
        <f t="shared" si="2"/>
        <v>85144</v>
      </c>
      <c r="H14" s="22">
        <f t="shared" si="2"/>
        <v>180817</v>
      </c>
      <c r="I14" s="22">
        <f t="shared" si="2"/>
        <v>1338872</v>
      </c>
      <c r="J14" s="20"/>
    </row>
    <row r="16" spans="2:10" x14ac:dyDescent="0.25">
      <c r="B16" s="6" t="s">
        <v>64</v>
      </c>
      <c r="C16" s="23">
        <f>MIN(C4:H12)</f>
        <v>44</v>
      </c>
      <c r="H16" s="19"/>
    </row>
    <row r="17" spans="2:10" x14ac:dyDescent="0.25">
      <c r="B17" s="6" t="s">
        <v>65</v>
      </c>
      <c r="C17" s="23">
        <f>MAX(C4:H12)</f>
        <v>445456</v>
      </c>
    </row>
    <row r="18" spans="2:10" x14ac:dyDescent="0.25">
      <c r="B18" s="6" t="s">
        <v>66</v>
      </c>
      <c r="C18" s="23">
        <f>AVERAGE(C4:H12)</f>
        <v>24793.925925925927</v>
      </c>
    </row>
    <row r="19" spans="2:10" x14ac:dyDescent="0.25">
      <c r="B19" s="6" t="s">
        <v>67</v>
      </c>
      <c r="C19">
        <f>COUNT(C4:C12)</f>
        <v>9</v>
      </c>
      <c r="J19" s="16"/>
    </row>
    <row r="25" spans="2:10" x14ac:dyDescent="0.25">
      <c r="G25" s="10"/>
    </row>
    <row r="31" spans="2:10" x14ac:dyDescent="0.25">
      <c r="B31" s="11" t="s">
        <v>52</v>
      </c>
      <c r="C31" s="12" t="s">
        <v>87</v>
      </c>
      <c r="D31" s="12" t="s">
        <v>68</v>
      </c>
      <c r="E31" s="12" t="s">
        <v>69</v>
      </c>
      <c r="F31" s="12" t="s">
        <v>70</v>
      </c>
      <c r="G31" s="12" t="s">
        <v>71</v>
      </c>
      <c r="H31" s="12" t="s">
        <v>72</v>
      </c>
      <c r="I31" s="12" t="s">
        <v>53</v>
      </c>
      <c r="J31" s="11" t="s">
        <v>54</v>
      </c>
    </row>
    <row r="32" spans="2:10" x14ac:dyDescent="0.25">
      <c r="B32" s="6" t="s">
        <v>62</v>
      </c>
      <c r="C32" s="7">
        <v>3987</v>
      </c>
      <c r="D32" s="7">
        <v>5400</v>
      </c>
      <c r="E32" s="7">
        <v>44</v>
      </c>
      <c r="F32" s="7">
        <v>3678</v>
      </c>
      <c r="G32" s="7">
        <v>768</v>
      </c>
      <c r="H32" s="7">
        <v>75885</v>
      </c>
      <c r="I32" s="7">
        <f>SUM(C32:H32)</f>
        <v>89762</v>
      </c>
      <c r="J32" s="9">
        <f>I32/$I$14</f>
        <v>6.7043003364025841E-2</v>
      </c>
    </row>
    <row r="33" spans="2:10" x14ac:dyDescent="0.25">
      <c r="B33" s="6" t="s">
        <v>56</v>
      </c>
      <c r="C33" s="7">
        <v>900</v>
      </c>
      <c r="D33" s="7">
        <v>50899</v>
      </c>
      <c r="E33" s="7">
        <v>5499</v>
      </c>
      <c r="F33" s="7">
        <v>4488</v>
      </c>
      <c r="G33" s="7">
        <v>6644</v>
      </c>
      <c r="H33" s="7">
        <v>547</v>
      </c>
      <c r="I33" s="7">
        <f t="shared" ref="I33:I40" si="3">SUM(C33:H33)</f>
        <v>68977</v>
      </c>
      <c r="J33" s="9">
        <f t="shared" ref="J33:J40" si="4">I33/$I$14</f>
        <v>5.1518741149265947E-2</v>
      </c>
    </row>
    <row r="34" spans="2:10" x14ac:dyDescent="0.25">
      <c r="B34" s="6" t="s">
        <v>57</v>
      </c>
      <c r="C34" s="7">
        <v>65000</v>
      </c>
      <c r="D34" s="7">
        <v>150000</v>
      </c>
      <c r="E34" s="7">
        <v>5000</v>
      </c>
      <c r="F34" s="7">
        <v>4235</v>
      </c>
      <c r="G34" s="7">
        <v>6886</v>
      </c>
      <c r="H34" s="7">
        <v>45647</v>
      </c>
      <c r="I34" s="7">
        <f t="shared" si="3"/>
        <v>276768</v>
      </c>
      <c r="J34" s="9">
        <f t="shared" si="4"/>
        <v>0.20671729635095812</v>
      </c>
    </row>
    <row r="35" spans="2:10" x14ac:dyDescent="0.25">
      <c r="B35" s="6" t="s">
        <v>58</v>
      </c>
      <c r="C35" s="7">
        <v>15000</v>
      </c>
      <c r="D35" s="7">
        <v>5098</v>
      </c>
      <c r="E35" s="7">
        <v>39000</v>
      </c>
      <c r="F35" s="7">
        <v>50</v>
      </c>
      <c r="G35" s="7">
        <v>34577</v>
      </c>
      <c r="H35" s="7">
        <v>45656</v>
      </c>
      <c r="I35" s="7">
        <f t="shared" si="3"/>
        <v>139381</v>
      </c>
      <c r="J35" s="9">
        <f t="shared" si="4"/>
        <v>0.10410330487156352</v>
      </c>
    </row>
    <row r="36" spans="2:10" x14ac:dyDescent="0.25">
      <c r="B36" s="6" t="s">
        <v>55</v>
      </c>
      <c r="C36" s="7">
        <v>70000</v>
      </c>
      <c r="D36" s="7">
        <v>8699</v>
      </c>
      <c r="E36" s="7">
        <v>20980</v>
      </c>
      <c r="F36" s="7">
        <v>445456</v>
      </c>
      <c r="G36" s="7">
        <v>436</v>
      </c>
      <c r="H36" s="7">
        <v>5346</v>
      </c>
      <c r="I36" s="7">
        <f t="shared" si="3"/>
        <v>550917</v>
      </c>
      <c r="J36" s="9">
        <f t="shared" si="4"/>
        <v>0.41147846844209157</v>
      </c>
    </row>
    <row r="37" spans="2:10" x14ac:dyDescent="0.25">
      <c r="B37" s="6" t="s">
        <v>59</v>
      </c>
      <c r="C37" s="7">
        <v>9088</v>
      </c>
      <c r="D37" s="7">
        <v>5089</v>
      </c>
      <c r="E37" s="7">
        <v>297</v>
      </c>
      <c r="F37" s="7">
        <v>7557</v>
      </c>
      <c r="G37" s="7">
        <v>3467</v>
      </c>
      <c r="H37" s="7">
        <v>457</v>
      </c>
      <c r="I37" s="7">
        <f t="shared" si="3"/>
        <v>25955</v>
      </c>
      <c r="J37" s="9">
        <f t="shared" si="4"/>
        <v>1.9385721712008318E-2</v>
      </c>
    </row>
    <row r="38" spans="2:10" x14ac:dyDescent="0.25">
      <c r="B38" s="6" t="s">
        <v>60</v>
      </c>
      <c r="C38" s="7">
        <v>5000</v>
      </c>
      <c r="D38" s="7">
        <v>4390</v>
      </c>
      <c r="E38" s="7">
        <v>1222</v>
      </c>
      <c r="F38" s="7">
        <v>7468</v>
      </c>
      <c r="G38" s="7">
        <v>26677</v>
      </c>
      <c r="H38" s="7">
        <v>3467</v>
      </c>
      <c r="I38" s="7">
        <f t="shared" si="3"/>
        <v>48224</v>
      </c>
      <c r="J38" s="9">
        <f t="shared" si="4"/>
        <v>3.6018379650930035E-2</v>
      </c>
    </row>
    <row r="39" spans="2:10" x14ac:dyDescent="0.25">
      <c r="B39" s="6" t="s">
        <v>63</v>
      </c>
      <c r="C39" s="7">
        <v>43999</v>
      </c>
      <c r="D39" s="7">
        <v>30989</v>
      </c>
      <c r="E39" s="7">
        <v>5909</v>
      </c>
      <c r="F39" s="7">
        <v>34569</v>
      </c>
      <c r="G39" s="7">
        <v>44</v>
      </c>
      <c r="H39" s="7">
        <v>345</v>
      </c>
      <c r="I39" s="7">
        <f t="shared" si="3"/>
        <v>115855</v>
      </c>
      <c r="J39" s="9">
        <f t="shared" si="4"/>
        <v>8.6531796915612552E-2</v>
      </c>
    </row>
    <row r="40" spans="2:10" x14ac:dyDescent="0.25">
      <c r="B40" s="6" t="s">
        <v>61</v>
      </c>
      <c r="C40" s="7">
        <v>4098</v>
      </c>
      <c r="D40" s="7">
        <v>2008</v>
      </c>
      <c r="E40" s="7">
        <v>3437</v>
      </c>
      <c r="F40" s="7">
        <v>4378</v>
      </c>
      <c r="G40" s="7">
        <v>5645</v>
      </c>
      <c r="H40" s="7">
        <v>3467</v>
      </c>
      <c r="I40" s="7">
        <f t="shared" si="3"/>
        <v>23033</v>
      </c>
      <c r="J40" s="9">
        <f t="shared" si="4"/>
        <v>1.7203287543544117E-2</v>
      </c>
    </row>
    <row r="41" spans="2:10" x14ac:dyDescent="0.25">
      <c r="E41" s="13"/>
    </row>
    <row r="42" spans="2:10" x14ac:dyDescent="0.25">
      <c r="B42" s="6" t="s">
        <v>53</v>
      </c>
      <c r="C42" s="8">
        <f>SUM(C32:C41)</f>
        <v>217072</v>
      </c>
      <c r="D42" s="8">
        <f t="shared" ref="D42:I42" si="5">SUM(D32:D41)</f>
        <v>262572</v>
      </c>
      <c r="E42" s="8">
        <f t="shared" si="5"/>
        <v>81388</v>
      </c>
      <c r="F42" s="8">
        <f t="shared" si="5"/>
        <v>511879</v>
      </c>
      <c r="G42" s="8">
        <f t="shared" si="5"/>
        <v>85144</v>
      </c>
      <c r="H42" s="8">
        <f t="shared" si="5"/>
        <v>180817</v>
      </c>
      <c r="I42" s="8">
        <f t="shared" si="5"/>
        <v>1338872</v>
      </c>
    </row>
    <row r="44" spans="2:10" x14ac:dyDescent="0.25">
      <c r="B44" s="6" t="s">
        <v>64</v>
      </c>
      <c r="C44" s="10">
        <f>MIN(C32:H40)</f>
        <v>44</v>
      </c>
    </row>
    <row r="45" spans="2:10" x14ac:dyDescent="0.25">
      <c r="B45" s="6" t="s">
        <v>65</v>
      </c>
      <c r="C45" s="10">
        <f>MAX(F32:F40)</f>
        <v>445456</v>
      </c>
    </row>
    <row r="46" spans="2:10" x14ac:dyDescent="0.25">
      <c r="B46" s="6" t="s">
        <v>66</v>
      </c>
      <c r="C46" s="10">
        <f>AVERAGE(C32:H40)</f>
        <v>24793.925925925927</v>
      </c>
    </row>
    <row r="47" spans="2:10" x14ac:dyDescent="0.25">
      <c r="B47" s="6" t="s">
        <v>67</v>
      </c>
      <c r="C47">
        <f>COUNT(C32:C40)</f>
        <v>9</v>
      </c>
      <c r="J47" s="16"/>
    </row>
  </sheetData>
  <sortState xmlns:xlrd2="http://schemas.microsoft.com/office/spreadsheetml/2017/richdata2" ref="B4:C12">
    <sortCondition descending="1" ref="B4:B12"/>
  </sortState>
  <mergeCells count="1">
    <mergeCell ref="B1:J1"/>
  </mergeCells>
  <phoneticPr fontId="8" type="noConversion"/>
  <conditionalFormatting sqref="C4:I12">
    <cfRule type="cellIs" dxfId="1" priority="2" operator="lessThan">
      <formula>45</formula>
    </cfRule>
  </conditionalFormatting>
  <conditionalFormatting sqref="F8">
    <cfRule type="cellIs" dxfId="0" priority="1" operator="equal">
      <formula>$C$17</formula>
    </cfRule>
  </conditionalFormatting>
  <printOptions horizontalCentered="1" verticalCentered="1"/>
  <pageMargins left="0.78740157480314965" right="0.70866141732283472" top="0.74803149606299213" bottom="0.74803149606299213" header="0.31496062992125984" footer="0.31496062992125984"/>
  <pageSetup paperSize="9" fitToHeight="0" orientation="landscape" r:id="rId1"/>
  <headerFooter>
    <oddHeader xml:space="preserve">&amp;R12-01-2022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CATÁLOGO</vt:lpstr>
      <vt:lpstr>Validación de Datos </vt:lpstr>
      <vt:lpstr>Segmentación de Datos </vt:lpstr>
      <vt:lpstr>Suma-Prom-Min-Max</vt:lpstr>
      <vt:lpstr>'Segmentación de Datos '!Área_de_impresión</vt:lpstr>
      <vt:lpstr>'Suma-Prom-Min-Max'!Área_de_impresión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Fundepos IDEPI</dc:creator>
  <cp:lastModifiedBy>Andrés D. León Quesada</cp:lastModifiedBy>
  <cp:lastPrinted>2022-01-13T02:31:42Z</cp:lastPrinted>
  <dcterms:created xsi:type="dcterms:W3CDTF">2022-01-04T03:33:20Z</dcterms:created>
  <dcterms:modified xsi:type="dcterms:W3CDTF">2023-05-22T19:05:03Z</dcterms:modified>
</cp:coreProperties>
</file>