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imelines/timeline2.xml" ContentType="application/vnd.ms-excel.timelin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52002f974970c5/Cosas sin ordenar!!/Documentos/TAMA COOPESA/TAMA Excel/"/>
    </mc:Choice>
  </mc:AlternateContent>
  <xr:revisionPtr revIDLastSave="1261" documentId="8_{752B75AE-FCE7-4D0B-B42E-093166988975}" xr6:coauthVersionLast="47" xr6:coauthVersionMax="47" xr10:uidLastSave="{6DB1AC2F-2DF0-469A-AA95-D282FF295C47}"/>
  <bookViews>
    <workbookView minimized="1" xWindow="3585" yWindow="3015" windowWidth="15375" windowHeight="7785" tabRatio="910" firstSheet="2" activeTab="7" xr2:uid="{6D599713-1989-43D3-A173-9FAFCAE4DAE7}"/>
  </bookViews>
  <sheets>
    <sheet name="Hoja de Datos" sheetId="11" r:id="rId1"/>
    <sheet name="Ventas por Fechas" sheetId="13" r:id="rId2"/>
    <sheet name="Ventas por Vendedor" sheetId="14" r:id="rId3"/>
    <sheet name="Ventas por Categoria" sheetId="16" r:id="rId4"/>
    <sheet name="Cantidad por Categoria y Produc" sheetId="17" r:id="rId5"/>
    <sheet name="Ventas por Provincias" sheetId="18" r:id="rId6"/>
    <sheet name="Total de Formas de Pago" sheetId="19" r:id="rId7"/>
    <sheet name="Dashboard" sheetId="24" r:id="rId8"/>
  </sheets>
  <definedNames>
    <definedName name="_xlchart.v2.0" hidden="1">'Hoja de Datos'!$T$15:$V$15</definedName>
    <definedName name="_xlchart.v2.1" hidden="1">'Hoja de Datos'!$T$16:$V$16</definedName>
    <definedName name="_xlchart.v2.6" hidden="1">'Hoja de Datos'!$T$15:$V$15</definedName>
    <definedName name="_xlchart.v2.7" hidden="1">'Hoja de Datos'!$T$16:$V$16</definedName>
    <definedName name="_xlchart.v5.10" hidden="1">'Ventas por Provincias'!$F$2</definedName>
    <definedName name="_xlchart.v5.11" hidden="1">'Ventas por Provincias'!$F$3:$F$9</definedName>
    <definedName name="_xlchart.v5.2" hidden="1">'Ventas por Provincias'!$E$2</definedName>
    <definedName name="_xlchart.v5.3" hidden="1">'Ventas por Provincias'!$E$3:$E$9</definedName>
    <definedName name="_xlchart.v5.4" hidden="1">'Ventas por Provincias'!$F$2</definedName>
    <definedName name="_xlchart.v5.5" hidden="1">'Ventas por Provincias'!$F$3:$F$9</definedName>
    <definedName name="_xlchart.v5.8" hidden="1">'Ventas por Provincias'!$E$2</definedName>
    <definedName name="_xlchart.v5.9" hidden="1">'Ventas por Provincias'!$E$3:$E$9</definedName>
    <definedName name="_xlcn.WorksheetConnection_Tarea.xlsxTabla21" hidden="1">Tabla2[]</definedName>
    <definedName name="NativeTimeline_Fecha">#N/A</definedName>
    <definedName name="SegmentaciónDeDatos_Provincia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Tarea.xlsx!Tab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1" l="1"/>
  <c r="U16" i="11"/>
  <c r="T16" i="11"/>
  <c r="V14" i="11"/>
  <c r="U14" i="11"/>
  <c r="T14" i="11"/>
  <c r="C17" i="14"/>
  <c r="C18" i="14"/>
  <c r="C22" i="14"/>
  <c r="C19" i="14"/>
  <c r="C23" i="14"/>
  <c r="C20" i="14"/>
  <c r="C24" i="14"/>
  <c r="C21" i="14"/>
  <c r="E5" i="18" l="1"/>
  <c r="E6" i="18"/>
  <c r="E7" i="18"/>
  <c r="E8" i="18"/>
  <c r="E9" i="18"/>
  <c r="E4" i="18"/>
  <c r="E3" i="18"/>
  <c r="F9" i="18"/>
  <c r="F8" i="18"/>
  <c r="F7" i="18"/>
  <c r="F6" i="18"/>
  <c r="F5" i="18"/>
  <c r="F4" i="18"/>
  <c r="F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FBF08A-A968-48C2-9A94-C7E216D442F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A4D66B8-D5DE-4AC0-B41D-3EB2695A0E33}" name="WorksheetConnection_Tarea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Tarea.xlsxTabla21"/>
        </x15:connection>
      </ext>
    </extLst>
  </connection>
</connections>
</file>

<file path=xl/sharedStrings.xml><?xml version="1.0" encoding="utf-8"?>
<sst xmlns="http://schemas.openxmlformats.org/spreadsheetml/2006/main" count="2985" uniqueCount="262">
  <si>
    <t>Vendedor</t>
  </si>
  <si>
    <t>Forma de pago</t>
  </si>
  <si>
    <t>Categoría</t>
  </si>
  <si>
    <t>Cantidad</t>
  </si>
  <si>
    <t>Tarifa de envío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</si>
  <si>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</si>
  <si>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</si>
  <si>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</si>
  <si>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</si>
  <si>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</si>
  <si>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</si>
  <si>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</si>
  <si>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Andrés González Rico</t>
  </si>
  <si>
    <t>Empresa de embarque A</t>
  </si>
  <si>
    <t>Tarjeta de crédito</t>
  </si>
  <si>
    <t>Peras secas</t>
  </si>
  <si>
    <t>Manzanas secas</t>
  </si>
  <si>
    <t>Té chai</t>
  </si>
  <si>
    <t>Café</t>
  </si>
  <si>
    <t>Nancy Gil de la Peña</t>
  </si>
  <si>
    <t>Empresa de embarque C</t>
  </si>
  <si>
    <t>Galletas de chocolate</t>
  </si>
  <si>
    <t>Productos horneados</t>
  </si>
  <si>
    <t>José de Jesús Morales</t>
  </si>
  <si>
    <t>Chocolate</t>
  </si>
  <si>
    <t>Dulces</t>
  </si>
  <si>
    <t>Efectivo</t>
  </si>
  <si>
    <t>Almejas</t>
  </si>
  <si>
    <t>Sopas</t>
  </si>
  <si>
    <t>Luis Miguel Valdés Garza</t>
  </si>
  <si>
    <t>Salsa curry</t>
  </si>
  <si>
    <t>Salsas</t>
  </si>
  <si>
    <t>Ana del Valle Hinojosa</t>
  </si>
  <si>
    <t>Laura Gutiérrez Saenz</t>
  </si>
  <si>
    <t>Té verde</t>
  </si>
  <si>
    <t>Jalea de fresa</t>
  </si>
  <si>
    <t>Mermeladas y jaleas</t>
  </si>
  <si>
    <t>Condimento cajún</t>
  </si>
  <si>
    <t>Condimentos</t>
  </si>
  <si>
    <t>Carne de cangrejo</t>
  </si>
  <si>
    <t>Carne enlatada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</si>
  <si>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</si>
  <si>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</si>
  <si>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</si>
  <si>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</si>
  <si>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</si>
  <si>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</si>
  <si>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</si>
  <si>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</si>
  <si>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</si>
  <si>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</si>
  <si>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</si>
  <si>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</si>
  <si>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</si>
  <si>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</si>
  <si>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</si>
  <si>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</si>
  <si>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Fecha</t>
  </si>
  <si>
    <t>Empresa</t>
  </si>
  <si>
    <t>Producto</t>
  </si>
  <si>
    <t>Precio</t>
  </si>
  <si>
    <t>Cliente</t>
  </si>
  <si>
    <t>Ventas</t>
  </si>
  <si>
    <t xml:space="preserve">Código Cliente </t>
  </si>
  <si>
    <t>TONGUE AND GROOVE SOCIEDAD DE RESPONSABILIDAD LIMITADA</t>
  </si>
  <si>
    <t>MAGIC COAST LIMITADA</t>
  </si>
  <si>
    <t>JACOANA SOCIEDAD DE RESPONSABILIDAD LIMITADA</t>
  </si>
  <si>
    <t>VEGETALES DEL NORTE DE SANTA CRUZ E I R L</t>
  </si>
  <si>
    <t>PROPIEDADES GABIS N.T. EMPRESA INDIVIDUAL DE RESPONSABILIDAD LIMITADA</t>
  </si>
  <si>
    <t>ORTUNO Y COMP</t>
  </si>
  <si>
    <t>ROBLES Y HERMANO</t>
  </si>
  <si>
    <t>J A ECHANDI Y HNOS</t>
  </si>
  <si>
    <t>RAMIREZ Y VEGA</t>
  </si>
  <si>
    <t>V HERRERO Y CO</t>
  </si>
  <si>
    <t>DE AMBROSYS Y VALLE</t>
  </si>
  <si>
    <t>SALOM HERMANOS</t>
  </si>
  <si>
    <t>INMOBILIARIA NAZU N G COSTARRICENSE EMPRESA INDIVIDUAL DE RESPONSABILIDAD</t>
  </si>
  <si>
    <t>COLOURFUL SILENCE SOCIEDAD ANONIMA</t>
  </si>
  <si>
    <t>JACO VISTA MOUNTAIN SOCIEDAD ANONIMA</t>
  </si>
  <si>
    <t>INVERSIONES DE DESARROLLO FALOM SOCIEDAD ANONIMA</t>
  </si>
  <si>
    <t>LA CASAVELVA DE OJOCHAL SOCIEDAD ANONIMA</t>
  </si>
  <si>
    <t>LORENA SUGAR SOCIEDAD ANONIMA</t>
  </si>
  <si>
    <t>ALCALEX DE ALAJUELA SOCIEDAD ANONIMA</t>
  </si>
  <si>
    <t>ADMINISTRADORA MIMI DE CENTROAMERICA SOCIEDAD ANONIMA</t>
  </si>
  <si>
    <t>SERVICIOS COMERCIALES EL AMANECER DE LA MONTAÑA SOCIEDAD ANONIMA</t>
  </si>
  <si>
    <t>CORPORATIVOS EL RESPLANDOR DE LA NOCHE SOCIEDAD ANONIMA</t>
  </si>
  <si>
    <t>DROPBACK LIMITADA</t>
  </si>
  <si>
    <t>ONE THOUSAND LITTLE TURTTLE EGGS SOCIEDAD ANONIMA</t>
  </si>
  <si>
    <t>LA HIERBA BUENA DEL VOLCAN IRAZU SOCIEDAD ANONIMA</t>
  </si>
  <si>
    <t>NUBLADO DIA DE OCTUBRE SOCIEDAD ANONIMA</t>
  </si>
  <si>
    <t>HOSPI-IMPORTS SOCIEDAD DE RESPONSABILIDAD LIMITADA</t>
  </si>
  <si>
    <t>COOPER &amp; CASTRO INVESTMENTS SOCIEDAD ANONIMA</t>
  </si>
  <si>
    <t>RIME WAR SOCIEDAD ANONIMA</t>
  </si>
  <si>
    <t>ANACREONTICA INVERSIONES LIMITADA</t>
  </si>
  <si>
    <t>LA PIEDRA TRADING COMPAÑY SOCIEDAD ANONIMA</t>
  </si>
  <si>
    <t>V G VIGREC SOCIEDAD ANONIMA</t>
  </si>
  <si>
    <t>DESARROLLOS QUINTA DE LEME SOCIEDAD ANONIMA</t>
  </si>
  <si>
    <t>CORPORACION ESALPI SOCIEDAD ANONIMA</t>
  </si>
  <si>
    <t>MONACO TRADE CORPORATE SOCIEDAD ANONIMA</t>
  </si>
  <si>
    <t>CORPORACION SULLYV SOCIEDAD ANONIMA</t>
  </si>
  <si>
    <t>DISTRIBUIDORA MASIS MEZA SOCIEDAD ANONIMA</t>
  </si>
  <si>
    <t>CHAWAX SOCIEDAD ANONIMA</t>
  </si>
  <si>
    <t>QUEVA DEL ALTO SOCIEDAD ANONIMA</t>
  </si>
  <si>
    <t>EL TRIANGULO JIRON SOCIEDAD ANONIMA</t>
  </si>
  <si>
    <t>WALK OF THE GAME SOCIEDAD ANONIMA</t>
  </si>
  <si>
    <t>MALLORCA BILD CR SOCIEDAD ANONIMA</t>
  </si>
  <si>
    <t>ECO HIDROPONICOS DE COSTA RICA SOIEDAD ANONIMA</t>
  </si>
  <si>
    <t>LAS VILLAS DE GENEVIEVE SOCIEDAD ANONIMA</t>
  </si>
  <si>
    <t>LA GAVIOTA DEL NORTE SOCIEDAD ANONIMA</t>
  </si>
  <si>
    <t>JM BLUE MOUNTAIN MONKEYS SOCIEDAD ANONIMA</t>
  </si>
  <si>
    <t>TIERRA DE LOS SEIS NIÑOS SALVAJES SOCIEDAD ANONIMA</t>
  </si>
  <si>
    <t>LA FINCA COLIBRI DE COSTA RICA SOCIEDAD ANONIMA</t>
  </si>
  <si>
    <t>OPTIMISTA R.A.N. SOCIEDAD ANONIMA</t>
  </si>
  <si>
    <t>U.F.R. SOCIEDAD ANONIMA</t>
  </si>
  <si>
    <t>CORPORACION GOCAL LIMITADA</t>
  </si>
  <si>
    <t>PERICOS HACIA EL NORTE, LIMITADA</t>
  </si>
  <si>
    <t>GREEN LEAF REAL ESTATE SOCIEDAD ANONIMA</t>
  </si>
  <si>
    <t>CRPROPERTY FINDERS SOCIEDAD ANONIMA</t>
  </si>
  <si>
    <t>ASSETS RECYCLERS INC SOCIEDAD DE RESPONSABILIDAD LIMITADA</t>
  </si>
  <si>
    <t>CONSORCIO COMERCIAL INTERNACIONAL SOCIEDAD ANONIMA</t>
  </si>
  <si>
    <t>AGROPECUARIA SABANILLAS MENDEZ SOCIEDAD ANONIMA</t>
  </si>
  <si>
    <t>PORT TO PORT INTERNATIONAL CORP</t>
  </si>
  <si>
    <t>INVERSIONES LOSACO SOCIEDAD ANONIMA</t>
  </si>
  <si>
    <t>EUINOX SOCIEDAD ANONIMA</t>
  </si>
  <si>
    <t>GEMYNIS Y JIMENEZ LTDA</t>
  </si>
  <si>
    <t>RESTAURANDO AL CAIDO SOCIEDAD ANONIMA</t>
  </si>
  <si>
    <t>GRUPO LAS PRINCESITAS COSTA RICA SOCIEDAD ANONIMA</t>
  </si>
  <si>
    <t>ISARIERA SOCIEDAD ANONIMA</t>
  </si>
  <si>
    <t>CONSTRU.OP SOCIEDAD ANONIMA</t>
  </si>
  <si>
    <t>AGRICOLA LAS TRES ZETAS DEL SUR SOCIEDAD ANONIMA</t>
  </si>
  <si>
    <t>INVERSIONES DE PONTE J.J.D.A.R SOCIEDAD ANONIMA</t>
  </si>
  <si>
    <t>G E M INVERSIONISTAS EXPORTANDO CORP. INC SOCIEDAD ANONIMA</t>
  </si>
  <si>
    <t>FREEDOM MARKETING SERVICES SOCIEDAD RESPONSABILIDAD LIMITADA</t>
  </si>
  <si>
    <t>POTHIER SOUTH LIMITADA</t>
  </si>
  <si>
    <t>GRUPO EXS INTERNACIONAL SOCIEDAD ANONIMA</t>
  </si>
  <si>
    <t>LOCO OCTOPUS SOCIEDAD ANONIMA</t>
  </si>
  <si>
    <t>THOMJIZ E HIJOS, SOCIEDAD ANONIMA</t>
  </si>
  <si>
    <t>3-101-650324 SOCIEDAD ANONIMA</t>
  </si>
  <si>
    <t>ARIEL HOPE OF OSA SOCIEDAD ANONIMA</t>
  </si>
  <si>
    <t>WESTERN INVESTMENT SERVICES WIS SOCIEDAD DE RESPONSABILIDAD LIMITADA</t>
  </si>
  <si>
    <t>VDR TORRE SABINA DE VIRGINIA SOCIEDAD ANONIMA</t>
  </si>
  <si>
    <t>THE GLOBAL D R GROUP SOCIEDAD ANONIMA</t>
  </si>
  <si>
    <t>UNICOMERCIAL SOCIEDAD ANONIMA</t>
  </si>
  <si>
    <t>WFZ TRADING LLC SOCIEDAD ANONIMA</t>
  </si>
  <si>
    <t>PANAMERICAN COFFEE TRADING COMPANY S.A.</t>
  </si>
  <si>
    <t>BANCO INTERNACIONAL SOCIEDAD ANONIMA</t>
  </si>
  <si>
    <t>BANK OF AMERICA NATIONAL ASSOCIATION</t>
  </si>
  <si>
    <t>SILVER LAKE INTERNATIONAL, S.A</t>
  </si>
  <si>
    <t>BONSIDE INTERNACIONAL SOCIEDAD ANONIMA</t>
  </si>
  <si>
    <t>ZETA ASSETS INVESTMENTS SOCIEDAD ANONIMA</t>
  </si>
  <si>
    <t>EXECUTIVE AVIATION OF SOUTH FLORIDA SA</t>
  </si>
  <si>
    <t>CRAMPON OVERSEAS INC.</t>
  </si>
  <si>
    <t>PREFIL INTERNATIONAL CORP</t>
  </si>
  <si>
    <t>DAYBRAKE INTERNACIONAL INC</t>
  </si>
  <si>
    <t>BLUE LAGOON GROUP SOCIEDAD ANONIMA</t>
  </si>
  <si>
    <t>VTF LATIN AMERICA SOCIEDAD ANONIMA</t>
  </si>
  <si>
    <t>BANCO PICHINCHA PANAMA SOCIEDAD ANONIMA</t>
  </si>
  <si>
    <t>INTERACTIVE VILLAS S.A.</t>
  </si>
  <si>
    <t>KEELINGS FRESH INTERNATIONAL LIMITED</t>
  </si>
  <si>
    <t>EADF TRADING S.L. SOCIEDAD DE RESPONSABILIDAD LIMITADA</t>
  </si>
  <si>
    <t>COMERCIALIZADORA DE FRUTAS DE PANAMA S.A</t>
  </si>
  <si>
    <t>PINEWOOD VALLEY CORP. SOCIEDAD ANONIMA</t>
  </si>
  <si>
    <t>SKILL OCEAN ENTREPRISES INC</t>
  </si>
  <si>
    <t>NIELSEN SUPPORT SYSTEM, INC.</t>
  </si>
  <si>
    <t>FINANCIERA DE OCCIDENTE,SOCIEDAD ANONIMA</t>
  </si>
  <si>
    <t>GRUPO ZEN INTERNACIONAL SOCIEDAD ANONIMA</t>
  </si>
  <si>
    <t>CONSTRUCCIONES RUIZ ALEMAN S.A.</t>
  </si>
  <si>
    <t>QUANTUM AEROSPACE SOCIEDAD ANONIMA</t>
  </si>
  <si>
    <t>INTER-OCEAN AVIATION FINANCE CORPORATION ('IOAFC')</t>
  </si>
  <si>
    <t>LA BODEGA LTD. SOCIEDAD ANONIMA</t>
  </si>
  <si>
    <t>RCSN ENGINEERING AND CONSTRUCTION S.A.</t>
  </si>
  <si>
    <t>INTERNATIONAL AGRICULTURAL RESEARCH INCORPORATED</t>
  </si>
  <si>
    <t>EURO ADMINISTRADORA HOTELERA SOCIEDAD ANONIMA</t>
  </si>
  <si>
    <t>DONSUCO CORPORATION SOCIEDAD ANONIMA</t>
  </si>
  <si>
    <t>SOUTHWINDS AEROSPACE SOCIEDAD ANONIMA</t>
  </si>
  <si>
    <t>CRISANTEMO CAPITAL CORPORATION SOCIEDAD ANONIMA</t>
  </si>
  <si>
    <t>INTERNATIONAL UNION BANK S.A.</t>
  </si>
  <si>
    <t>SIS SOCIEDAD INMOBILIARIA DEL SUR S.A.</t>
  </si>
  <si>
    <t>HEALTH CARE INFORMATION AND MANAGEMENT SOCIETY (HIMSS)</t>
  </si>
  <si>
    <t>NOSTRUM ENTERPRISES SOCIEDAD ANONIMA</t>
  </si>
  <si>
    <t>IMPORTADORA PANAMA SOCIEDAD ANONIMA</t>
  </si>
  <si>
    <t>MAYS ZONA LIBRE SOCIEDAD ANONIMA</t>
  </si>
  <si>
    <t>BARLOVENTO RECURSOS NATURALES SL</t>
  </si>
  <si>
    <t>ROTORES AGRICOLAS DE VENEZUELA COMPAÑIA ANONIMA</t>
  </si>
  <si>
    <t>ESSILOR INTERNATIONAL (COMPAGNIE GENERALE D'OPTIQUE) SOCIETE ANONYME</t>
  </si>
  <si>
    <t>KOYCO ENTERPRISE SOCIEDAD ANONIMA</t>
  </si>
  <si>
    <t>GRUPO LAS CUATRO MARIAS, SOCIEDAD ANONIMA</t>
  </si>
  <si>
    <t>CORPORACION TRANSPORTE PRIVADO INTERNACIONAL LOS TRES SOCIEDAD ANONIMA DE</t>
  </si>
  <si>
    <t>Cartago</t>
  </si>
  <si>
    <t>Alvarado</t>
  </si>
  <si>
    <t>El Guarco</t>
  </si>
  <si>
    <t>Jiménez</t>
  </si>
  <si>
    <t>La Unión</t>
  </si>
  <si>
    <t>Oreamuno</t>
  </si>
  <si>
    <t>Paraíso</t>
  </si>
  <si>
    <t>Turrialba</t>
  </si>
  <si>
    <t xml:space="preserve">Provincia </t>
  </si>
  <si>
    <t xml:space="preserve">Alajuela </t>
  </si>
  <si>
    <t xml:space="preserve">Cantón </t>
  </si>
  <si>
    <t>Atenas</t>
  </si>
  <si>
    <t>Naranjo</t>
  </si>
  <si>
    <t>San Carlos</t>
  </si>
  <si>
    <t xml:space="preserve">Heredia </t>
  </si>
  <si>
    <t>Barva</t>
  </si>
  <si>
    <t>Belén</t>
  </si>
  <si>
    <t>Flores</t>
  </si>
  <si>
    <t>San Isidro</t>
  </si>
  <si>
    <t>San Rafael</t>
  </si>
  <si>
    <t xml:space="preserve">Guanacaste </t>
  </si>
  <si>
    <t>Liberia</t>
  </si>
  <si>
    <t>Tilarán</t>
  </si>
  <si>
    <t>Santa Cruz</t>
  </si>
  <si>
    <t xml:space="preserve">Limón </t>
  </si>
  <si>
    <t>Guácimo</t>
  </si>
  <si>
    <t>Matina</t>
  </si>
  <si>
    <t>Pococí</t>
  </si>
  <si>
    <t xml:space="preserve">San José </t>
  </si>
  <si>
    <t>Acosta</t>
  </si>
  <si>
    <t>Aserrí</t>
  </si>
  <si>
    <t>Curridabat</t>
  </si>
  <si>
    <t>Puntarenas</t>
  </si>
  <si>
    <t>Esparza</t>
  </si>
  <si>
    <t>Quepos</t>
  </si>
  <si>
    <t>Parrita</t>
  </si>
  <si>
    <t>Cantidad de ventas por Fecha </t>
  </si>
  <si>
    <t>Ventas por Categoría </t>
  </si>
  <si>
    <t>Ventas por Vendedor </t>
  </si>
  <si>
    <t>Cantidad por Categoría y Producto </t>
  </si>
  <si>
    <t>Ventas por Provincia </t>
  </si>
  <si>
    <t>Total forma de Pago 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</si>
  <si>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</si>
  <si>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</si>
  <si>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</si>
  <si>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</si>
  <si>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</si>
  <si>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</si>
  <si>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</si>
  <si>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</si>
  <si>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</si>
  <si>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</si>
  <si>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</si>
  <si>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</si>
  <si>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</si>
  <si>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</si>
  <si>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Ventas</t>
  </si>
  <si>
    <t>Columna1</t>
  </si>
  <si>
    <t>(en blanco)</t>
  </si>
  <si>
    <t>Suma de Cantidad</t>
  </si>
  <si>
    <t>Promedio de Ventas</t>
  </si>
  <si>
    <t>Cuenta de Forma de pago</t>
  </si>
  <si>
    <t>hh</t>
  </si>
  <si>
    <t>Segmentación por provincia</t>
  </si>
  <si>
    <t>Menor Cantidad de Ventas</t>
  </si>
  <si>
    <t>Mayor Cantidad de Ventas</t>
  </si>
  <si>
    <t>Mayor Precio</t>
  </si>
  <si>
    <t>Menor Precio</t>
  </si>
  <si>
    <t>Promedio de Precios</t>
  </si>
  <si>
    <t>Hipervinculos</t>
  </si>
  <si>
    <t>Hoja de Datos</t>
  </si>
  <si>
    <t>Dashboard</t>
  </si>
  <si>
    <t>Tarea de Excel #1</t>
  </si>
  <si>
    <t>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</si>
</sst>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₡&quot;* #,##0.00_-;\-&quot;₡&quot;* #,##0.00_-;_-&quot;₡&quot;* &quot;-&quot;??_-;_-@_-"/>
    <numFmt numFmtId="164" formatCode="_(&quot;$&quot;* #,##0.00_);_(&quot;$&quot;* \(#,##0.00\);_(&quot;$&quot;* &quot;-&quot;??_);_(@_)"/>
    <numFmt numFmtId="165" formatCode="dd/mm/yyyy;@"/>
    <numFmt numFmtId="166" formatCode="&quot;₡&quot;#,##0.00"/>
    <numFmt numFmtId="167" formatCode="_-[$₡-140A]* #,##0.00_-;\-[$₡-140A]* #,##0.00_-;_-[$₡-140A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Roboto Black"/>
    </font>
    <font>
      <sz val="14"/>
      <color theme="0"/>
      <name val="Roboto Black"/>
    </font>
    <font>
      <sz val="14"/>
      <color theme="1"/>
      <name val="Roboto Black"/>
    </font>
    <font>
      <sz val="26"/>
      <color theme="1"/>
      <name val="Roboto Black"/>
    </font>
    <font>
      <b/>
      <sz val="26"/>
      <color theme="1"/>
      <name val="Roboto Black"/>
    </font>
    <font>
      <sz val="12"/>
      <color theme="1"/>
      <name val="Roboto Black"/>
    </font>
    <font>
      <u/>
      <sz val="12"/>
      <color theme="10"/>
      <name val="Roboto Black"/>
    </font>
    <font>
      <i/>
      <sz val="11"/>
      <color theme="1"/>
      <name val="Calibri"/>
      <family val="2"/>
      <scheme val="minor"/>
    </font>
    <font>
      <i/>
      <sz val="11"/>
      <color theme="0"/>
      <name val="Roboto Black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3" borderId="1" xfId="2" applyFont="1" applyFill="1" applyBorder="1"/>
    <xf numFmtId="2" fontId="7" fillId="4" borderId="2" xfId="0" applyNumberFormat="1" applyFont="1" applyFill="1" applyBorder="1"/>
    <xf numFmtId="2" fontId="7" fillId="4" borderId="3" xfId="0" applyNumberFormat="1" applyFont="1" applyFill="1" applyBorder="1"/>
    <xf numFmtId="2" fontId="7" fillId="4" borderId="4" xfId="0" applyNumberFormat="1" applyFont="1" applyFill="1" applyBorder="1"/>
    <xf numFmtId="166" fontId="6" fillId="5" borderId="1" xfId="2" applyNumberFormat="1" applyFont="1" applyFill="1" applyBorder="1"/>
    <xf numFmtId="166" fontId="6" fillId="6" borderId="2" xfId="0" applyNumberFormat="1" applyFont="1" applyFill="1" applyBorder="1"/>
    <xf numFmtId="166" fontId="6" fillId="6" borderId="3" xfId="0" applyNumberFormat="1" applyFont="1" applyFill="1" applyBorder="1"/>
    <xf numFmtId="166" fontId="6" fillId="6" borderId="4" xfId="0" applyNumberFormat="1" applyFont="1" applyFill="1" applyBorder="1"/>
    <xf numFmtId="0" fontId="8" fillId="0" borderId="0" xfId="0" applyFont="1"/>
    <xf numFmtId="0" fontId="9" fillId="3" borderId="0" xfId="0" applyFont="1" applyFill="1"/>
    <xf numFmtId="0" fontId="10" fillId="0" borderId="0" xfId="0" applyFont="1"/>
    <xf numFmtId="0" fontId="11" fillId="3" borderId="0" xfId="3" applyFont="1" applyFill="1" applyAlignment="1">
      <alignment horizontal="left" vertical="center" indent="1"/>
    </xf>
    <xf numFmtId="0" fontId="12" fillId="4" borderId="0" xfId="0" applyFont="1" applyFill="1"/>
    <xf numFmtId="0" fontId="13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4">
    <cellStyle name="Currency 2" xfId="1" xr:uid="{5EF3C318-5459-4240-BB8C-48CE0D3E99BE}"/>
    <cellStyle name="Énfasis1" xfId="2" builtinId="29"/>
    <cellStyle name="Hipervínculo" xfId="3" builtinId="8"/>
    <cellStyle name="Normal" xfId="0" builtinId="0"/>
  </cellStyles>
  <dxfs count="47">
    <dxf>
      <numFmt numFmtId="166" formatCode="&quot;₡&quot;#,##0.00"/>
    </dxf>
    <dxf>
      <numFmt numFmtId="166" formatCode="&quot;₡&quot;#,##0.00"/>
    </dxf>
    <dxf>
      <numFmt numFmtId="34" formatCode="_-&quot;₡&quot;* #,##0.00_-;\-&quot;₡&quot;* #,##0.00_-;_-&quot;₡&quot;* &quot;-&quot;??_-;_-@_-"/>
    </dxf>
    <dxf>
      <numFmt numFmtId="34" formatCode="_-&quot;₡&quot;* #,##0.00_-;\-&quot;₡&quot;* #,##0.00_-;_-&quot;₡&quot;* &quot;-&quot;??_-;_-@_-"/>
    </dxf>
    <dxf>
      <numFmt numFmtId="166" formatCode="&quot;₡&quot;#,##0.00"/>
    </dxf>
    <dxf>
      <numFmt numFmtId="166" formatCode="&quot;₡&quot;#,##0.00"/>
    </dxf>
    <dxf>
      <numFmt numFmtId="166" formatCode="&quot;₡&quot;#,##0.00"/>
    </dxf>
    <dxf>
      <numFmt numFmtId="166" formatCode="&quot;₡&quot;#,##0.00"/>
    </dxf>
    <dxf>
      <numFmt numFmtId="2" formatCode="0.00"/>
    </dxf>
    <dxf>
      <numFmt numFmtId="2" formatCode="0.00"/>
    </dxf>
    <dxf>
      <numFmt numFmtId="166" formatCode="&quot;₡&quot;#,##0.00"/>
    </dxf>
    <dxf>
      <numFmt numFmtId="166" formatCode="&quot;₡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Black"/>
        <scheme val="none"/>
      </font>
      <numFmt numFmtId="166" formatCode="&quot;₡&quot;#,##0.00"/>
      <fill>
        <patternFill patternType="solid">
          <fgColor indexed="64"/>
          <bgColor theme="1" tint="0.499984740745262"/>
        </patternFill>
      </fill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Black"/>
        <scheme val="none"/>
      </font>
      <numFmt numFmtId="166" formatCode="&quot;₡&quot;#,##0.00"/>
      <fill>
        <patternFill patternType="solid">
          <fgColor indexed="64"/>
          <bgColor theme="1" tint="0.499984740745262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Black"/>
        <scheme val="none"/>
      </font>
      <numFmt numFmtId="166" formatCode="&quot;₡&quot;#,##0.00"/>
      <fill>
        <patternFill patternType="solid">
          <fgColor indexed="64"/>
          <bgColor theme="1" tint="0.499984740745262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border outline="0">
        <top style="thin">
          <color indexed="64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boto Black"/>
        <scheme val="none"/>
      </font>
      <fill>
        <patternFill patternType="solid">
          <fgColor indexed="64"/>
          <bgColor theme="1" tint="0.499984740745262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Black"/>
        <scheme val="none"/>
      </font>
      <numFmt numFmtId="166" formatCode="&quot;₡&quot;#,##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Black"/>
        <scheme val="none"/>
      </font>
      <numFmt numFmtId="2" formatCode="0.00"/>
      <fill>
        <patternFill patternType="solid">
          <fgColor indexed="64"/>
          <bgColor theme="1" tint="0.14999847407452621"/>
        </patternFill>
      </fill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Black"/>
        <scheme val="none"/>
      </font>
      <numFmt numFmtId="2" formatCode="0.00"/>
      <fill>
        <patternFill patternType="solid">
          <fgColor indexed="64"/>
          <bgColor theme="1" tint="0.1499984740745262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Black"/>
        <scheme val="none"/>
      </font>
      <numFmt numFmtId="2" formatCode="0.00"/>
      <fill>
        <patternFill patternType="solid">
          <fgColor indexed="64"/>
          <bgColor theme="1" tint="0.14999847407452621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border outline="0">
        <top style="thin">
          <color indexed="64"/>
        </top>
        <bottom style="thin">
          <color theme="1"/>
        </bottom>
      </border>
    </dxf>
    <dxf>
      <fill>
        <patternFill patternType="solid">
          <fgColor indexed="64"/>
          <bgColor theme="1" tint="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Roboto Black"/>
        <scheme val="none"/>
      </font>
      <fill>
        <patternFill patternType="solid">
          <fgColor indexed="64"/>
          <bgColor theme="1" tint="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Black"/>
        <scheme val="none"/>
      </font>
      <fill>
        <patternFill patternType="solid">
          <fgColor indexed="64"/>
          <bgColor theme="1" tint="4.9989318521683403E-2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26"/>
        <name val="Roboto Black"/>
        <scheme val="none"/>
      </font>
      <fill>
        <patternFill patternType="solid">
          <fgColor indexed="64"/>
          <bgColor theme="1" tint="4.9989318521683403E-2"/>
        </patternFill>
      </fill>
    </dxf>
    <dxf>
      <font>
        <b/>
        <strike val="0"/>
        <outline val="0"/>
        <shadow val="0"/>
        <u val="none"/>
        <vertAlign val="baseline"/>
        <sz val="26"/>
        <name val="Roboto Black"/>
        <scheme val="none"/>
      </font>
      <fill>
        <patternFill patternType="solid">
          <fgColor indexed="64"/>
          <bgColor theme="1" tint="4.9989318521683403E-2"/>
        </patternFill>
      </fill>
    </dxf>
    <dxf>
      <font>
        <strike val="0"/>
        <outline val="0"/>
        <shadow val="0"/>
        <u val="none"/>
        <vertAlign val="baseline"/>
        <sz val="26"/>
        <name val="Roboto Black"/>
        <scheme val="none"/>
      </font>
    </dxf>
    <dxf>
      <numFmt numFmtId="34" formatCode="_-&quot;₡&quot;* #,##0.00_-;\-&quot;₡&quot;* #,##0.00_-;_-&quot;₡&quot;* &quot;-&quot;??_-;_-@_-"/>
    </dxf>
    <dxf>
      <numFmt numFmtId="165" formatCode="dd/mm/yyyy;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name val="Roboto Serif 20pt Black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fill>
        <patternFill>
          <bgColor theme="1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none">
          <fgColor indexed="64"/>
          <bgColor auto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ont>
        <sz val="12"/>
        <name val="Roboto Black"/>
        <scheme val="none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Estilo de escala de tiempo" pivot="0" table="0" count="8" xr9:uid="{086D0941-755C-4133-BB27-99691F2B8A67}">
      <tableStyleElement type="wholeTable" dxfId="46"/>
      <tableStyleElement type="headerRow" dxfId="45"/>
    </tableStyle>
    <tableStyle name="Estilo de escala de tiempo 1" pivot="0" table="0" count="8" xr9:uid="{337E04D6-1D63-4330-B4E9-A562A8FC72AC}">
      <tableStyleElement type="wholeTable" dxfId="44"/>
      <tableStyleElement type="headerRow" dxfId="43"/>
    </tableStyle>
    <tableStyle name="Estilo de escala de tiempo 2" pivot="0" table="0" count="8" xr9:uid="{544DDC3D-0CAD-43A5-B480-25C435EBBFB1}">
      <tableStyleElement type="wholeTable" dxfId="42"/>
      <tableStyleElement type="headerRow" dxfId="41"/>
    </tableStyle>
    <tableStyle name="Estilo de escala de tiempo 3" pivot="0" table="0" count="8" xr9:uid="{7384CEB9-6AAE-4986-A74D-0E62CB37BB39}">
      <tableStyleElement type="wholeTable" dxfId="40"/>
      <tableStyleElement type="headerRow" dxfId="39"/>
    </tableStyle>
    <tableStyle name="Estilo de escala de tiempo 4" pivot="0" table="0" count="8" xr9:uid="{B693ECD3-58BD-42A3-9E01-1181C85954B0}">
      <tableStyleElement type="wholeTable" dxfId="38"/>
      <tableStyleElement type="headerRow" dxfId="37"/>
    </tableStyle>
    <tableStyle name="MiEstilo" pivot="0" table="0" count="8" xr9:uid="{E2F0BFB5-8166-4901-9388-6C1EFBAE23A6}">
      <tableStyleElement type="wholeTable" dxfId="36"/>
      <tableStyleElement type="headerRow" dxfId="35"/>
    </tableStyle>
  </tableStyles>
  <colors>
    <mruColors>
      <color rgb="FF4789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36">
        <dxf>
          <fill>
            <patternFill patternType="none">
              <fgColor indexed="64"/>
              <bgColor auto="1"/>
            </patternFill>
          </fill>
        </dxf>
        <dxf>
          <fill>
            <patternFill patternType="none">
              <fgColor indexed="64"/>
              <bgColor auto="1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Estilo de escala de tiempo 4">
        <x15:timelineStyle name="Estilo de escala de tiempo">
          <x15:timelineStyleElements>
            <x15:timelineStyleElement type="selectionLabel" dxfId="35"/>
            <x15:timelineStyleElement type="timeLevel" dxfId="34"/>
            <x15:timelineStyleElement type="periodLabel1" dxfId="33"/>
            <x15:timelineStyleElement type="periodLabel2" dxfId="32"/>
            <x15:timelineStyleElement type="selectedTimeBlock" dxfId="31"/>
            <x15:timelineStyleElement type="unselectedTimeBlock" dxfId="30"/>
          </x15:timelineStyleElements>
        </x15:timelineStyle>
        <x15:timelineStyle name="Estilo de escala de tiempo 1">
          <x15:timelineStyleElements>
            <x15:timelineStyleElement type="selectionLabel" dxfId="29"/>
            <x15:timelineStyleElement type="timeLevel" dxfId="28"/>
            <x15:timelineStyleElement type="periodLabel1" dxfId="27"/>
            <x15:timelineStyleElement type="periodLabel2" dxfId="26"/>
            <x15:timelineStyleElement type="selectedTimeBlock" dxfId="25"/>
            <x15:timelineStyleElement type="unselectedTimeBlock" dxfId="24"/>
          </x15:timelineStyleElements>
        </x15:timelineStyle>
        <x15:timelineStyle name="Estilo de escala de tiempo 2">
          <x15:timelineStyleElements>
            <x15:timelineStyleElement type="selectionLabel" dxfId="23"/>
            <x15:timelineStyleElement type="timeLevel" dxfId="22"/>
            <x15:timelineStyleElement type="periodLabel1" dxfId="21"/>
            <x15:timelineStyleElement type="periodLabel2" dxfId="20"/>
            <x15:timelineStyleElement type="selectedTimeBlock" dxfId="19"/>
            <x15:timelineStyleElement type="unselectedTimeBlock" dxfId="18"/>
          </x15:timelineStyleElements>
        </x15:timelineStyle>
        <x15:timelineStyle name="Estilo de escala de tiempo 3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escala de tiempo 4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iEstilo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'Hoja de Datos'!$T$13</c:f>
              <c:strCache>
                <c:ptCount val="1"/>
                <c:pt idx="0">
                  <c:v>Menor Cantidad de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'Hoja de Datos'!$T$14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827-9DCD-F1860AD9B587}"/>
            </c:ext>
          </c:extLst>
        </c:ser>
        <c:ser>
          <c:idx val="1"/>
          <c:order val="1"/>
          <c:tx>
            <c:strRef>
              <c:f>'Hoja de Datos'!$U$13</c:f>
              <c:strCache>
                <c:ptCount val="1"/>
                <c:pt idx="0">
                  <c:v>Mayor Cantidad de 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'Hoja de Datos'!$U$14</c:f>
              <c:numCache>
                <c:formatCode>0.00</c:formatCode>
                <c:ptCount val="1"/>
                <c:pt idx="0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827-9DCD-F1860AD9B587}"/>
            </c:ext>
          </c:extLst>
        </c:ser>
        <c:ser>
          <c:idx val="2"/>
          <c:order val="2"/>
          <c:tx>
            <c:strRef>
              <c:f>'Hoja de Datos'!$V$13</c:f>
              <c:strCache>
                <c:ptCount val="1"/>
                <c:pt idx="0">
                  <c:v>Promedio de Ventas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'Hoja de Datos'!$V$14</c:f>
              <c:numCache>
                <c:formatCode>0.00</c:formatCode>
                <c:ptCount val="1"/>
                <c:pt idx="0">
                  <c:v>15214.842122015914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827-9DCD-F1860AD9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00880"/>
        <c:axId val="1571101840"/>
      </c:radarChart>
      <c:catAx>
        <c:axId val="157110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01840"/>
        <c:crosses val="autoZero"/>
        <c:auto val="1"/>
        <c:lblAlgn val="ctr"/>
        <c:lblOffset val="100"/>
        <c:noMultiLvlLbl val="0"/>
      </c:catAx>
      <c:valAx>
        <c:axId val="1571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'Hoja de Datos'!$T$13</c:f>
              <c:strCache>
                <c:ptCount val="1"/>
                <c:pt idx="0">
                  <c:v>Menor Cantidad de 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'Hoja de Datos'!$T$14</c:f>
              <c:numCache>
                <c:formatCode>0.00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0-4F4F-8D6D-0939E0D144CD}"/>
            </c:ext>
          </c:extLst>
        </c:ser>
        <c:ser>
          <c:idx val="1"/>
          <c:order val="1"/>
          <c:tx>
            <c:strRef>
              <c:f>'Hoja de Datos'!$U$13</c:f>
              <c:strCache>
                <c:ptCount val="1"/>
                <c:pt idx="0">
                  <c:v>Mayor Cantidad de Ventas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'Hoja de Datos'!$U$14</c:f>
              <c:numCache>
                <c:formatCode>0.00</c:formatCode>
                <c:ptCount val="1"/>
                <c:pt idx="0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0-4F4F-8D6D-0939E0D144CD}"/>
            </c:ext>
          </c:extLst>
        </c:ser>
        <c:ser>
          <c:idx val="2"/>
          <c:order val="2"/>
          <c:tx>
            <c:strRef>
              <c:f>'Hoja de Datos'!$V$13</c:f>
              <c:strCache>
                <c:ptCount val="1"/>
                <c:pt idx="0">
                  <c:v>Promedio de Ventas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'Hoja de Datos'!$V$14</c:f>
              <c:numCache>
                <c:formatCode>0.00</c:formatCode>
                <c:ptCount val="1"/>
                <c:pt idx="0">
                  <c:v>15214.842122015914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0-4F4F-8D6D-0939E0D1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100880"/>
        <c:axId val="1571101840"/>
      </c:radarChart>
      <c:catAx>
        <c:axId val="157110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01840"/>
        <c:crosses val="autoZero"/>
        <c:auto val="1"/>
        <c:lblAlgn val="ctr"/>
        <c:lblOffset val="100"/>
        <c:noMultiLvlLbl val="0"/>
      </c:catAx>
      <c:valAx>
        <c:axId val="1571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1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[Tarea.xlsx]Ventas por Vendedor!TablaDinámica2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por Vendedor'!$B$3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por Vendedor'!$A$4:$A$12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'Ventas por Vendedor'!$B$4:$B$12</c:f>
              <c:numCache>
                <c:formatCode>"₡"#\ ##0.00</c:formatCode>
                <c:ptCount val="8"/>
                <c:pt idx="0">
                  <c:v>1252237.6799999997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497599</c:v>
                </c:pt>
                <c:pt idx="5">
                  <c:v>614752.61999999988</c:v>
                </c:pt>
                <c:pt idx="6">
                  <c:v>1372336.2400000007</c:v>
                </c:pt>
                <c:pt idx="7">
                  <c:v>388849.80000000005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5-476F-A24F-599213AD5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1579536"/>
        <c:axId val="961577616"/>
      </c:barChart>
      <c:catAx>
        <c:axId val="96157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77616"/>
        <c:crosses val="autoZero"/>
        <c:auto val="1"/>
        <c:lblAlgn val="ctr"/>
        <c:lblOffset val="100"/>
        <c:noMultiLvlLbl val="0"/>
      </c:catAx>
      <c:valAx>
        <c:axId val="961577616"/>
        <c:scaling>
          <c:orientation val="minMax"/>
        </c:scaling>
        <c:delete val="1"/>
        <c:axPos val="b"/>
        <c:numFmt formatCode="&quot;₡&quot;#\ ##0.00" sourceLinked="1"/>
        <c:majorTickMark val="none"/>
        <c:minorTickMark val="none"/>
        <c:tickLblPos val="nextTo"/>
        <c:crossAx val="9615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[Tarea.xlsx]Ventas por Categoria!TablaDinámica4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Categoria'!$B$3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por Categoria'!$A$4:$A$19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'Ventas por Categoria'!$B$4:$B$19</c:f>
              <c:numCache>
                <c:formatCode>_("₡"* #,##0.00_);_("₡"* \(#,##0.00\);_("₡"* "-"??_);_(@_)</c:formatCode>
                <c:ptCount val="15"/>
                <c:pt idx="0">
                  <c:v>186513.6</c:v>
                </c:pt>
                <c:pt idx="1">
                  <c:v>1503897.7800000003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225501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</c:v>
                </c:pt>
                <c:pt idx="11">
                  <c:v>412532.79999999993</c:v>
                </c:pt>
                <c:pt idx="12">
                  <c:v>916645</c:v>
                </c:pt>
                <c:pt idx="13">
                  <c:v>212120.30000000002</c:v>
                </c:pt>
                <c:pt idx="14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0-4A82-877A-5440AF63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34336"/>
        <c:axId val="1021631456"/>
      </c:barChart>
      <c:catAx>
        <c:axId val="102163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1456"/>
        <c:crosses val="autoZero"/>
        <c:auto val="1"/>
        <c:lblAlgn val="ctr"/>
        <c:lblOffset val="100"/>
        <c:noMultiLvlLbl val="0"/>
      </c:catAx>
      <c:valAx>
        <c:axId val="10216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₡&quot;* #,##0.00_);_(&quot;₡&quot;* \(#,##0.00\);_(&quot;₡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[Tarea.xlsx]Cantidad por Categoria y Produc!TablaDinámica5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'Cantidad por Categoria y Produc'!$B$3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'Cantidad por Categoria y Produc'!$A$4:$A$19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'Cantidad por Categoria y Produc'!$B$4:$B$19</c:f>
              <c:numCache>
                <c:formatCode>General</c:formatCode>
                <c:ptCount val="15"/>
                <c:pt idx="0">
                  <c:v>624</c:v>
                </c:pt>
                <c:pt idx="1">
                  <c:v>7903</c:v>
                </c:pt>
                <c:pt idx="2">
                  <c:v>1342</c:v>
                </c:pt>
                <c:pt idx="3">
                  <c:v>1248</c:v>
                </c:pt>
                <c:pt idx="4">
                  <c:v>1337</c:v>
                </c:pt>
                <c:pt idx="5">
                  <c:v>2022</c:v>
                </c:pt>
                <c:pt idx="6">
                  <c:v>178</c:v>
                </c:pt>
                <c:pt idx="7">
                  <c:v>412</c:v>
                </c:pt>
                <c:pt idx="8">
                  <c:v>948</c:v>
                </c:pt>
                <c:pt idx="9">
                  <c:v>758</c:v>
                </c:pt>
                <c:pt idx="10">
                  <c:v>1997</c:v>
                </c:pt>
                <c:pt idx="11">
                  <c:v>921</c:v>
                </c:pt>
                <c:pt idx="12">
                  <c:v>1749</c:v>
                </c:pt>
                <c:pt idx="13">
                  <c:v>1639</c:v>
                </c:pt>
                <c:pt idx="1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4-4BC3-B3F5-B2D80534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04429712"/>
        <c:axId val="804435472"/>
      </c:barChart>
      <c:catAx>
        <c:axId val="80442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5472"/>
        <c:crosses val="autoZero"/>
        <c:auto val="1"/>
        <c:lblAlgn val="ctr"/>
        <c:lblOffset val="100"/>
        <c:noMultiLvlLbl val="0"/>
      </c:catAx>
      <c:valAx>
        <c:axId val="8044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[Tarea.xlsx]Total de Formas de Pago!TablaDinámica8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de Formas de Pago'!$B$3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03-41A2-A578-75DC77D24E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03-41A2-A578-75DC77D24E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03-41A2-A578-75DC77D24E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03-41A2-A578-75DC77D24EE7}"/>
              </c:ext>
            </c:extLst>
          </c:dPt>
          <c:cat>
            <c:strRef>
              <c:f>'Total de Formas de Pago'!$A$4:$A$8</c:f>
              <c:strCache>
                <c:ptCount val="4"/>
                <c:pt idx="0">
                  <c:v>Cheque</c:v>
                </c:pt>
                <c:pt idx="1">
                  <c:v>Efectivo</c:v>
                </c:pt>
                <c:pt idx="2">
                  <c:v>Tarjeta de crédito</c:v>
                </c:pt>
                <c:pt idx="3">
                  <c:v>(en blanco)</c:v>
                </c:pt>
              </c:strCache>
            </c:strRef>
          </c:cat>
          <c:val>
            <c:numRef>
              <c:f>'Total de Formas de Pago'!$B$4:$B$8</c:f>
              <c:numCache>
                <c:formatCode>General</c:formatCode>
                <c:ptCount val="4"/>
                <c:pt idx="0">
                  <c:v>109</c:v>
                </c:pt>
                <c:pt idx="1">
                  <c:v>34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3-4B43-ADEE-613BC746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[Tarea.xlsx]Ventas por Vendedor!TablaDinámica2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por Vendedor'!$B$3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por Vendedor'!$A$4:$A$12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'Ventas por Vendedor'!$B$4:$B$12</c:f>
              <c:numCache>
                <c:formatCode>"₡"#\ ##0.00</c:formatCode>
                <c:ptCount val="8"/>
                <c:pt idx="0">
                  <c:v>1252237.6799999997</c:v>
                </c:pt>
                <c:pt idx="1">
                  <c:v>838518.6</c:v>
                </c:pt>
                <c:pt idx="2">
                  <c:v>213076</c:v>
                </c:pt>
                <c:pt idx="3">
                  <c:v>558625.54</c:v>
                </c:pt>
                <c:pt idx="4">
                  <c:v>497599</c:v>
                </c:pt>
                <c:pt idx="5">
                  <c:v>614752.61999999988</c:v>
                </c:pt>
                <c:pt idx="6">
                  <c:v>1372336.2400000007</c:v>
                </c:pt>
                <c:pt idx="7">
                  <c:v>388849.80000000005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C-4F7A-8684-A7145E97E1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1579536"/>
        <c:axId val="961577616"/>
      </c:barChart>
      <c:catAx>
        <c:axId val="96157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77616"/>
        <c:crosses val="autoZero"/>
        <c:auto val="1"/>
        <c:lblAlgn val="ctr"/>
        <c:lblOffset val="100"/>
        <c:noMultiLvlLbl val="0"/>
      </c:catAx>
      <c:valAx>
        <c:axId val="961577616"/>
        <c:scaling>
          <c:orientation val="minMax"/>
        </c:scaling>
        <c:delete val="1"/>
        <c:axPos val="b"/>
        <c:numFmt formatCode="&quot;₡&quot;#\ ##0.00" sourceLinked="1"/>
        <c:majorTickMark val="none"/>
        <c:minorTickMark val="none"/>
        <c:tickLblPos val="nextTo"/>
        <c:crossAx val="9615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[Tarea.xlsx]Cantidad por Categoria y Produc!TablaDinámica5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'Cantidad por Categoria y Produc'!$B$3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'Cantidad por Categoria y Produc'!$A$4:$A$19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'Cantidad por Categoria y Produc'!$B$4:$B$19</c:f>
              <c:numCache>
                <c:formatCode>General</c:formatCode>
                <c:ptCount val="15"/>
                <c:pt idx="0">
                  <c:v>624</c:v>
                </c:pt>
                <c:pt idx="1">
                  <c:v>7903</c:v>
                </c:pt>
                <c:pt idx="2">
                  <c:v>1342</c:v>
                </c:pt>
                <c:pt idx="3">
                  <c:v>1248</c:v>
                </c:pt>
                <c:pt idx="4">
                  <c:v>1337</c:v>
                </c:pt>
                <c:pt idx="5">
                  <c:v>2022</c:v>
                </c:pt>
                <c:pt idx="6">
                  <c:v>178</c:v>
                </c:pt>
                <c:pt idx="7">
                  <c:v>412</c:v>
                </c:pt>
                <c:pt idx="8">
                  <c:v>948</c:v>
                </c:pt>
                <c:pt idx="9">
                  <c:v>758</c:v>
                </c:pt>
                <c:pt idx="10">
                  <c:v>1997</c:v>
                </c:pt>
                <c:pt idx="11">
                  <c:v>921</c:v>
                </c:pt>
                <c:pt idx="12">
                  <c:v>1749</c:v>
                </c:pt>
                <c:pt idx="13">
                  <c:v>1639</c:v>
                </c:pt>
                <c:pt idx="14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3-456B-BFBC-98FA2644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04429712"/>
        <c:axId val="804435472"/>
      </c:barChart>
      <c:catAx>
        <c:axId val="80442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5472"/>
        <c:crosses val="autoZero"/>
        <c:auto val="1"/>
        <c:lblAlgn val="ctr"/>
        <c:lblOffset val="100"/>
        <c:noMultiLvlLbl val="0"/>
      </c:catAx>
      <c:valAx>
        <c:axId val="8044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[Tarea.xlsx]Total de Formas de Pago!TablaDinámica8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'Total de Formas de Pago'!$B$3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BF-4B5E-9463-4283D12C25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BF-4B5E-9463-4283D12C25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BF-4B5E-9463-4283D12C25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BF-4B5E-9463-4283D12C254C}"/>
              </c:ext>
            </c:extLst>
          </c:dPt>
          <c:cat>
            <c:strRef>
              <c:f>'Total de Formas de Pago'!$A$4:$A$8</c:f>
              <c:strCache>
                <c:ptCount val="4"/>
                <c:pt idx="0">
                  <c:v>Cheque</c:v>
                </c:pt>
                <c:pt idx="1">
                  <c:v>Efectivo</c:v>
                </c:pt>
                <c:pt idx="2">
                  <c:v>Tarjeta de crédito</c:v>
                </c:pt>
                <c:pt idx="3">
                  <c:v>(en blanco)</c:v>
                </c:pt>
              </c:strCache>
            </c:strRef>
          </c:cat>
          <c:val>
            <c:numRef>
              <c:f>'Total de Formas de Pago'!$B$4:$B$8</c:f>
              <c:numCache>
                <c:formatCode>General</c:formatCode>
                <c:ptCount val="4"/>
                <c:pt idx="0">
                  <c:v>109</c:v>
                </c:pt>
                <c:pt idx="1">
                  <c:v>34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BF-4B5E-9463-4283D12C2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[Tarea.xlsx]Ventas por Categoria!TablaDinámica4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por Categoria'!$B$3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por Categoria'!$A$4:$A$19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'Ventas por Categoria'!$B$4:$B$19</c:f>
              <c:numCache>
                <c:formatCode>_("₡"* #,##0.00_);_("₡"* \(#,##0.00\);_("₡"* "-"??_);_(@_)</c:formatCode>
                <c:ptCount val="15"/>
                <c:pt idx="0">
                  <c:v>186513.6</c:v>
                </c:pt>
                <c:pt idx="1">
                  <c:v>1503897.7800000003</c:v>
                </c:pt>
                <c:pt idx="2">
                  <c:v>341108.59999999992</c:v>
                </c:pt>
                <c:pt idx="3">
                  <c:v>274148</c:v>
                </c:pt>
                <c:pt idx="4">
                  <c:v>225501</c:v>
                </c:pt>
                <c:pt idx="5">
                  <c:v>296324</c:v>
                </c:pt>
                <c:pt idx="6">
                  <c:v>97188</c:v>
                </c:pt>
                <c:pt idx="7">
                  <c:v>40376</c:v>
                </c:pt>
                <c:pt idx="8">
                  <c:v>711364</c:v>
                </c:pt>
                <c:pt idx="9">
                  <c:v>267174</c:v>
                </c:pt>
                <c:pt idx="10">
                  <c:v>247889.4</c:v>
                </c:pt>
                <c:pt idx="11">
                  <c:v>412532.79999999993</c:v>
                </c:pt>
                <c:pt idx="12">
                  <c:v>916645</c:v>
                </c:pt>
                <c:pt idx="13">
                  <c:v>212120.30000000002</c:v>
                </c:pt>
                <c:pt idx="14">
                  <c:v>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8-4236-9141-473CBA7A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34336"/>
        <c:axId val="1021631456"/>
      </c:barChart>
      <c:catAx>
        <c:axId val="102163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1456"/>
        <c:crosses val="autoZero"/>
        <c:auto val="1"/>
        <c:lblAlgn val="ctr"/>
        <c:lblOffset val="100"/>
        <c:noMultiLvlLbl val="0"/>
      </c:catAx>
      <c:valAx>
        <c:axId val="10216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₡&quot;* #,##0.00_);_(&quot;₡&quot;* \(#,##0.00\);_(&quot;₡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/>
    <cx:plotArea>
      <cx:plotAreaRegion>
        <cx:series layoutId="funnel" uniqueId="{2AF993C1-CEB6-4BE9-8088-5773EEFC731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title pos="t" align="ctr" overlay="0"/>
    <cx:plotArea>
      <cx:plotAreaRegion>
        <cx:series layoutId="regionMap" uniqueId="{EEAE7524-38B5-437B-9FD7-13D5589434D6}">
          <cx:dataId val="0"/>
          <cx:layoutPr>
            <cx:geography cultureLanguage="es-ES" cultureRegion="CR" attribution="Con tecnología de Bing">
              <cx:geoCache provider="{E9337A44-BEBE-4D9F-B70C-5C5E7DAFC167}">
                <cx:binary>7Hrpjtw6suarGP498hFFipIafRq41JaZlVm71z9CuVymKIqkJGrlG93f8wj3xSaybJ+23afP7QYa
mOnBLRQyleIWjAjG8gX//Lj+6bF9ehherKrV9k+P668v63Hs/vTLL/axflIP9pUSj4Ox5vP46tGo
X8znz+Lx6ZdPw8MiNP8l8BH55bF+GMan9eVf/gyz8SdzNI8PozD6ZnoattsnO7Wj/YO232168Wgm
PZ6Hc5jp15epsePDi1vx+PDyxZMexbjdb93Try9/6PbyxS8/T/Y3C79ogbZx+gRjk1dJFCdJjKLk
yx99+aI1mn9t9mLyCiUhCoMg9p//gm9rXz4oGP+P0fRM0cOnT8OTtS++fv849oc9/NgkrEm/MCI1
Z5LT2+c9/vIjo//y559ewK5/evOdLH5m0X/XBEQroTNhx0E8jujXl+X0oB8eH+z49OIbQ74I44eO
/6QwkP+KEJpElNIvzEY/CSN8hZMA+5hEvyuMvxL1RzT9vjC+H/vDHmCvr1/+kSr+Pymf/2gfmump
ffjXSiekIY0R+dszQhGmUZR8PSPQ/uV8fjkj32j59vb3FOX3hfLXkT+J5D+O/34iScFCPnDzR1z4
Z21XjKgfRBR/tV3RT8cFv6IxDs4y+9rh29pfbdd/T9Dvi+W3nfwklfQ//v2kcvegXxyM/a///Bee
FA+TVyQMfR/F+EeRhPQVRTQhGP90Rn4j45uI/vFD8t3Qn+TxXctP/uX1MPHpYXv54mfj9fr97zuX
H53NDw6U+iHxcfLFIvv+3yphkqAoxuirlobfdvhFCb+j8Xuf/sNOvkQVf+M/vxv6Q/dfX94d/v0U
cfc0PH0S/2KDTQIShNG32OVnd0pe+SjAYULRF/sQ/yiarxR9e/mPa+RvA38Syy7/9xPLUaj/+t/6
X2gckleUoghFxP9qlH/2pviVn4RxGEZfO/x0YL4Q9M8L5du4n2Ry3P/7yeQa0oKH4Uk/2D9iwz/n
TONXMYkDOAr0q1h+stwxhkQAU4Jo+KUD2Lnvg5x/jKbf96ffj/1JPNf/N2LPv583/JZKZQ/jQ/6c
g32XOvxx6/PeITX8aegPqdwPu//G4P2nX1/GcRIgBEflt+zuPM0PEvim4F+k8sOgJ0hUfn3pxcGr
ELyVH58tYhBhQl6+WJ6+NOFXkOYFBCKqOCEhRpDnaTOM9a8vIStJiE/hNGIETbEPZtSa6dyUvPKj
MMRwXIG8OAiC6LcE+Nq0Gzf6N5Z8/f1CT+raCD1amBhhsLjdl45nesOQJqBkcZj4KPJjP8agZN3j
wy2k2ef+/0v7AerJ5oX5VgUtmxRvCjGamgWbb/JIt7FksajUASGlD67uZ5f7ZtaHaVL+zgRtti3J
lhmzViwc18SlQ7vYHA/hZ4Gq+qL3URlG6BhHS5xt6LAlMTnZDtvLYeDRXts8Vv1VtQhZbhs+Gife
I5KcekTfCIteV3j8QINLT3lpM6tManxPh/a00TTC236ZLwZXi3QK6cTqhpy6wPVsXEPB1i0poml4
U2ny0BH/te30J4gnOJu6G9vMOzGid0HQXdvJvuZj67OuHXXaVvtWa5Q2vqU73MLCkerZUC+vl37Z
LZOr0ziZl3RScb7R6LhU2dwObCXJjd8iNgia9VOIGJHjSSp6swrZp36CyigQ+9FsxxF5VSqIufAT
1aZoDd4GSRgyD9tb66YtRVo/Rnxjo0nnXr8ZlHezrB/6IdDMhLhIpD2YCGVKV+mEFWYtDvx09Zso
RcjcmrotI4d2hCuZrrpCe1MPpb9NYerXLkor9Y7j3rA6iB+5+lB3SzlUXZ02wXtRaebzbclR4Dcg
Sb1zSXRNFdVpMFR5NfW7tUUXqm92VpIP89JdqYFmte3GvBqa0pOYuWrhzMpm3EXU3q9eNLMpXdeo
NJNvUsopYXRbjnpai65SrjBt93Gg9bEOBgMCiz4uayXZvC3p0ukhDWLy0R+WD1FEASNqLqKhlcya
AKWSSp7rcPBS3w9OtA6vvWq6xEJ3hemjjgls36MkenAJeVsn6BrN6+cmIfWhcmDlKz0fNPE+aeGj
Im7nD8u8vZ4b+WHpK0abi8FfP7dJaPNGScVmN2ZWyCgloU/yxJMnntCbbTQ4W0I+5m+rtVa7yOvr
bHaq5I0Q+RaMhnHegBin97NI1K7xw42ZKU2aBBU00HGO4trP7GCukarmq6YDibWqlRkha7tvrNcU
jQNJB/ig2w1nRHCcRlYeCK9FPiwTyZdtDNlt2yjLpgY4P3q0L4cIuIwGr0Bt4r0be5kmVRC+6dGW
uxBXGcEbOoaLNicTaD+bLW0+IFTlblr0p9aCFnjzZO96bJKyql2wW0klb5u+caznGueBqcd8SIbU
83o4L00UMu62t2Ev69TnOp2SoeiN68utXWk6W7um9Uj2dGxJGld4Y7Ma1rTiNGRAvVDLlmvkidyt
My7V6Gq2hc6VzWCqXadIeIpWecDCC5hOFjD1Ka7G5qmNN8TAacY3w1A648Zds1lXmqR2rxfX3w2o
9Q8upH0RjPHN0hn/XT3gNlu9bbqiwyL2PsLLzh+IunaxCRghXs4VD98a4Z7AXqJPPo1TsxjWo7b6
IDql0xjp/moaeHdsRoIybwNVieLqtu7jjTUoaU4mJvPboekYx8h/7SJXX69N9O75deLDjqqo3i2O
RmwzE723dGou1jp0TBky7/tl4am1Lr4hdHwS/UoPI9HxzfNHJ3gaen58GbTXtKnMVTI6c2WkcqUc
KjBri+YMLXEulK93fdP1r9e1gqNgTc/OeGq2RKO4BeNurDi5zXNpLzey27heC9l4FyJpppPWRLF4
CDqY1L5Z0PJJ2pt2EVkdDxdD/1p3wDrVg5ZYjRvWCBvn47oURsYVE4GsmFMyD6L53ltGFg7dZaKh
i9eqo6tizpyJDPNn6dJmtG0xxkuQdvNxrD0MbyY4z6TL9RTXWYyqu2HTu9olu0Y1A1OtN7Lokvb2
SLmfe1Tu6gnDZJFKNyJUFscnFIsxb9wSlZt57ye0MAO/aLYmXVbp7Q0KyQ6tTOphZYuq82hLq6nj
jEosUuPH+TD51xWtXB4Py4WmfVBanzmwn9kQqsMqqlPNnchjbpN8Tei7ehqKxr/xeQCWDo0XlNua
2TVqGeqsTAcU5tj/ECRiyBMamdQL/EKbiAVNt+tGbjNy5W0u2oFRu7Oz3o+O6myN7MG31cj0ZtRJ
eRsLW7vH7YH49i3SH+XkuTyc46u6dccJRacWo3i3ddW9CvRa6np8XDuZJbS9t0SVONSGUWUWZtag
qITfs96SKgsacdNYdaekU0B8yFkno6Nc1yd/vTMhaZijiZ9HFb1EmqRYrdcVaT8tQdemzrtGuL4U
QyMy3pE6A8O5xNu1DkpMApmtQaxyed2JWGdji1/3mlA2XSBCFiYX2jNVtbtxIlMaNpIRza9qK4Lc
iCQ5e4irduouXbemkYjdvpfz6wU9ugQxOWSrqy9HJES6zdPRI+GSziKVwYRT385+vsQTT7uoOgLT
VZr01wDpp5Ov99S1U6Z6PrNh/rjF+rNnZT5GNp09nWS9N8vUrR7Q0oFhDaouW7fYy2ee3Ai/Tu1o
r5Sei97Jq5Aul5rOS+HCIrQ9zoGbYbbOAS90UsN2xqkv4nrI22pxKRddqXmQDl4iYWkpGIGIhWEI
QSoSHNoV3sgaApYmBO/WJd5dONt0oOh9OL1f3fR5TWDgfP6oUnQevwjoreRSf3ma6JQurQGRxQ2b
IGhpQZIRlky76WImQWFjKtnzOv35KZHJOxvfg9cSX6ZtLWFD398ZjDUb571t0MPWuZadV1fnl7aS
+YLx6ZmUflw/e63NKQ2vkR9c1lUEQpk+Pw8X3HCmFZAgXNZHYJee13zeslyWHamaYy1G1q3ozTNJ
zou+bj1s6a6W2+E8/28L1TG+lu52G5e0R+l6pU8hZsHYvX/e4fNqz3NPXb7M3qdnJj9zk0xaMOqR
LEBJ2SrHxrjPBozThde3y+wOQ1KzuI3u49dDzcG/bcu+QfMNtfOdmpc7OkbeqYMWLvplb73kBrv6
zflFtbIJ8/vzo23EbQivyfoxqvTF+fH8apbNLW/GvNNteX4WM38jg/VmXYJdO/fp2E8/zX+ezA/A
1CTJxfdrcR+MsXqP6vZz5JIBBMFNhtBwF3UgPBXMhaxFkDY6PNAmyignEHtI0CPqpZPzVD4TnUEw
gjId+HER0+1qQe6wKC3SBuEi8kBSI3YnZ7s3nTPXbtl3JVbgh4JN3tVVL8Aig4eNm0NSg/jaBo6D
C7NNx58i/XEbK8PEZq86gkBp/Rql/ViV/hrjXM9gFDrTGKbNFLAkNCwCm8k88GTXiGPHrD++o2rp
3gzAvVxhnXa8b9iKqqctHnrWbhFJZQsHmk6ou6nEls8iOBszf2DDJi2TSplUCGBG4tV12glRFzKc
TOrU9mbs5i0NaRfto16RUg/HoMMH1M9rye3y2k5QSVzwwqAQeAJPR5nfrkUTVCkel4ptrWlTiVHB
+dCxucJLqqN5SpVQMVvj6G7i/V4rdSASRo1hYaNo5/H93Pd5xasS+VUaonfjhC6EInnbJzvpJaX0
XdkJ8AQtZl3nlYEk+XlkuITF0vQXLW33m1qLKkLF3WCS3bhQCLjrfI18CG9EOqiI+Y4W/ahOvZtz
myRlk08w9Nzb12HWOHndDF6JQr+sOc4NLAHpWGH7vFVVsQA1EE5dzNFcOKEOldD78zBwM24uN7wc
ZB2UrQzzDhw38ksMYT+nSTk/q5veh5tfjnWyA+1IPT6ltnMlB8/at/U+tPPzM97EXtptX9dNKiVY
AV3tIWfZITwXIOOibXPS9PtG4uKcUSxrvXdDVXiV2Nd23Dei3gUL39vxYwDu3Zl4b6zaBxaVZljO
MxzrGRjX4aJV66GP0a6PPTgrC5j8ubRAyfl75mE5tN5OxrKANKVvoh0Kwt0WemW/4QLbnYpsXg/t
wULTOMU7rpNymKuSdkkq+0vXtwcziN05esB9UtRK7RTKvS4uA4zyNRaH0eJdrcKi93UxNCNryFyE
wDVOktLj6mCmSxOJLN4WsG5eCVBPSSnZzTLZxTMqgkkeuqQ96MEvAmGyee1YNDdpX4esNn5RE2+H
qTisjc3niJ/oMhXUkr3R+6o+y7rdz5ruzODKrZH784qbhyHucWUNKed56hmscIBaBmlL1og3W18f
ppiXgEvszszzO1J6XVJUyTVdtzJ0Y2qHj5trDmf2BWtVVBPfm4qX87AWpM2aqt6LqSrI2hwminYr
jvdnDpy34o3AGZcNus/X4KKugtw13eF54yIol1Uf5q3NVNVdmKA/mIUWtAouPEibF9ewintZIEhe
RUPWLTFL/HaPWlDEzS9C4V1AbPzcnzZhdh47rnE5yhyb7bC4FTwS2UWTOOrlFE6E1Z25OEvhG2/O
rOMyKluvPUx6uagI6Gy9pZ/N/NlPlmJDS3mm/yzRcxvl0fOzhnxMi63c5ifjdZmKyQ5Pwx5MTKEt
LsdlygewqSvfVTYqFaognGuen63jOx7Kg+yaolqu0WTzs5Ynvtz1k9wL0h+8UBQhb/bT4oqO3p2D
0BgyxNXYw/mbLl4RbDULdQeV8gYSFlk2N+f5+cZ3se7KoJZ7HYmDN/u7KB4OuBuLWM156zE4/GXn
5qOiSS4xAVMCXdbp4rzRMAD8RaUInK7plouRBvlZdzo49oOC8BW4XiW8mMaLwND8WUjILzqV7PjU
lWaZSjcTZiFiT9pHPSgW9fZAECnrFR2gml76Hb1ofQh3G1EIb4Gj7e0aIB5UYvT9sgfmch7sKoi8
o04zhOL9WRND8KOLP+7OQhjGJCegVBG+W3ibz/30LOpvOt+BPap8evV9dekHiOzRdNsgeP31mshv
P/9y+nb35Pk6w1/fny+a/PXXvVHw/4dd/u5EZ7jzt5n+em3iDDD+dofiJ9Dyy42Wv4No/mHjD3Dn
D1W57+HOEJDJv490/u2lk2f0EMb8A0BnBOUFqAmfC/YojqC48A3mRK8CAD8BiaGQokBVCKb7CnOG
r0gS4ziJAkDHaETifwblDAC0/RHjjIIQA2qKQz/y4WrNTxinp9zkt1siC8+a5OjJgs4KXfiEHvFg
MxrgLe/aGEIBHddHgcOG2YHe157lR0CjTtXKyT6I+uvA87YdFtPbrXd+SuMuzqS6WcN4y/TWl3pb
/Avtx1fcUe9d9Ok7hv8eVhudwecf9wGIRkhhGwAnA3v85Eeslpq+tXU/Bnm3+HlYcQlJD9oAcmyr
HUSXkH8JcuAclfVYxacR8JO8R2uTL7Z91/hzWI7zwNrO8EOokgOGMh5AkCjJ7EplGgTtZxl4EINU
lNFB+qmobZhFJLlIEvHOawTKfB3lbuPzSdXu2BgrwTmFFz6/Q+ewKDEeZw1V+kpMQ5j2s5/G0SBZ
M7VxOlEvSM04yTKeNYA580chh899OD7WGAG20fJPxIbvIJ3x8noB7Myssrvd6u0qbtFNhLl3pcMZ
sy02H4kh9p0Xz6/Ddwn16IPnvJ1ABDIJzgnjgQfwNVnyfor7Y0w6SKc+YklxUYsWZaeegCkL+UbZ
iBw/LlS+Fj1+Y8BN5XXjF83kmgLAyoutSoZcTQaxOgZDJwmrIq9cbbLlkixLWgPQkAhRGh2CRe/d
/Uo1z4g2gBLP8w4S65zaZE0hVDQssQDu0cjPOUCfLDabKGYAGFM81W/H2ImsU/XI0EofBh/yQxPU
WbfKR+LN0S7eTyNhK5BzAhgd5f0yvq0BYIiTTd7iYzCqcqrAioogvJg849LI41c4qa6rNawAi9j6
dE22IeMNb8HTJnvTdYjFngBoaEp61tXdVegmwFe2ZSynesiSYTpC2vfaRuooHXjkYD6CM/IzvLx1
izcBfw0gOYoQpjbcZN0EsMasIBJfRkFYGxvBABho8gT1W1HhGjGLYAtk5BD7zklaVahN5xHfVM68
l2PlWNjF7Yk2ZOdJfV2jKUmxZxsWd+OYkqTPkJqmvVBVkPElrFk9++oQhrJniaaprAQEccQdUdID
Do/UfCW2gbIQ4HvdduLarqqwnhxyUXdjaWbcv6ejX0QBbbJQQw6L6xlngRqKWipdEAfxSEPN0xKo
19Iz/Zvxc1jX9yTB19ig9H+KJf9TLPn/qFjS+5Fi/aSqnNeuyhuwQgbyiAsu53432DHOaFM60vH7
wOpbT8VJ7ozXps+eEa6y4n1LVssMAExF04mxXB1JHRnXQyuMymYvGNhMx3VX42iEbn2ccunxwnTt
hTGjgxWX+S4y4ESizSZHCbAx42sNPpVDXr+5HM2Q+AozRXnXdWrP681nnmjrD8FC3o0eYCJGTiuj
BgzJ4LlPstnAmg6yvhNrRUtfL97ORcTcBHLxmOkrDHkU53syoYNqWnkjg3bPbbfuY79VRQS7aVVX
X2kHxdVthdol4BY7KKW+hvrWfReja6g84qOs3N6FG75WvN6pvkM3XTwN2QSWnXl6xgc+hF7uVRi/
jSg/9oMTB4xtX0YjOdaVNz60VewD9LAl93WioywUs8zmIRGZld1yRbpxYjI28gMfmjb1IOs4TXOH
M0F0ks5czDnX3XYVdhgXUPCbT207tzuA+t0FmuIobWTSMBRDDYdLDqXcDtUfR9LXjBh/vu1a3x2U
b8ecR1RlThrvIKrgcorVcKvRoKGs6d27xO7dUrk3W+UA/G2hCrESL84s7ztItq+9cBivxYIBRyQh
3SHa9CeqxNU4G37diDiNKoVuI3RGChfn5VXzCYou/o1wfXDrEwgGhiZfvRqqU20HQGu/QXFiql2+
9HV9GGJxG3BRA5Quliwa0HATnSOvTlcA4asb0jpyoZ3sQK9ic6WcGlKCfUhXyfDG7zgUaqI96XqS
rSQe98NSD2C+G8qaSAXs37u+sdA4T/oaFeG0lbCniXU42Yf1ClCijdjIw+twbfZ9ZNmQQPlRB/PK
tqUdwP9GH20wHZvOnXiAPsYdRJNJ90nrvk6juWoz2ZsDWvEAyPRYaL+F6Gr2N6aD1rJ6+jSSxbG5
7uqsimnLak/MTMq6T2kvIB30cz8Om5SOwWkk7ZtpnqE83Nwhqcd0CCAUmQDTlQ3hUJ90hE02yrng
+YSGS9SR49CvPZtn/2PX489E9i1g2hFUZ0m7Bx297+sZQsd4yYZ1vh9FsyOuYyuUdcxQ1wyLuowb
m2ovlGzzasVk4ofM9wDgGZPbkYg71TUBa1YoqnWeSvmCD0Ed7z2iVYp9/1M1208SBzp1jTRQFGhO
G4oeOtp5zAP4OY2lRBe9/eBwy1xzteonVU03w9TRdIii1wqbY9zIneFDnHG+FVPYQUGeNo+QJnM2
o+jeBRDrmg1A7XHIp868aUmlmPKbt6sX3iC77Iatf7vZTrG6Cg9o4w/RbY+MZpsAME6M1YOe17vV
H/f98CbomkfRAjEyWe8h3bmyZruCUzsKXjaSnEI7XTcL3BeQAEynwkVtSgUYCL5LpGfTZJU1W6GE
weburW+hgl0bzJlfNTddczX7/RsXJeXUArm6RyMTIkBQwnA75I3wa1BN6ug2M8PBrrRjCddhIPSS
ECxLKI91lgN4Wqs3XQOln2HeAggSt1tKwptmAyLnpOgBnwy9YThH5AdM7AEiPAHYfUxAa4ASRCkG
nCzJw0h+ripL0qCSRwJXZFK1j5YBigJOPRhP+Ez3A+RxW7cHA4gCWqxndSIxvBBR/bj1bbTveFCD
TbzH2+quhYQrEsqD5GSYG5f6vTxB5AiubUJesdqjH/XtzTJzv0BDTDNbVfhinOE+Q6WG+O2IZ57b
CupgxOCdW1SOos6kiU76o/T96QaZ9lT7ILWqI+9abuh+w6HLJjvhd9JzpVL6rWhdd1r0PF53IX5r
jpE01dtWIn4KfYrZ889qqVAeQGISqXpfz7VORz3OXarWKQOcfL1UiU6HsK9uKl1Nh0SNUP8AxPkm
cZVNJ6k3gGSILuDWERRCIAe44bGGDwiHIfcXYbkE2xOl1VyGGz/yKJhO3kIuN7DZgF1CRX1+aqfY
7hO0qLSerpeI2zu/cvo+uV0H+QmuF8nLTSbe6yju74PIjGUn47e8p+YwBCt8qOZJt4ABL4uA+kgA
wbmrDNmFampun9/NNc7i1rG1xRMThDQFFqOfJRXZJQ3uLgkk5ik4+CNu3W7ekrfUhOOOV06dYhNf
Rc7ezCR5tGoIWK+W9532wUU6WnJXDZASOf89lTFiK2+mywDuBw3bYrK4Tqo83AJIUIU+dlAASqMV
tXsA15cM20J5wzuz9PS0DLVKg8V728tpypu5g2QDJ7vJMI/6x0GPa4HmqMs6r0EAWUN0hGgAhlhJ
ciGDBrxzuF5upE23ehKlruwtYHYwGK5+MDkCyAXXgyhdRElQhEFHU63gUoCtEckbXd83XW6UFMXI
1WXUjuv1Vs1Q15tMlfVbs2TPQ7XudNZMn4O+5lCnvwXUXJR+5OG9H2ioZyVT8RytCTLNexB6VAWP
cO4Ec11LCzvVAM9LfYobn21S6+st8NIZyfUGbKdOofppi60lKGCRU2vWyEjdY/FG8rWcdaNOlYab
JI0aqrQysf3Udzpint3WdCC1vZAzYhq0Ryv/BpgRZ54FKAPXqywkhSL9NAeqnD2K9/MShwxzhC8H
4l/BjeKr5AzBjKuB62bbcKVA+05ognIG67GEKj3xKOtEp3dTZbb/w96XLLmNZNl+kZcBcDiGzVuA
mEjGHFIopA0sJaUwOuAY3YGv73Opp6zMel1lVr3rfr0oC4pFEpMP954p0dhyP/E6XcZbY78HgYNP
9M502pogzIKx4pHe5ddeTd+HUVwrhqlI/ar0g/k0b+HxsOAuGlUXd3NdPoZBYH+wpcRRmnTl7nHZ
1xLQ4/7UleETWJENUHJh0mPEk11IjoJHr/ce0iGh9jgYp+/9UatUVm2YmdaWcb1UKCWLqc5qrACH
u3sAWp02ahWu/edz5BA7SOO310boChz6eqqdGTUPKuFyZfpUBludlpP/dHs78Nz51B7s2Q6Newo5
xlcQtlsMvlhGTaFMXHdCZ2ovMCiniBnpgHn3m9Tj/Y99M92pP7z5VBpmokKaB+fowjvZj9/m2tWx
xT5M4oNABX4qxxAars7yEl5C8HQ719kNxHlBdS64W0BGsRwxisMuUWsATF5Bm6M701CpAOxpNNWr
nmpsrDtwKVltb4wrlAhj9+5KB9VgJ+K6gTyhb+sF0g1IBLg9+vfbuF8qBlnRypflDKaqePKpNTCy
/wbdpX1ntarPOEpnq5gfQw8FgwAcQM/r7G8DxAwd9IdjyN/UUPkXbXf5hiL9VBbOpW/L4H3vpnxe
hP1hDwd9sv0pGjR4okKKLbJXiz/4t6npD20kK6uI5NS459uSICsHQiCQYeWydK+e/DEWYXB3m+S2
EHcTl+1dA2BMwO/4NLrhJzUBNmNqfa0U5v8kKihFDAiUXVfbvTmMBf2aX0WhuyisDrZ3Zqz//Xb+
orDnZ1aLRMr3waDnqf16jWx3ffWrkN2tNHfkgbWs6rEsDSZ0T6aocJ4Cei3IXyLGDLuqQs0AOFs7
qsPjA9s0u0yDSAbY4O4bbgGuX5o7472WYxxsnJ+nNTiiajo4YCDcRGmFX7vZXFoDGsYRU/iIJVyi
HFjd68Be21KUiQ8xxmUsVnBW7pzroIM0UT3zolqvVrF/XxbXulNlgsYjOKmuDR4sd1DZYu/+yZnL
l2W0ajBR3qtnuTI3tPAGRyxZZ5/nQn273XuMs0/z7vDn7hipOyui4vDqJ2fUaD7DOCj2IO6MqbNN
7g9laP+o3GBILRoG7ip5brHewunN/nkMZB6E43APZiizUESD6z+Svneg4tiqxLGPPhPdsTwUpv3g
DLaMhhqSoFmpJqlHmYHX6cGELmV22MbgOTvHaevau6pZwic00OhEBiKmoM2kdduthmsQVGjXxFLG
pijdUx2u08lqCnE6Sr94caA66oqjuHJnXuJGFuc2QC266FF+U+454A+8gpAitCY72lUzQ7uKFZ6P
YsSsBkg2dl8DadTjsHeQ4ZUGcgu9X0e1VAB/+XbqBwGEj1YJFFjqc7u5V7GL/owdMLzrjh/dxK27
VpTvY7foHL1Xc1XbFsT+Pgwna1jqU9Vt/anXejjppS3QLfPfeNHNj6WBdHVyyju+W/kCvPLZKdFz
MvN0W9e7xU8mqwNf3ILQ6oN6y2qul9Ptgd5mDENd3ej2xZqKEIxb02Xcaj5yC/hkOfXX0qr6Jxv7
UKxokok1vCtDt01CiYIUuKt7PmrzKNoZ42Bbn/u5laexcXIR9tgHC0/EdsUgUkRtmunCWiK+sQbM
dKkBJvApDmS1JlCiTJFX1fOdXkVSLValAF5ydL416LkxaMr4NhvlumEfB2kas6bPgRFuJ970oARs
+TXYTZvY3TomdavVJ8e/FNY+Re4yN6/6K3d5lay9X30o+G/2IqAoaOz5rD33s6/VfFmwkUam2vMC
4mAs7BjgNWhWAP3+BFZbfW2Pzb4PqDzeOkCxIfAXWo+cA3LMBb3/zzvKVg1egAjKW0nBmlVn5R6E
0C9UAQaFmC+3Cwm6rsowOR9tb5s/VwuEm23oTAl2pjKGtsi+NFMN4AWkwXVkUCnXrlW9jhj/GH6D
uhhd9meGOxlZ/jQ8LKwb06bATsE4O5vmCK7S72w/6ibPOzUa7WEhnB+il+Z+7AN9P4S6Sw8JdcXm
uWvellBzQU+cdZPfPjKsFS9MTfctdNnbxPXdVFKHj/b+1EyWk2MY4fnU86einc2H8FzQmlW69tMI
Or0KiofKx2ICQOaxdnz/spfHC28BU1HxYlzvM4SI6xWYP48tVW3JoPfpGUvCuSid9anSH0rFrTfo
iz1MdMwg0UEd0s3N/q3Vvx/T4MT1qKyn3rMjVobsDWTvEZ320hpeqp0DfRdrkXeW+lLqNq7ZZp6c
ZkTn7AFgnuVxXG6bqD2MWWPX1X39lYdr/3DMAUod6HMi5o7y0ltAZ8JVNafCZX3aAYq/hByVAfwl
pwJr3RdlrFMh1JRVBfB/z9671K7DLj5G3T/IKWntEbpfAY1vCGlJ4beAkKoiiJYZ50L7BoemKPOr
jhQVeFIzx0OfvJO3HUPsTtXbNDlxy+6HGlKchakP0m/KaGq1dbZ25UM8aOMgWkh5UgsfgLVDiV8P
1bV36wl07vp4Kzz3JpyvIFBQCRyo8zz2ZV76hwEC/Pg2zPuqDO9CKh6Z20zQM0CMHjD11gQHSJey
WM512+TM7OO3psO27jvOHTD+4uOg5AMWOPnCBjRvnPnxztviHU4FIPqdE/Nt8h7YrJ97YFIS8P71
OMy3SofsXFsh2mF7CB+xqqLeKB3o2kdbXLHvTtF4yCqfhQsAM/AOkPaL/9yoFmDi4D1s/NMWTstz
MbTfSw16ZrYbQApUYthhyT+KEQcDAPB0w1AX1p/DOtwypvsQ/bHtZ6tUsd8eENlbfIPYsn+Rob5j
QshUrubR3tBHF2P56bY0L6MCZsJLeVcC+IuUmEs8yWR0/PmeOUpAI9uhvzb1ozu65skYqbOR9Xsi
G2hOeefew3yxwUTQWHGz28NpVM3ldmZKlO5bqOfXUpdPJUDNa90IdH4tCHiIwW6lUhsGWeeG5f2S
ujRW3C/g3u7MfITXTimwTNV+bUM4Rw5fqSe5tZfO4/JJQ48WLxAb9qPbZYO7m6elVii0BZgXOY4i
k45VYyNVGWDle3ks31vv8KNbvaUhPvDZWD/0EgKsoUbrOvdXdHoQ/jCMy20uMsnXNtLFdW0nmUK3
6p+Etg6wgDvknHY4A7CsVB7oNw+ahCryQwhN13lINTT++ewPAE1EUu5ZN9rT3a149+HoSU2QNL4u
MyH2I3YKeZ3miqMrnH/wAbL41fVfancazyO0IVDniy0zUKX2xVRcfQdC1HoNUhui59PC548zA5yB
5QM0KM01Zg9VDJayANzgldmthgeJZwFBUetxt3vLep6aajsJ1iXeZos3jn45NnKZ8lV8AZojPg5k
5Jha4GrO5o/nDc1Q1tlldw5Q7EHgY86hbNd71xrdk6BJMLfbK7p9frZH/ewO+zPrQvVZC7TxW9VF
evSdvG7qIcFeX+VrA9kbuqdbiVstAGS3/YEryBcHR2C6UDU86Ka49icMG+6NS/Sv6W7H+gey27cF
LIsQBbjccSw0EX8luw/oldx2C/zEPkRujG2eJtAGwqufK28X8a0WLXn42Fq+H0vtogCgDXmjIuZ2
jha1aQ6byszA7AM0kl+847qrRUIBqk//vm7kv6ci5F8Z4FyLNAj/XBby97SEv1jgfn7tlzIEeSYi
hPLCF8hxcIM/W+AE0jdCh9ICkMFBsQF/1oZYPtnfQpjdUMiQZuMPC1wA1S4GBoofF6MDxvZfspi/
6HvgBvlPZBWCRBN/McDhwA5CPoRn2z7seBCh/NkAZ7nVIRsX4hAFtw1YAR2Nv8nu04jaGbDih9EH
z58Fa3Q4p93OICG2lvgAmKDj6kDrEwMwgk5ehxHAjHXO9xkFGRicGCW9hPQAZUGQb0UEPt+DrK0H
dJsYfs/Hh9FtT/371p0McO9XKRKsyMaNPXltUdTZ8D9F7rUbUtbE05fQz9wDOu3YLPGfnth/cgNs
7tJU+ustcCmSxuMCdxow2j/oYwqAqTA91XWq5sRvN8hd3bf2aNlpLp23bfBgVPLU2w55pe+vJBxb
Y8fMX1rUpagAPtZ1vZ2wzYP2Wq56qD/IcrlUU/Cupv7FtH3mwmA1W93LWohEC1AQh7LSmcsX164e
3PZSD9uKVtd5WJalj9dDWonntKkju/ttm4GRGXvN+8N+GOXvnoN1z/O9Htz9SUztgzv3NV5PV9X2
V+lO56qGgKeFBDXSxsE9s1i+D5+c0HRQqVVD1M7btR3wCO0SMkU3xJbAwJW4PYkKpgePzRBJGPuM
hnGLmnlvk5EB9YDxcS/vJzRykaiX935rXoCszVEPf4Dv8j7ZLfUgVfkpcGrclvHVrKt3WsDMRfP8
o/RbDIZ6whgBGl4Hxcnj270r7CUutPN2tO2HbmMQw/nQPNTj+t0E5qtprLdO25+gpIk3BblncG9p
dQ6A1ZUsPM99kTjjA7cNJH9hdugxnuG5g8Y0tzYS/qpzUatrBUEG/Q+eBjVju4RsovEBRx4Z26/b
E3sEVxs6T1o5j35pPgilP7K9fmt6De14EWP0A7F437b9dVflmwzYxQFA25TOp2Zjr/akP477/pHH
3aJyjao8xJd9/Mi8pJXWLy3qyYOvF6bZaz9geimz3g/NvXeATXaqD+thnjlamzDf/fLU7rEQ8yMz
6ML79ZU+oG15YrzM6TUYkDWhX+JB8ezijaoJHtHSrvAnza6KrEHdd9UDfYJt28um3zXeWWf9yo79
mf5CTAzRux2yZ5k4anvV6/pCP9StxWuwfhN2e6VvO0X5Qn+LGeQ0ZzGdrcWql2ngR2Ks47keN2Ad
MADM8bECh5M88Qc3cTBrIMPK6OfUZEWmh4YVB6N/0+/psMmEFCf6PSA/L9sWdq/u9OA0y8OvU6TP
1cF26qo+o1Omz90+j4KF7UBx/nR+fPWemvfbO0Flw1UIV4K5+3W2Gt825oiL0k7odv76pQY6sWLC
eBd4EwauFzo9qgJAzV3oPvOyeaG/g25T7m5xiENyXIY1BK8oYe9q51GZ/dVfzatr288OHRsFzcta
ThD4/On8ttDJpmk+/br+ql6r8yJMOiTbot/+lyX7X5bsfxZLVtvWS2uVoKP5+GOv688bL2H6Cr0j
6jwLLvUdgpYV/DkTLy2rPoWW20VWWNaJ9Ifm5Fq/m97L2sAf3uCzZBFwk2CA4sxW2L9q7r4t9vhp
BleeCjDIS/2pOoaPu8GuocYtyLzZ5Hzr7icOonnyF0C0ywgDk1oi1ikTzT7Y9sZ0D24Bw/rKLppB
kgfO+Xu4zxexoYfxQjhkqgBKRsnBzyiTaFiVu0ZV0TLC8OEC1IdKvcA+1fQ/AEDvE5MojwDBHVbr
nDY0ewc03jM0NAFxusq+VoNIPdVm43Jd4U3wIYqp6vDsclhfAO0XgJLpddOFeTj8FhiTMFzMCpH/
7E0Zg8LfALcKGItCJVIsynkHjg6t8KVrPNQdbnqsbrSvJub7cLbFBtvbcbEqN+01RERwXvRgfCA+
r5jJJVwBBSIMVAN/TSvSEOC9D8Wps1F7gL010GmxIUNghU0CslERBjm8jHk3DGdwmTlsIWduv7IQ
AFNh4KDwz6srz4cFRw2KvXbtL3S9nVoj4e0nOlP6t0LvbcP3YcNkBSh6aeWFfDnk0yHvTgDXkNf2
Zz24qSUdmKFfl04mZgrzjoGXg+Wj7d00qE3KqxwkQ0YWHubMeXcpLZikceEzfAx0GKms+7pyEx/6
ftCpaGLNtbYQ74AacvAkqL/9wmD8BZ2ZrZ6XH5Ob7HWQhuHFwls2/lmp9UGjD+5Nfz68AL4XnsFs
2UFDoXe4c8Dtu+iSvSOjT7ROmHOxJdZ+4vVwAQaetSOPvAW28Uae6YdqE97u4hs457Pbe+nmdhft
4ITX7kz3jYxFFRpxC8VYzcDJ84SG0SrlPd3SgckzXdsIFwk90FK+h1txojvbY4Ss57bCedQiVsv2
QE9eun5OHwyA8Ze4GfTIe/AsK7w1vGhBZ8JgsTx0rADnbWWmZJmG2NbeQP66Og3G/sI+sAK2H97f
88XKVLlf9hZOG8eGiQtV/Qz3jV9ks95RJ8qTBTSvQB2g2uFKv2YwWfoQaBqOMEDRUQNVDLSPv3a2
WyAD4c7ZGy+BcmBxY14UGV0vXbu2/JxGYXDoCw12GvTkwdoFzq9TFy7deNmgO8Eu2sZk4/JAnLEF
Mwmfruwgo9FAQ9+BP0xhlG2wboBtD9vp5lQj7xkNPI6/ptQUSXCpjw7jlkeNfNqUvNSiyJvhazW4
MbnTGD41FP7dGoA+ZTqb1W3m0u8KhGVUElNM6yQcfk72zbGysOhuc0xbbdxb79CyJQUeGGYgPSq6
xtu0wCz0YN4/SnWhqUKzFIjYpQqddAK0j0u3UHOV/hf6f0xvX+mh0jccjBBgrvne/hwhE5arBncc
kjzM0B06eF3JM43zBdOU/sojhNBBp21r3U8KbCKm7TD3F2DP6QDuArxV7OwQXFM6BQzsGBZrKM80
/P4YJnhoNfhMn9sRmNOzKIYLLWk0XOnkaHGh0WzjUSIDNEfnlXb3nN2ula67sBA8sHopDVGX2Zmc
3LufCxSWCNwLer9SfjJDzkSvB3hfpLrQV+DKvdnvbpY8DA86foF0kWA/ro2Btbn1I1ozaWEgX1/D
eQ7vtJc2AwJcFJ4UHmS/e/DhBh8LeCdhfL/qA8612opZ317bpss7X0LDOYLHAodbsghw7klWJ+aC
bC8s4HIjbEMg675CYeKPIPV6LDfTSUvzzKo2sfT8HjIED3h7BFtduvM+XeUKyTV05lgO+PSFO2g/
xImBrgLKjHlh5VZw6jAxrBRCC9d7BAqpzy68hAeogxnimT0q5rxU6QFXpZU5r2XxttTJ2ia+g5iK
zHUSGCyFePBNOsMbXp9rO4EuLeqneIcH+xSKEwyEAFy7OYZTa14/zu3v9fy1Z7nbxjq4Qt9a6Fip
L5X7qYNwQN4p8UOUv7nNo2O9NDAgxB6WpvJcQtlW3dvY4tZ30dwVQ2IMNqd81MmsEzCVlpsWXtz3
L+j/u4tdWZHu1yzcEazgOcgrKK6mPx7U5uX95MEkEF7FaM7+AVJYdUnT8XM4vKgDMQpzkzSM59gY
UwYzLRBR2O4hlArqeHGWi137uWr3z7zg2H4ZVnEU4V4pscAdD9Z4PHzDkL8LVIfOzH7d5Xxp4M2v
5ACIoUqO4Inv6xGpedUn3tZBpK2XsYWPFC3uScy9AWfAhpPvdA9qrrycQbqBfAKT7q31wZ5U2h0N
Ek50m3SbBaNy4f3mT/u1gDZ/ZcApz3VnZf0GfRZ600BaGcJCch7IC1jbxDfHZYDuAQKFS2ubRJ2o
SrC2LWHQ4ZIDlVYne94x7lEu6OHsQ9Kp9ZHVcOoOYAUKGApJCUefo7FOSwYtOvR5mivaHFcN6sWD
HZLmY4+kgTLuIJlaggBeTC+n5dyw/kKb07qzbHHXbJ2idQ9z03+2RiTQ2CxDrk9WFvZ17W0sUX6q
caOFRtBBgICNPqG32kpdHVnCAxrmUwOvqiPSo4UPumXpjtALHJ373YX+0hlTkVNXBm5S+H+RdXLM
Thz0z2QRPnY4SXfsMOy4CFxwAdmdRkoNpIFkxaUdzMWS4Je3zdLH0kiXTbfF74aviCC5TKUHIQFW
UG3D9A/OFjcfKkSgJzvtbgA2PjlV0tnVmkItBg3P2gKUnhGiUFUlSjnLRpoMO6IVluCpEU+4hQpC
MqwVyiDAYxVD+OpKiD5HQETNBCB8DqpoQGGyrRgbHoe0tHaed9gGI2RsmNcg8KDewb70sI5fQ/iB
52GKjuWzO2tSV8KA4kOzsN3WsQFbuwOzoINn6KIU8gMYabsmgeLzl3m69nk0Inmmwc0brBe+Ps4z
BH+4rbQ/9mV4LuH4d1gHj4ud2dzJCC3ZB+datx7wCFRycKjzOcQjR4IOfmSDpxFfIXszLcPkxqab
So9h8nyspWS89uHvcdMJawRGX9InbJegGUQKjyIUbH4uLRARwKklvytb55snvmtrhpV3QdZKAcCq
LU/QmlZLnzJbzJFdI+jHwMu/NyqFHOwKN1Jiu4OJHKovF5iGTNVjtTAi9zDKJqXzUINvhQ93hFML
1b7H6089ioqgHD4eIdK33GGNQ8nvQ3d7Z2JMMF3rKhrFlGnWnr1gr7H1xcDJ76wteA/37sX2zFsp
phzJY+91B2TGm9YvO9OYXObOb4ovNGJXBXxuBPmAIsjC1mijyoUsO56P9lam2RjZVcUyBLe4U5DQ
rk7bYbUNeKyYnlN3DnncCy/ta5NT6eSH/rlFGdUezlUgbsNb9WVoj5zqQEiMMypQG0+coQTJC6+O
tX6j5+ugP6AJfiutqxqG5Q8BpkfpZRW2O3pkVH/QpBpQ81DxR4+Sdr/aHNm/j/b/U3Pnn72d/+d/
HieABJd/yQn8EdX7F0rg57d+UQL8b+B03MALfN+FK9jCD/5KxUNCaAC+wOPgfgDI24Drf9lFrb9h
vmLOIwHP8rnjIjDvD0oAfRg+C4cpEqFDANj/BiPg+/9vJp6Fw8Oz6oLpI0j8r5SAZ5nNDoYuTByk
ODD0ZRqpDiVwK1obkPUgkPkwIPthK8fzjiyIntyPA8VDaAqKqCgyAqk86UEhEi7FSbTIlbCRL2Eo
aKIu1b0sfR0FCKPT1v5R7Y5BKc4RNnAXUFhFN8CzILxjB5Zmvc1o8U8LQvnSqkIl5pFgs11HZGEF
sMnsGhr9Y0C+huwOyFPKEaaNHYuNKqEnoiCNHYkaC3np5IbkCbsdkn0I1VtQ6XeIrA58eSmf+Fz5
EeLcoqkwTmQvcsAqvRYR0Gz0hpxlrJf2aaCgD29dHw+K/gj6rzUrvu+tEHEpu2cBhw/Q84uNzJCl
xJ7CkSLiUpzImFka5OkAveT0pjTEKxQ9AnVY6iJg4WQg+w6RTjJQTMlBgSWTjeaaIkx8dvJaqO48
HtaJj5QTLCUXy4aCEV3ploLui5S3vFpU17CwhDfB739Y3vAZhRdUsC/TyD4ulN8yBNcW+nB6ryw6
nA1eOKPD7lfksQhHnaC4zjvktDRb+TbV1cuI/BZouBJ6vSDXZcEvBZTzYr7SS3rr9humeF3Xvxzr
r7/fb/q1HpbX1t6eK7kiTgZHtiCedj/MSKExSKPRjD3PoJZgWI0l7KHgxTIf6TWCYmw6igdCLEyL
j7Lvm0oQNENWV0TtjBT0wxf1GTLx4f54mKA8hq+iO15qJOdMiNLZKTmIXtTI1vEAB7SUM2RR7I6k
7KERSTw1EnkEBGUdEnpuvw2hO75E8T3NEQ8U53M7GjxGELIf648aqnAH2T++J55KOSd/HMggJWhB
WlD/65MHBQktSBSC3vj29XkcXyUShzSdF6MQogVhRMgkuh3zdkoLHV0juWhAgtHtCl0KNdpyRRFH
BllHGzKPDMUg9RSDdHvlUDQSO91+9nbNdJ7e+nlGkpKHRKURyUq3S7/dzdtxGPKXXOQw3S55pu/f
bvJQQj+J1CZJ8U0hcpwkU/feus1JIaw+HstBZ4jb/rrCqbt2sA3MLlQL85e+2pE6VTgRC0MEVoIh
WfqvvQjWuN27Pt2W+q4dKzgXVpQvHvir0kaTi+2KmnqDVeUGCBmkSSDNodvzcMb/hSqyHq1M6DJ1
THCywBw4mDRhn8BrFy2ABG2UOrxA3QvIiNJjqB6+vX6WwZR5C+yxPw/R2MvH3kc3gplFpbnSPC1V
d+n8EFpYKpL1j1I6iQbEM0FLUjmpBEfUBVZkt15UoT8rUT4NGtLPQGVUWG4IZKGvMnRbPWQ8DXQ2
wedqPq4MXakE7OEATEHsZuahk/YAo3GtL2J96znkEAsWU4skMDAHVIjGUUGOx5G6m5uuLcshVKa3
6nJLa6j3nLG/tsZNGQvQMpt0nEXugOhTMCcC68sUim4IBqDJFahjoOfD52CXu3hiSeh3ePOpD193
5KpRRFHbo2rpfl4B9Sbh9LNH6ZcdAUT5LntMK9QcR5BDzXJF41ZP6KmNzMHHZVAXWWWInB+AnA5s
Z/qk4Hz2wsjRa2557XnygeshQXFofrY91NQQrsB8oEb1ClFc1FcidW113QOeFi4dIrxBP5U5HRUM
lAodVyOQjmplEsk09CjWAHXcjNfCB/5B+BNaEx9KRq6ShT/T05lKgFb+nrkCxSUqHzzncsUzRutF
JWrDm0yLhJ7fblV3e7elVeNcZxuombtnFXpkT1nXtsXCitzWhSdNgfwhHKtZMFps71R0EBYrJylG
AIHoK+j4dHttiLGrY42g2E3RO5zpp5rJzugMfP9nX+IhL23J6Z6ODXQqysnGZkk3Xp0132ALmwI8
4vV74c4wA4ztR09sDMlJ98UxJqIMkNYn0GiO5cKBArOrOSxYI+9FB2uaizoyGN65XZyoUcTduoQr
yvMQTZPVXwih6noBe1l/QecKF0bkq9+oRkRGSVYjBcDbpswAyyNgE0aCi6qdmPwHAOMIpCWAlrKb
pkUiKzI80eSsoHJUbtxYwF1RGHQMx0KtgA7+FvdEE9GrqsTlHwnG2RCZRJUuFfkKXn1EPFx/wb8a
KwCVuNS3EghNENlWQGADaAoepcQVlwAOlpFi5l4Ld0ldNBJwshGK6pferaqGTSbhTRfdQG6UyTdY
HT3yFBJIDKCSjm8hDdb1cmpUqQ2yoB7dzXpqlIHCxrrwYgUw8/McDNAMx9Y3AI9Q68CA9y5gw8dl
Ud29y3uGlBjWejEtYLSQ0V04VjTWuFmUOiVG+6qpZIobrpP+/95GaqzokwRBEjrZfJn8CqFM+I1R
IiesiS2E+RDS2/X75QYK1/YVyzaScHCbjJ32Wz7109Wx7MTqy5x6BQL6+gKAJVYL3V6ktyYdRmU/
YKoDdybwri9tyJwxNgDUVY28gHLYS8hwXeAEmCo2ehcgQ/RIbjADMFpCggkssB0kBgEkKFdk7iHm
j41BRhgu/Ro9Nuo96Hu77Z8hUbNQvtDgUx0IDuCqXo0CkjK9MDg6y/98ODOKQkQeiXco906otC50
roO1pwvYlX1PZyyHpVCwviIJdcQlwOlYj98mOZwJhyYM2QOAstY2yirgrv2cAXiHe/eyzjwZsfgY
GZylj6Echsj8CQDeFNm44pQ3SCbDtMTbLWZ27yAZETx4UyHEAlMDAOqMdYjaaAIXrEBdaezObl66
R0Izi6AWxIEO5kyr0xyCV2b9PfEWjjNlRMQQWdNOR444CSm9pNHwVQOrlN0YuaUAk/wzUox6y3lZ
UyiGwQYcGZEs8EHm/nca9Sh7b6O/8oEVie72bwZIneiaokKc0oYmWkdy9m7gzj5uCYGicwgQFgAt
5ZPRaCEsnW3IqHNRQOO9EAUQ/SU64MDnCKUn9DhoTlY/p8QO7ODaOmTt0Vwcuczg/qMRQ53nbTzi
HlC72x76hujeqKlmT2sETXjzFYtRtM1s/y+oy/5/7TcdwaFH+ucatPznf8Xiz1lGlI1++9bf+00k
DwnEudtIW0e7ic7x7/0mxIV4y+eBE9jOn9KJrL9BFIW2wsWM8Oxb1/tHu4l4doGEIkQ+ezzwfOff
6TfxXy76R/0VFkxk/CPmiPJ9BPW8f5agCSat1d+rKhUd3PBQq87tlNHcVMNwCZE6W3cx6XV6i189
s0bbghBXGMDc4lNff1xgLPBsMKELSLcCIl1URwdwTYXFj1bzwrwMBh5XjycE1kBxmrjWR6K3RoNw
TEJcgIFpwJ4CpRci07CKAtTE8gB5R7pLbOQI0av2Ia6cN2Tn3ihBC07OG8YJeDScigxrYt77K8pB
pLFib0RpFFb7gwsUNayqvEb+YG8nHcouj+9pCLdJifIL7fwZbFVuy7QbfIRx09ki1byFkb04O2WR
E2qnFtwF1EFN2J8lyq/Jqe44kD0NmmFTW0SoXj1XGa1qjQnOfOrPQbnD9RFmLihira3TNhtMzC1p
RMYxneciOHvl77rhCM25+qBNQ+xpBzahTmIpoz0OyB4vphiWJZ8XSNMbLswGQxvueY0kiAIFAH18
QqeL7apHKdGA3MGozKne3cDCGCyGDnbOGXnuMCCfbEQEIunnEmBlbWQIF5GEMtv7D/bOo7mNNMva
/2X22ZHeLGYDJDwIAqIRxU2GKIrpvc9fP89lVcenququidl9ETMd0S1RDQKJNK+595zn+PKanMbX
NDqHkgrkwO9lVMA73QGkHtFuPMU0ORED7CrtbZoHP5MJhzrpSPMtcaNdHPH3rjo5LL60mTmf6yjT
igmXWK8BRjJJdFF5dLJ4t8z4EJDIa2bG2D3W1HT77DHFEoNzBwBgHCz420s7QhPG7hQrpLdidj3l
g3E21HC4OCbCfyM4ukIkHasFumAVHScPkijeDtQB42Ue8nu9pc1W9/cx23tWUTfPRbJQOkntlx3s
RmT4aztRoe7OnedXasfGNdvEev1RBG8BeFw0fnXv93HFBLWsIx3bBOZ8fPDw16luqIOmbjLh/i75
2ikDiskAgScjj6mUJJcW2yLA4En7gUT6yRWOsApQeCrR9w3zfSWk4ViYwxbwYZsydN9jNSzAEruw
hlBwQioeTo1wiyvE1l0WlX76pSOdcNPgQfepbJIYd4WPWgL99SMhIU9TclHqm+l0GV7W8t3JlmsV
W2DP7YsqLOXQcnAzeA9qpf7sHPeMsBtarvCXU0DMBkBm9pIBwlGjXsHbxepdjitT+M0dIOcoKh+9
LPMBsP/QvX7axVP4BL2LfQAQaDzkrGFd0MnQofXibQwhkffHDD5AvyCC7FmvpVaEW7Dtj5OuFH7r
lQe1Mx8cWaKZN22hNSaY/xKSU4gNcErCClN02WyS5Ptg2puoH0FOLUG2qj1WQnk1nBYhXxuo25Z2
OwLExhTubUJhZGeucqdU5VEVenanojqApu0140kRvnbbq9cKM9UMunCNHZHdvYGXk8aEsLlxTVfC
6p4muJspzuAKjPf/oS7+v0VdNEn/TK1qoXET1dGhabyHFD2hMTcEaTBc87OGnFL+rEKM7TpCwsgJ
EE2jo7SREHbIFOvm3mocDBjug+N4t4oX6wgPCwSIgegJESTKn0NWH5sRrzQfgMBWRIqoRB2eo1E/
WogqNVSISdI+eEge6QGCY+sfVD5Q/r+0G8g++PL52XI08YuOfPLX4yMxgrYZVILf30nnt2na7yLk
mPI6+TlASUrH+zJGl7E3sgf5RHk9IO11iPRTXieHZ/E12M4cPETI8rPTR7u8QviLTDTKkS701lUr
/DTgbCAmZRq5pYVKvMrvR1sQ16DX8+bX4/PwYroKDPjgAbc2wtH2i1YNDxlgDO/mQmlhNP79EOXP
cSzunPglQAor7xIZ6IeLuwahbOc2dHrXXWZj2uT0IqeVV3h4FjdynqFuMK7ka/m7nM4AQW7m1fcu
/XNkuhVy3dLv5+EmL5BvP1pnz2zvzDEaV/JOQ97R6R1XWdd/cXO2v/3ThHw4nAyqayW/bCMRrpL+
aag8xLnL155JX6+CYx0GT7jWHrogevHKHXURv6gGf+GXO96ksPvHslW5Wa5kGCSX8d6pTomGf8dj
h0jHPYPn4bBBp0jAf/WhgDXLeqDVN1IzcQvk7UtFWoCzS8Zx24cXN/E25eAepPmqxuUhdu96xNYV
ousyDppVobk/La2/EoShHWo7pjgJLcRrYLHQcS0omM03YNy/yfJ/Dzr6XZf/W1bPryTQPzSP/tcu
+W0JK/z3S/5fk1P/0GXSP3/xn6t+8x+OzXW0NPxDjvoZsPTPVb9F9pLn2iR5mBSp7V+X/dq/hZJ6
/8AqYuJIsWgOSXPqf7TsF1PFH00Xqs2mwjUMR2VZqIr/6ZfgJWjKTqlpQ73tJvMx62gR2JcC9I5X
jNfJsg6/nKB/5fL4q81FdUzW03wc4yd7nj9+XG3pUQAtiWgCmrlhmPppTuM9wkFoWBjQyaEJTGCU
MOazl6pE2NALyoOW86Cot3oIjmZaPRQfWWlSc/zvPSh/PRm46lwCqDgZuu6xQfv1ZLixDRSurGuO
Jv1q1P3FRrFjGNPGOSXuul3MO6ihG6dBNqWWL6Np7qbB2f79KTLkFPzpijgEE2rQhHT2gx734K8H
4Y1RkKo0KFhDNysdsEEN+boeSXihCdf1410X59e4cbbWbB+o7p+jLjrpVb+pUXk6WQL8KGcNa3nH
SrXZhWibaaOFJGOU5yTRmdLmHb6hwtjZU/xezSTOUKFRLHszT8FmtO9xoMD87H8bSBgo/rXBSfuz
kQ6oqMN/5TanCwtO949fiySxQle8pN6C+nwhF+O9D9IP1y6ueZRPa2tkTVjOz324PMFs+/tTKm/9
xzMKbJc+r6HirOL6/ummc4cW3/FY1VvFKc5u425hPb8aGXcWI/rff9RfHyeNCENCzAhNw8Ks/+mj
vKirclyWXDzPujRMowl60RHQ1ZSr1wZ31d9/nPbXz9Mtj5HF1AyDEoAuPeRfHt++XVjCQwXYzkq4
5syKpmZTTNZqelnU4t6wlJfyMSNhq+6Ha+wEG01p/dqlbZmBuiJdw5n2f39IOt3wv5xv0qwtHm4G
Qs9xJDfu14MqRidRs4bsKA+ST9ACwaJ5xBiDBw2pjxZt7WaG8GOjTUZvaw/+YPyIFuoMFIOl5mCF
JRVP/b0MQwRTVPvoMGis4jOY+KKnaUv0klq3Q9KybupqVRjgWoD8ROSq4K3Wym5jUHYzkbI2lHll
4yzVx5z7vF20XUosQeJBbXF+GnQB5J9FTmU3P2LVxEbT7lxTm3yC7/Ya5A47oCzBEWAU3NcR9eE2
fnabRJ6yfeJUaJwaPxjwZ9mprLBaDMI0K7xgNyFCkT08d9vBgQ9kmLSWTCoj7KpHR90pFDHl+GQD
r3vVvvSm/SHK6aRQG1w4DbSZe5RpCSqtGs2lfCd539imTo5wV7pbgb9M457WzC5HFm6IBjwPYKTR
MGqoBbjxph4epQUGPAryPdIWKsYDetOhfzcNDwRCdmyov3Bce+lfZSoOROsEEGFftj1O3XcNXl4A
dAdD+rXSQFRoqkO8TGS9lLZfmnlMl955G2j5rLyM829Ph5k4GhE1zRnxNJSDVX4mXGmv9Wy76c5E
M4L4eVuxIOo8wiO4nFJvzjOEyQjIROy+4CjOaENLOVWK8PbEmEuXtcGhkPFtLTotDoE67YAH+1He
ITfsw7KVqnNMOIO4zqR2NCIZkFpSF6k7k36DKMXd3N024Zc8r7YqaI0kV0+1TuOTI6zC7Ohaoh+m
RAEjqy93Tqv4S/FNZObcJaiWjI1UeCaT8shQHuUezTWNE7fsqGKENyV8rSlN8IHHOLcPNvKszIBA
qpvgmr3Pe9wzpJFHth4VK3kEqpA6yl3vnDLDvCCdWyUZ7IxIObpGdR2M4iyDeTa4j23SvLixcynD
nqZF6IeO+1jkw50x9L5j6zeoMGds7a/sFc6WM94Ni46OYPDt3rrIZNAFaLEwC5YMiSQTEKBVUJla
K0nzNSqW+9HOL16v+5CiW6Y9cj7CKfo+eMM6AJiAjnYXjkAGgKnMioMsuI3eQy96B1Vxp6tAKQwN
SulTWZcneoOXYkH0UXrruLOfYand5UYEurz8EjO+R268wP0BBWqN1a4vEembcfoWz3fL3HzXbH4z
B2e1qvV03+auu1qs6W4x9XfNU49IRPZNlgO7KF5tM/E4GnWdxb3np1b8ZnGnmIXzrY9/6l7y4U2S
qxY7yEgw6HktmjHKP9zFwbrTGuo7yeStI6IC0jl8qiPFoi1Gn9m0csK0YLLBEduWSfqjd2x/sNqv
kxt6K29Iv2iOEpCy9e55bO+mKRMeHPqz/AVQx55JYt2Z9iXhgOxIhyKrIvWLadYKFrrAxuIcBlpb
Nv4OqATvpoNAoVTU5/I97F3AOnBi06SgjzaEu8CmctGkWGEiCkpl+WNpcX+O2vTkWkiAm3Bl9uWD
UTAyGMslUqN3J+UrVFr1ktOJyNMUGljE7iR91Vv4IaTNlRQPIaC196DK76JEYY+a2YhnsfnEMLyK
6Jga3W0xS2Q2ZQ6+TqtWQWHtEgKVAHljIApaMivwDvNItu05oFM/YeqAc2DTrpWCcZh+jUmdnE0/
gE+Xsy1qIVlJR0gepdai/YGeNXyeRmiCNESMaN6KuUJke6KErKwSSgoQ+XpepyiEId/valXZWWLs
4OnvTfpIrbuTrqAoJpvo3cUTLQJKI9ibnvZZSw6Xdb8p4ETIr8qAMGEimbpknSk/bBpY0uUp09LH
hOG0zenTmMEB1Lr+2XKSFhRzN4cmHwHiYi8uB/m7R2V3ABVqRdSxjSdR00oDTuwu0oyRX+zGR2Yp
WtoD48xvUmDpCkm/Tjo+0gqVlhNd8EYJv9uq9hrF4Vs6jx+jRfhHqx48YsvWceFdjS7KfS5uAUVq
IutnFTvDkUYQ8vLAXPZGkWFqXcVBum+GXPULRp81CXyrIuwZRwv7R1GkZwBlKzt80AemgNAsebra
8GnxvTBxgbg1L7mFQzLRFL/Lp/cW+BpW0pi6snHPDnpe1zZAqDAfXyl6bjWDFBhtPDPiT4XgfmTr
2Rn6bdEJ0Zl6VhZ6LCZb5+Z0ubHWIjTwA2XvqDOQBrif/S8ZyMU48M8Gr4iLc+ClnK3PxpcYCKTD
mGrGpqH6LhV2FMWAS+hvU4WXVmJwDOpu39cxJq/55CH/rhKT+3PKNtGcI9QZa+Yg9VEVzXg4AWL6
TUVeXFwvqdZa102bwVL6NV7p06R+MUWDXosa3RRduupeQV1umh4/LZXqOECAT0gjlVIGDQ+u8Utf
rEM1IxeFoDeNVB5CL8O+92NHB+3c+8aAGsWySPrSfUcMZdkdeS1+2/FGAGhCKH0WTiDWCOu+DHdd
p9x3zOJqVLJKUrchxt4wgjD/4tRQZGuCIZj47Oxkg5ULrFHxp97GJaEq97V6XzkTaKAlPxWOiVG/
X5dK/9LBGI2nasutibMg80kioKQTKd5XJZmvpe35RP2sDGJg5tY6Zlb9pQ7nBxZ3Z4/YWCcAbd9W
GOCmfY0QwjX0wxxdSUMgCAdhvha6l3Jy72s2EhlpUHFOFlMOXTBVAQu1fpRgpWf4JVMCYZyH0z0/
zeZEaap4xBR9VG0BtY7XvDMvUxfvKqdRaAEYl4h0oJHVzmDeKSQQosnL16iZd2qrfqX6ex7j+K01
45uCkHwoqu9kcW6wKgBaPZl2+RgBaHT1ee9Y0S6LdYajhRLaQz+reEj0EwP2o+aG2zFotpbzTbWR
9nQpT7R1DIJu3c/h1gEIlyTGKXWTb/DDL25ns8jKAYa1NNKtE2Cjj8JBNsDBTcpHETGs28NVM4vT
e9FqzwVQIIBTp8hQkCUZoPR0btJperXuUY6dtRo3f7isQDT6oKPqbPS7xGQKy9ZOFD2oM8qPqYDl
VZ5jipRhX31XKUhWr1ra3CmLfWm6fpOjOq/m8rszuG9OMu/t1jtQV+LxZNgdEDirBjqCalshl7GG
41Lme3aWP0O7P7hFj0ilPBppeEhY9zLNrsci8zVF/RqVEBjiYKvDOzW86I3V8rfJDjZdC7JWz5lR
lZEAJad4BCnl2+2+jNhdEG04z+rXsifDxMqDLz3jqoPDTWkxok/m0cCIltaErFodODRuPYBHzXhf
A3ly4BzY7Ze2w9M3k0uB2QBiD9Nq991rvbUGCDqngp8B08nB3E1pt8sg3XUIYuVj2/kD4KZqZXvN
/IZprDIgu1uvOrjuJc19MqTv9EC5720dGUTu6w0zaxssX8eaJIax/mLm3VpPi3Nuls8TqhigSNs6
0G6ErBzUNkeZAcwmvbMSfes4AN27msVrtbft5Bn7yF7WeHrFBIC/aULE8ZbieJLV/cgAJj24FkdU
ijPKwyElq3ZZiEeoEWh+nUSTJqt7jSmiqI6sQDcaYge6YKsY/5X8vcaPVSIKkLZcgU/Lwq8l/y6/
oqjjHof+QXpzpHTldxZOLw/Hl07/T1jTBU6wWexqIh9garNxisnnuzjHEhRgM1OSHINsEjIcZgNO
M/kZq66H/0w2HS5+NHz2LEZ62By8hP1Di28tw7824WMr6ENlGlVM/G3yp7mkh6Dh4/G/lfjg0nWL
pEPenKtxFzLvSfPTkahcvpEcXCmeWOdVw2EX0JckFDPGdycNRvl/pC2Jl/kovyHnQr6rbK4+vzci
JcKsLVx9xOtOePzkFQGevxGthLwywAtYosmP0QbZKLCkXWnj9oUTMeEgHHASVjgKQ7qXciFjnIZp
+ZbgOxy5lVJqLbgR56Q4OqhoZvyHpkiG2NfV/Cla7AA3Y2V+vq8QpA36vbLbMvE+xnggFbyQYT/T
9rR8ldUDjc8Zx2Q/3Jv4J3V8lLIBjFDwyFeXV3v4LeX2kO/Yox2RVq5sZnsGcPDOeDXloi1sAWU3
57GMSfB0VtgwPnd6eD1nHrWZNUaNB3TWdOBFzKLMUB0e0dFBCIRnVDaIC0aIBRMEI/7RRNMTG8Ud
TI9t+OTRmG/wn4p0kiIXCb2cvd9vE6e7NCyYqESvB+YuuTUVPEERax9475/dY+lEf966uGAz3LBy
qcKqP5S/XRJxzAIP5eo3mG1qVkgVS7/P2w+frXxfuV3lu8uKNJw/P1ruZkKGDnLLjbh2LXRnES7e
q3yTOEUF2Juon9LDTMp1Ch64i7VdMnMNZaTrP/WXDTbgjv6yOiEQZKccphhd0KKZVNr0ncriUF4h
b9T17cUq6dHzqkg7wnrZGvyod9ZeflHu87mYjhU2kQE/MxUPkCfTacbnjICANjzdZfzP8t06Gvty
N0T4o/NjSOKfDAzCljSjvYeTOsO4FOGsznFYzzitYQpviu4BefluwoftoGvykG0RG/VZUDC5y6Qw
UOPf1seDdO7lY+Rml0fFpg6Y4/qWn+WUynlT8cvIY6uxthh5TMMAbpn2IE9oq097KR7IWRRxLNFP
W9jCKJbildyFC150Azmgizc9wKPeI36SZ0wuuQwuMU+gPKVl/iYXVG79zwEMjYFuIaTliy844lWc
8aIpEK2ByCHkSOVml5vew1EvRMiw4rHEaS9jJjrSnceCKSi/pyyuRdKA1suXJ1f+HuPbd/Hvy5DW
dCcHV7983x7/niduf1z/chuNSLtVwQGon2AAQQQkaKIhBriSkht68HQsgxtkUgCRDBAGdEgDJas1
PL3suCwoBN5EOz9Ke/Tx1jsYPQptJX5VsouKprh0gjJodIQdaQOGntRAaq6L5Q/zgOmuQJVmoqI2
dKAII+uszKmfdDP9qhXfKDWH21arv9qR82xBJF05gljAeM7OXFklAl/oJspB6UcmUIZUzeNNhYcP
K3f0tYfckGXTu5bq0drqNYJKiC9y1ARiALyHbOo+EgbNVW3qcFX+NzHTXWoF+quCICJ1VRwEkjII
xkHLySCvq/xcl/k1YtnO43lYCIZa6dl0p5jsarveYCmOSrl1Wl7r9XdaGj3id9BWObtnYr1uTp2f
Aw+Fa77+Ftkqt7DzWM6w3pjiy7FaW5O1C7L4PU+pcs9wngxTu6UxqqK5v3MLBUjsrpzqQwc/EcHt
oQQfGbT9OpMyjp6fPWCPWoKcRTYPJRGrAcERRGn4jW7szMm66Eb4piQUTIbZvkQhDMPMUka0hQ3S
y+DihmTJl+rzYAOSKj0qHOLLHZv2QQlths7sWrfLc0Wgu2WpcLa9Llw5Tb9RPOuwBBzvHFYvUacg
0DrPg3Oi5nybAwRO2a0Y6S20VnEdrfKMXEaDSa+r5cMnzzpINoNXnNuSQoYbhaegy9+9/BjVSCtm
LXqHY30xAvug4SsqU4s1RX2awYl2YXjKp/IaOlCnqf+EenZWSfcAN2LtEErSdrf3Q+bdh7pCx8ND
ssyJzMiOHnSgtIFZYMSsHyrG3ZVbB6ijwB8m9ZrAtGtgDc9LphznqLguNDc+K1Kh67GjSr+UOgpj
on0R7JCxZVKjGQw+uk/8pEFDztnrGhsBefDdGrlnrA5QqlJcWyC7qaJcx4VjlOEzbDJfL4a7QkMd
wiUJharYJvl5bu3LQH2Zoh4z2bCPssJj3ko8Pzdqv2jCD5y752qgupVHfJwiaJUxJ4FVnw95O2Yo
PXNUKNDEA7pdlX6LmvQjnuIPxwof2aQwRQI3qF/kLM0UoNCTk3f8nRGArWgPs4NUUoBqOF/C5sXu
wzdP1e/m2q9LcljtpCvxuxPQprebznav/dCDo7VtoMaxcXMqDO8OcUAugHjk9M3WMwSHlu8U8smi
4IYR6DWrhrvIDB4xN1TrwL7VSXeXaJDGooGTYzn9nRw5G95hBEpQXtE/bo0KoFcqVUetTHbG/G3Q
0CmPxOgu+NnZ9S64u2nXj+xyk5tdOhc3DU8tkOTRnO9TTa6/3NRLXa9EVmjFhYQ5P1m5cSMEHMyF
m3w44/Ts5dqto9WEHqIlXTrzPbJ3omV+lgJZEVQv1Pbf7LJ8QMhFvaDliKkOrswh2AQk2Ewu38OY
6gck1XutCFBtEGGanYLFZTnbMZLnSf4ahcW3ypxG5MzTRILFOneA1Ol3rjvdHOaXgJyZYkk+QjX9
iPTe9aXvlmG9zZjLKMOm5na0O9TXrvZsxmbod3Pdb1v6GAVNq1Un0RBDhhBLS5Uvo+4cSCwaKMLY
BNmH107VnAtRv+iptVs2V5hHLK76qMDwa+/iYhzWI9WzeBieOum2RO3z2L8r6KJmhXGxKLYVRfOM
JYHpeI8dAfIrN7MuRM1+cQe8J4R0PPY9aR1L7K2KKkDU5uH5fohbv9WaN1xJL8xG+HM34H7v4rC4
JlMBmAvHR12cw4W720netKp4MHnQcC9uC/cSxgGbpOhdsa7sn+B3FZugN3ZBl7xVhQEjT0FmbRHg
gtsQ3jBdV5ThA6HgSvdSwbqxFmXvBe6roxmnWGtxPnjGTTWomlT3nZWP/mLolzyZXlqVAnbfs3hP
VSDMiX6oZ5fSh30IZuzlC/u7MS1WedH7Y+cdsZ07LSPk975sbnbwpC61xBNkGx3LSV3h2Q8GHGvL
GvfXqHzJB/vRCE3Kj84B2JhqLmsKv6kf2Cn3d+6l/pQUL3MVvbWowju8AmX8cwjGe7MZ4QhXX8zu
pZuTN9UqDNI5ijUbyUdPKtLRbJ0WLTmEI0cZZ/bFSb11OLhfkilH8ljmYl2mAgXsNpufA30AmZu8
ZTm3eYJTwqnwsKQU0Kcwe7Nm90B6yXPHUllPbJoGPDHcLKSDPcF/XuuzQYMgu4bsw/vl62IkD4Vm
rAh5cboxWwVVfxd3GRT28TntKEC5LlOBQc2K9hwSczU7R4zXJfYjp6gf9Dm/tqazq8fo3I3GbvAA
L6v9p+2a8C9qysbNNZPXrs43bjP52XhzaG/X1RaQ4lVvo3XaEhk/FleVEN6od3AvfbG19H3U4o+Y
TrfHupgMD5qBPbJN6waNaN0x1Mq05lXobEyFymPEuEcs9a51i6sdOI+9Gb0FFEzUJjvLSQit7OzB
56jxNGR0Wdi/YSTyTlNk3mI65NrcHxavugfK+2F4BCFEo+MSd57vay159EzlqIa4VMX5RzzJNYuL
h2IiMt6qu7tcdy5WbLEBDTbEQ+2Txl7lo3cs2+aY15Q2Q/tCRfUiuobFTt9wud4Cq7wfJutUNqj3
47y4dgaTZhKCFxi/OGb8A/0INj6y5JPlWY2w0+q0gkIZJlXr1hGE1Uft96Qd7sbZvZjNyUyX7RLV
m6bmYW7KK/2ok5IyJJb5hlCfbpP38TWlIxlWnQ1WOYYJOVpUTeJt0ifv+JseU8PZFXwxKEUXK0Kf
PI/qXdiRV2a6VP1KcA3OnL3UloWtple3OT4Zm2qn5t6TdE22NjptpSxpV0TnivyDdZhVLw2aawWr
Y6nSfjcTH9fOuSjndu0M6VV6GJPKPGgR9lnGG+Gukm4EvFRum5mYEHCQlOJN6H/kWLShy5Rjkyg2
Za99262H2pnWMvC3ts1a3I4vSRyzd6RTS17Fi22E70TeX+16eVZCeDNEDdrTyIAd0/Piwre81+go
38soI/rIJmLB2jca5pByG5npK8jlByXLH8h4weOCL2xdaz3p4+WDxi0lD3VaFg9DOD0zhO5Mkj3U
kMYFTTtw5OEqWsyX2otGv4mn50AjVoyOWr5OpRJlJExAZUArhebF2q7idIN9EB+o6rk8Y4yHAgUl
eDSh10LqlXOUMbTNitcxwJBJ4DAdj1J20M06HlGWeYDdDHZcGY7aYXx1qCG3lsXz2g0Y1xpWaIU6
Pjn9vlVfVKsEl5ifia67p6b83SrrhzSXmtu4DOsuTc615j5HsFzSOtxyNwGaHO3HvrTXU+v4kzv4
quK9z0F5HUfvNPOwKMe8xQBkdP68DHdNkXwUphZuFAIhljnbZE1z4S5n+85UlgWyZOO2cmwuFETz
CCebzlGO5sEu7RtZTZwz23lMrHTb92zE5HQDZYJp2TC/zVO47et10HbfUh5ptwheloazBZjzOM/P
ek2eipG8pmq2UR3GvYbJ1qYjWi0uTQste0vLtl03qvdIaO4JVvMWf7fasZ7J3crzG2vadx6L4bp8
+FwSLWP6agzDDusYa2Gmpiqy9tliSVXmMglllajCo9az4qOcqHTtP+edJojeiBe51ijfH+ecMuk4
WauPuaExN7Z3EGiA5lg3KoUXO3MuU2CdW6VL14miUiMMEvqGVeqsJxyZm0Jv37zawkyUhEdnmZ4t
06aem1ObJa4LXhR7GJYe7UtcK8eyN/DkJ1MltecPxWX8kDG5Cpbm4HrfliTYzsSOrMImJVrAJewB
hQQFvU9VyP/pCOfHufr5n//xd/hqTXcQQ/17HeG1L7rvzc/ie/sn99Bvv/hPHaH+D5Y04JHREv4m
JPx/7iHrH4Zq25qK9MLU/xhursK4sFm+0XtyVUDzCPJ+tw+5/1ANGyEhmkRcJXAm/kc6QvNfKZEM
xho+X4WXbv0JlN5pVqwPArDW9eWBiL1nJ6oqKWFeXTgyFaHUuyF2eFRfZ4f+aOaSQ61XL4XZvESz
W6zK2ZrErH6O1PgDs4W3zsr4g42w1jEyGkyUNJOjvZYkrAs97EIt1ovCoEifleyrjL7YjT0rJrti
oWc7Oy1grxil8I5DW/keJg9TYyAHHvZZkJ/NHICN0bS3NG0/ejNmZTkz2jEe6IRha14+H3+5ov9K
+PhXTZTuqmjPbDDiXA3zTzpLBlDWCEGebpdyOpmxFNJLfa1XNGlbJelWBW1dP6wYBEsoeHhbqfoR
IpvO5X8jGfuUoP1RDYfDTLUsw0Z1yr30J4mavSAZqAhV3BZh8Ejw9Mek1ogW7pMxzH236nSiPOxL
Fua7Jem+5S1jWj7zP1E8YHFPz4pX0w2ccVio5q5Z2Bfn87yKocBtZeTKZSkUqvTr9X719ydR/xf3
GDFpuoFlyqLRKPLcX4VltjYzBcfED0LXXzchEnGyw5EwiBmc2So1rJurJ29yVxRhd1L1cbVwa3Fh
juXQPSgj2/MsecMJxDEi122pBzHTU1EpuvitmrRbooUJbTD9VZ+W39yT/1YBicTgr7o4C+UHVQWP
//Cw/vHwZ0WzVdQzyZYQgFtj0GfP7pVKIW3Yzr8Vw7wZIHOvc7gt60jTb0PJylgkPW00tL7mLMAX
V/HyaJYa6hInBjLKXhGv7WqIxy9tDlXN5qlaapcVocoSMuq1xzxakC/xL3XbvJCXRIWqTm4I6ZRK
HVY5DsZV0SsFDfzsLVOHp1iN9IPRkkehlMVpbjFPjFO7qVzsRqlDkBHhNX1uxmuLcg9NLVmU2IJr
XKK3eqIfrCz3bk56KwUdusZ4hlekevh9z1rG/CzfmO3LNN4UFcHC1LT7OGhPS9O/qK15sbruJWdN
mwUHBb3iUEcfBDQ/KhbLf6eDS5nv56b7MVREUlo7jMfGSjN9jFk2jZ91r7AF4iFjXVwFj46mfuu1
+CS+P3div56ylWp182ZbCZWQttynLg2R0j1o00+9yE6Cah+Ik6dxt2yziYVOUuhfQaLvLb0821H+
aGG8M9UBRhnXjF05GkDPaTY06dT0zcrDH0WQf68z6zYtdPDTr6zDv3aN9xjmaK7mfOPNPspxRAdx
jw7BNp/angzKIDpfSFbyAngcmbp36u5aRfHbZPFtYm2Gc5hUBwvF/5rqR7LCDcy4kGc/Z8/6GbAq
QhF9mbE5q55zMSNtoIDMlcH+2a7IJHnThvAjgobYE53V1MUub3lSvP4dr9g1TqrWdxzWy0q8KnU6
lGFA9yi0Rvbmzjei7WYkHOQEWe1aRoqevZbqUCS0qTSGZY4cz2UfNaAdqZ5StbmkE49Pxs4aCGnq
S83PtUllW4IJN3PwcwzZO2S2dutpPkYDm900ti+iY7at6mVQnVdVITRFs4uRbi7eN5coQCP6vKwL
e5PhfRn5l4lkKjYA49WwXsvGuhVu9KGnvQ4SKPmATvuzbrm5AiX+SDOsaqYG+yR4JJOMs7dkT3W9
oKky7+r2kBIQtWoxASZsFleqTv3IGJ5JbvJCyPwj+1tT4cBa5oWSQKPuLexYdCYelz7PyUeYnSBa
Zcl8S5KExzPlnLuz+bOEzCcwkZhIHcgWvMKjeeMeKtLrSG46CrMtQhzYIhKsEAsG4aty9X4K2mFC
8hTqiEcDrLQzpQc0L+IaGUvrLE0rw3pR2sAHDYKAiO0QGcNE9nhDgtqbviaWS2KJTiro3J5imqHe
Uly00vEykXQKXUNwGaUIbYG6iSVF6BuCyxjw61kHwYZEX9JK3yo4bhsT+RgiHUDPGw31pYO2TjpN
0rfOUWdCSlxJu4gn6a030kNI+qi8w+T0mw5N5tJstYbvQG2FhSv+SgAOBZ2VBa5rOGxLrME2P6vN
eJhmsi0KLydPyEQBShejsH0DlSkcrnRVivBUR4HqoURl7nqIqOGhTxWEhBafJzMjU0/7dBCLm9hD
1Yp+ETvlu7BVhZIgkFIh0QqDoRoeY5SxAs/t8RsLbEOnCCZgZZEkzShqPV/WwSMt1gjhS4MORYz8
Qj6NUeMKI4eIH3+mVUU3O0Szuwexu9dQ8QpCQuASgigYUPkKRRLl767k02z23DZqYKFXjDR35X0L
1MIJqmGL6d4TGbFLiVaxyk3oJvsUQJIWh8+zakFr5cKhhraRMld1hDCO/m2yTH6RNzuGQt9238yZ
0gPqKAcYoMeSE05Xgto5RX8t/6yksC8BysjxCehXvhNJeptmvIXUHCM01Ilp/hd755UcN3um7a3M
BuBCDqfdQGcmiZQonaBISUTOGTuadfwb+68Hslzjz1V2zflU+TMliuxGv/EJd/BLk92zlHuzA27D
dEbQqEWmJraKi84TpDbLiDVqTxp63QjTAmGTJZ4D4G2rH55LeuHSaPfMgwXSuyRHc0TW1IMoHTMy
YXme3Z72/m8M8xJm5xwlF+zi5tQfFfi8S/yOdN+6nyzrRxdifp0AoRc4ZldQ3OQkAtn8boxY1mEr
+topMNNNF1koRYm9Q8nKR64K8BJp8XNcW8OpURJ0ckxMdaPoo5/MJ+qb9y3FuwWkYHzUuh50a/m2
rC4F7+5VQsTOw5eNLi3o1aUeOj/XQgr1EyFPbj4hlMjhPCQfjau85ot5/feBzr8ov4nqnIN+AFwF
HfuZv8Q5ilKFxFNhgmytCuy72Zt59r6WnHpOzdneDPa1jbv/EF1p/8rQMNEn0FXbsFzPce2/hKjc
HRO6lshalMN8p82AE1SkVRuvAiEVzhSc38bS/t5Am5YZ+Pef+F8jO97b01HPg9FEFVK0Cf4Hj6G3
sQW0U0KjmLgYmD010XaOD3O4UGntfo324d+/3zaE/xwFI6ig2hoMXlInxGv/+Q1rrcv7qlSSg83t
g37m/WQ0r9sQQ6TD8mqtbgaG8qpHf9Bes1sO6LJXkIaRIrGqJff5SvcqIcn+Dw/2L3PPpMMeUbED
QpTU/CtDKiMBEQwi1sEtpYBm+tBEiOVxzQmRbFDVKpIuIZ3MdrTdnTGnaITE0V294A9t1ddhpLeA
8V1WsECRmTX+wyIhdZX84J9GDqieRUrpaoyaYzp/WZwAkGzgxNgMZfryyQqjbK922uKDzMDmcdIf
8R0xL5Egd/vQvYMPYwaNhs0umJPXVB2tYz9iwVtX0cUqvAs2QPpeg0Dud7Od7XU9/0C5obnmoY2A
VqaiHtpZPhH11fOSVyVNNF8tnWBdovGO2PaWVh2SxbZ1VaPPmgggelIdTO2ifEiG1iI4Ufeu02a0
/XMkZm04k1U/ZEeIXLvSG9+TrP2gufcjNrRob+XRT7PD0MAe6GlMAB6qOas/LfHyAODxyTEi5aG0
RqqhLjSFikhWcccX6xULOvtNoTGRaKZo4kUmxm8K5RhzChrU9G4uoMvWfjcyLktkNDQfXIimHizO
EapQCD9NdvaSNMaXKs5451Ql2CHNiWzzuuBfyiVcETC5yt7LTCAG4KhxL4RPMCHzODlHL0GlqbQy
5GHXZzJtTBOwId274wgomcJSRwYOqL+iw4UNHiytIAqJIt1qSQ4jnpQw7uKviEIkfl3E4NtmROXU
ZGdU2EXVc/bDVEAAueehN3czj3PnTK4WNFP/Ne7g4ntL9sm44Rx3RKW3RMnCug4Kh7ej0F30wsdw
tjCgrDnGZm9p/SiNcDZaPaRxgVC4CimcDnNpV8fYq64Ess4y9cchxhy2HW6c/i8dFeEMZJijjzd7
UlTfmL4SCELUNYnX1cI0SUGN1K8HRAPGAhG0qcdpKHex067NOA08uvxw+mINB1U+gonXhJKPeFaG
Wr4fES0L1+pb1oOfsGo3v7NT86RQ2Y+1wcPEEclK0uJ+jySDTxUWSeki1P1ossSpScXHyMrAyJbY
lYbJpcPv+aZ5jeD8i/EhWWgAWNT1y7xOHru5OHQK7YYkrnuiFaP5Brb/AN8z9a0SOUMjHmmvQjmI
s6IER4c7Z2pXvya9eMmwdv3Sf1hx/IzT6qMBUkRR7YcGvPtU2sxzfsZO7zI1Q0DnB5zuZ2vILl3v
BWSI8IX6k41qpEZjhQoOsmdclgYpYqSj1ob8HViZDBAPXIFIUU4psh5VmhwKVT1otX0FT4rQg3bB
W+3oNh0Kobin5j96YNHqiKfTNNCuqY8N0LpI5wOFqIphmjj2wB0pUaPQ1RUINojFYVxcwGEGdT1d
dXBSXVvsbf1+1XA3m4frMKnSMMdlyQ2adbwlkQEyESTiGCDcf3Dd9hLxI5WTXIw4O3tlfYyX6NRX
xEpPGiXMtEtPNra+xkK4Oil4SWiIKXUX+SpaD439eZzWgx2l55QaSArsuR2AK6rZCbdfNJ87jJ0e
85qbyMou/RohJeoc5fVxld/+PItyO7JXGNpWnYHK4XIwh/ZcuuapVmp/HX9hzAzGIz/LwDsMrmKa
CFQb4NNczJmnoyb+GOMHzigx0qr841hOV3ylLzGGwM40HFCkPtcAm2KBV9XV1QY7VU137pDcHBtF
CqReZK4Rnh9m91iDlnKARsmoY6RKcUS5Ngs4AoY9VLGRmNyd4rS+AXQc9Sp/ZlVFoLDk5+V3a725
0BAHvSCIW3CO6LUlILnUtL4krAmUX7qyCYzVlw9ATgmxCYUqw8U5FZZFnFygKByMKTrTwHbgfEWG
ggaDctIbj7VtgNlMLqr75mHublczUedjCuVAlqKljhfL1WBQKTjXwzpJvsQecT8ABXobxB64HOjJ
NhYrCuqyeP6MzZ9Fr8SQ5CHYdeZZhm5yorsl7QLT5rEAxCaVemgBKbojdR2K4PiC+BXAenlp+Sge
ZIYJAJ2Mq2Mx3Hxwb5lONfUVvEfkHWUWKL7iNIKfC6W6FgUdGQGZ0sVlIRpaECHGJspCTnZy5LOp
iK5F8am00wsSJMvgQh9ATQ3/vBn2kqqDKeCfdAtZkxzVIP0At5mI3kREzzr1JduXMAzemgxf2IxH
pF/O8hXtkn3rKruWQZPBy4Ak5zRbsEK+mWRyA+H5RDyt0BEIcZZXw7chVU4GNDjNa8+Rkpxlmc9z
fC4b9kyGr0zanCEMx00K3hv1cSSV2hKzb/XDq5N93i2Q85JzjBKK3Y1Ev/H2576GphMP+wREYGQ3
9BcRbCMHKAfmHz1PjH6PSnSXQpcbLfChQrAUXSB832iN7FQ7xYRIv/5JcQv0em14miI2HDo/JQsW
EcmFFIKddJlQZ6L9fa5KleDwKHm0pEKSz2QMXMMnTmryNMc6cJUOx6VVr/IX0avsR+c+RpdYxDFH
ElORDq15SqPH12+GqQiTbx0T30bDV7QYYjQjG1W9Rt3zDFQCPh46VgsZFvnbDNTRl5SnrEi+UGrQ
KzQOY4DN/ITkNSJzqQP6EcHJrhsP8HBMfiR0deJnvq3qyNzBu02aDioscYzVHZ2o+jBj5bY05F1a
hDmhuirg9e03evFBC2sJmh5af+GM1nEzPFWidY+iBCRXuCPoRTUgl5f+XIKkoA+b4b4qb28V60WZ
Qami3irvLSqUg/WWk1ovmXFNe4bHYy2aYkFkBK4D4Fcz0AtEx3mSDr+gn4SZSZ0APlerQN5gc5ck
eZj80v8/xOhdhOt86cNivyV53nJoXI2DBQgr61jVmT1GOyF/bCCXCpx2BEfumst+VvWrYDcFVzyB
1BZAdQoGWjCeU6FdCeIEFZ+TuifJVTWTo6Bv2wlwvwuUkjpHPNmg50IwLyH3wzXtblaCYL+Ci7mz
cWoFaVpHzbVGBLLU1qsmvg6SlSfIN8/mPVJo+375sYLPWAHMG9ZdbMQb0lhA7gJ2FtTyBuBFJXOc
hwM3jcZPN/kCLp0VSVQkSaygZl1QsSOYac04GynpsM02EK3jYfJt61Ews4LmToHj1iCbwWruByoH
Ewe77up04H7j1QX4KuB9AccKyr/HgqCKN4ysgMRFs0sGqsQWYappnoflQ4EfyRDbxwntJxEJ7wpo
uaiCd0x3iP4jVKDAQClciYCBu7vBiT4Jrj3KuQA4NwVjL7DcASmyVseqSPTZqvgCRS4yjb2ev8fM
iqCZ5QEEfQvzz6+r4q4mRnAYGCkQUac7COgXb8JdakUbXngwPgMi2Qv6WMbVoMIiMOOewlqnD0fb
+DHFuFRYlIsoNakaYEQ2hmxrKVXwqqfK/F3NkD/bTX4ZPXU/tU8p6nKC0BbOMgU4zAnzM4bMG845
UhBuxf2JwsZqHZefsUhYA5DfqM/FeurRlRRMdIR4ok6TFDDgNif8+kQklU3Pg4cAngg6ynQx/6J/
JsjilPrXQgBscUMO3NXC4pZpEii3rCoVtIG55r4FzN+Im2tk8FS6+lVA2xlirHjV9wvWVIWzU3A0
L9l6pqsGq/JNZiiDdaDa7VWDoj+yWXULPzGdUHSF4lbDV+o2D5tdO7n7eYLBQYG+ngtfBODC5dkr
rI3IITwAgccLXlsGPgf1KIQPWXsWUUeGvGiaki+YwTShBV+We3n2bY0zMoKYzqBjyFcB3//Wk5sP
6TwSsn6WZ3bdZodZJDVwDMBaCOwYUgi5nUDzNADVNMGmz167r8kf5Ofl48/wcHqk5GW4BCIusyPM
hYIu3jaJkLJXyndJW5xE6TeTkiQqOVLpcvmva+ar1KUWc5+iahamRJzUl7Z5ZRPF6bLXKyy+uJ8F
Gi4ED+LGAIWBm1BkNhz8BHQqSoOYhSzzL5tMAOyLhKLvU5sfZcgyUSHkxs9saMDdV9kbf44AOk4s
Hn6pAWyJbUsLQ1SID7Jn1vQhJqZyowuWtEL/IAY+CmhdDjQ5dSqg71B/BK8uIn/CSJE3F9S8Y9fX
GUX76lOFOF9kOYdWLa4rjy37KQPlLvtPSAIJ/JUZj5VU0a90QQOPmpUHqr8t7mQ+k3o5DPMu1hDl
48DrTJYmA+GiFOqYPdl1tQPH4ndheSenzQh9dpRaQtGcinwvh2rMcRa7xnZGGt50Crk8XLu4OGgi
YgNzmW8imNhwdYqaQoWIs8tBnziRHwIyFRJ8U/O1j1j/xj5LPrZl5nAREsLKsvvHsoLDlKQWpwWV
zG46tcPPPNbQE/SwOCD8oWSLOMilU5AJyFgW2OAsmm+lPDEMwmyFqDl62yoSfoKMi3zKKCtBFr3q
WbKfpu1ckwURJQjYUu7UEFTM4GyIGEShd1dsDjE+qPb639Ud5WvJxa1Jk4fyvJB9Uvcyt20gJ65M
huwG4bdYiO/KaYbMzWHFQ8qwTwIEziy8wEwq+IgAh6zoUSHrgeHuZNHBppcmH0d0FSiaQ+2MQc4N
qOyAZ6zPcq9Krd3M1KsQSuT+EcYG5rF+6FLhYaDMMdr4XG65UAGxkabhSqfW7dhZsE63jcWRl5Af
CJ91EgDuW8o/mD+wz5Lv7RT5XQSFE5KPnIkWy07uRzn6ZZmLIiSVeLPGgasBPbaT9VNF1V2FEZYS
YON4wpNw+3V5mRq9BBdgrJ4DwdG+5JBsNkV0UWrnz3JCz14DqJOLBQhrlqq7wWVD88zGNG3EIjkE
IhbBEKpXvTlbaXSQRVjWzFGR3/Ul+ySh2EvAWJXzSTodZUX7Vj/IQMtnkOtWtqC8klzHdgVN7DUV
5mGLNu8MLzar55+RvQZlPH42E/tHrY9XRcOzGHlKJR/yfTcvtxxPbVg/j1ru3he0Wtzs+wr7egcC
7HlsWr9Z2pcwVhv8g/tTtyAj07+bynxRUoovCq5YSwawMMnuWhvS0RQHqaM8u2k7BQaSr3vC13Cx
zMtkojCZpMPFxV14bm1ufhSOdlGePDgWLma5OgdWQmCm4wKn4SEDIYgu6XaRH0ADnxs9x6HJPqNu
uFEOYxvLOBhD3ewE5UB/E04dJzFYpTthljlA87LSO4NgvItB3A8ZWNeUBBQGEOeTnITCt5EgTAhK
2slsuqBalrsK7rpc9m33NQSLps58EE4UYyioWqHFrnB6o29aoDReE4lWIkwwDN/bpcKKhBgXqLGW
xLdZ8as8CsSpRNROhBy5SjqtTqcuiwI50oa0usvDJxsa58D94VhhYNmcdA3OORS5ROvFVbTriJyJ
RkerG72ztEsMdB4b9Uk6PeIJKTZ7KSe3pjhI1aJTjQukyLqCu6dn4iuxGJehT9lWTATkRna3/CcP
JZe3jHMX7aNq2YJQeyE047kcLbtEPeWspMXJorzM7BQ6Q0ExJrccqOqy1sCtvFNHLCB35R/Cnhyu
Q3kr3RrEOdHekCAGYkHalosMBYSRoEfFzXqcMMvjtIAv2kMilMOl5uqQ00zYivKWkPwPRHaiCat4
dPKT7SqTyUNea7tc5umLgjeRbE/urLOcHXKHCUuuxsvIQeldzhVW+DWH5lcOaKRA+Wv18bRxKyg2
4Ywk/M0EpyRZClukgIOSVXPjEyMh1SufrsdnqUU7Q+dU0thv+OndDTYsJ3yZ5HRy8WlS5tsqtk2L
O31P1ALRUGd8nbIe5oP6pdbKT7i1vlL0ukW0u12LkmVPvwhnKJGsavYtrfS5WF7jyLqbCjQXXQ23
uah6gQtxStL8a6jRxY+qvGHbUZNr6ulkA4/piBh6o9Hxi6ecosFmo4cw0zJ0AgRGrlYCisIcahjv
oLM1sPfM6iGm5RvtFzHFsnHHYh3AlKp/mZb5I4zuQrLVISRl5kKQwEaWS4TCqxmYPiCSXXeUsKf2
iDXkesOfS66Y7RxlKiXEkWBSzigJbyRJoazk5FgwkiGLC4LktZJjSgpZo2IgHTY5vuRXZPttMTf3
fg+/2xweasx8WRe07/epgzAxfeJcQSJDeY7xJUPP7GhBETRIFkSPF0j9RVjGJX5mxgASAWFZC58z
tf/W43pmIRerO29Kdw8PEHW6BxRP58+rjlWagmeag3faNCCWUIubmqSauRisKTitWTiujWK91syY
sNkd8kuzGLMpifM4kpKMOLYtAsJIYjq+4bBivVPWYO6BkJAyVAOeDEGkfAXM7ouofESBQ7QcrMnz
3Uwn4SP4KJxDTBKtjvW7RDsyqJL2SDrmRieLe1hCJ4mw4PLNEMUVtgfSX9hdrttNL/LNRYPKevmk
4mln4G0nm0pUlP7EZNt9ysqWr4IwwyFPIgqTrNJY7bPc0nL3uH15VSheaFMROHAo8N6TbFi+JYUF
LsuraCYNyPhkgtOgccBJhWWRNfZIBcAuJUuBiYOY5HLhWDzJHVjg/YcGDXMi7+5Q1WIMEZklP5Wg
jzmUDS4fWyLzf6TF1ORq/AZTVp8MiwQ87oTHMD+v408oPycZiWQdEnEKD7LZ53gaTvSqazwO5aj7
/Q6UExDZkBEUGqcBZ0BWi6RxkpJGPGPuaBfHMjjTqMKPJtGcNlpPWqkgszu2wB4Q+YDS/cSlrPte
D2nOapn54QaU6k6joobuyfcF+99dFqMTE+vawyhIhUZxgxnlKUqp/tCXGBB41eucA3YzsFcKnxUD
VRJN9EksujnIlRTIlmTIl6RI6++kbsR5v+470Thp1hSj5h3uj5+LfF5Pc9ppgV0PFxyqZrQ/p/u2
vtdFN6UpwSCKkoqHpMqItEpn9h9YV7/b6fq9QXrFq48WQiwTn/4PzVlO8T9zImFkjZDLgJ4Le1Mu
TcmHZYp+M1NfbERgJsRgQkRhZPerSXGRxED+TPPoUOzlFyWGlLRBjlmJW1wEZ1i/+PT6EvBJOlMo
PxYy74VbTfAZCQwFxCCOMFQw9WJtoQWHrNlJThcPsRsEmOQt5BoiX0Iqg6NdjntCMPnVYa2pjiy7
fpr3wscHMnzZAiceQPjWJo8mXOW+Q8T987acyboEZYIpGRcJAAEqOOKxoq7ACzAR079IPJa04FGy
DpwgtZzWgXXaDdxv3clqmRh1A17G4K8z0XEpOQ/CPruZsAv9ZdI4KkGPJagFLNpbbOqwVgREtjQA
shqz2PUN06wt2SmOG9DUWgyoXS2O0ANcnwMIQqVTvjBN7zWF4e1XXa3W90g+wf1S6pu6xrfQrjFd
SYOOKszSZR9CtmQlvmZA2J2pvS9tCpSGPl/gnLzYmv1mK/UL1cwumFz3uXYnnF+4vzVMifZ2pCAg
5XRVEI8em1TZVO/NvUtNQ3PtmqzKwk/ZVA90oIoRPNQCMg67JtpDqwCK+gGG3RTGLwBEO5DYBtVb
2sh5RvaQLicbGRnFgRU4Vdp5GBEmZiJUP/zecTVSmUNdHp9gIjxEoOidf1O4yAl3M3qoFeNW27EH
wS+6xdFMd8o+WmCgJs96VhELDwp0GPf5dyemn7xBBwok5+FDkA81KW4i4GX1nnTCfFUNukGGAcYL
5L2Qld51Ex+MtIVa4SwqTrqg+6Ma/C5+jTt4lxk6R11MvW4XmfkLHtjTQ6TO3+1IrqzVsXzNLVfZ
e6/tRGgVISazS7KHrmnVYA4HVB0YDcMyr00K7CikGxeXS7X/OjTWFyxwPgkyc42NjGwG6Fu1FNpO
d36iguO3Rfu6ekl9KLDajTszorth7gaEzvZ928BEVFCMdykkjxGkULMgVii19hV/l3e9bLEDd+ZP
49Cc1TWv9+noPsHSCCC9lceoL05hbjq7BeTIPlGqVyvitzfQXxt+GPAcdyrjM6R0SeuCoeR0px2S
KRl+o/bjnAtxx0ZRbDYTzFK79i5fQvUGaPuXpUTmueaaOQxRgu8zIzwV0y9t7vZTXbv+1PF/hYUM
V1ZiKUSX0PXdZbrR4HN8MKUVi4uWCEZnA4X2HvNwSJJHp2rLA/TJhznqfpRrpN27xtyfkhHMdDZ6
yWM9QSUfDCiEpQEbnLaxc+dOhGDz9LDSz/GXHFZKnsyTX+J/FvULTVID7kZUpe/4OGDV5yFNNAPf
HMq4p+cUoQSQdBAcUpaWC44n5CgddDvA5uTejmHNbfTkFj3qCZVFTORKgHycAh1QSJmERANjOEBQ
3uMqoEB/LXMWMqjyTyJCFqLRGTscC5pmPFlhAgJxte4pbL1XIJKt9tkhp6my6H3D85EBP7Mr4v2o
fek9LJw9iBNpWxrPjXEaMfEpjPmzV2EUo9c9Osx5PMrB/Sss4q+zMYSfDPpCnd0YD9pEA3WNF/Sq
2jvDzIdzn+bFwXIV/duw+vb4gSRI/CsUrHNYP1Ugmk4AZdC3ozYecihMI0I51pMRh2fVi97lJAkh
h2+fUHcGn0AUezy2W9mCt13UASApLPR1fW3ahmMCfq2XVQBNSm8vQ+XEPfTK8Ubly4F9qwTdMFhX
N13At9K9MbN7VxOGo5N9tCP2YywCJ1k1GrB4YjgxBECX08eEUWcDe9hbqC/u3L54zFWgrZbr7tsi
+Ty4UH2aFFwc3l7sFi5PDyGD5APOkQdcArSEOn2u4uacTzEhMrRUVAd59GnN5r0yV2+0WWY8Fcvv
ejTOF2O8haYa3ehbYZbVdBQx+3uShYe2ra9aZD8gbVFTc4QZNlbvZQqxtAoBhcZK8o6q+Ie7asPO
0ptrjA6xzZ435ud2XLG3rmCpTXnxVYniuw0nzwl7P2uWfoLsSOGFA6RJGFiB5GTugI909Mb5hrJV
CCqTW4A+KVXSrAYYM9fZh5DCFNLzbLEiH6/WnB4eJ1vX1RGz9LE2rNhp5oBsnBTW9PqoFMIlKIH+
CjzXKKgisPCjkjnQAIXsR1KLUml/aW7/6mSf+mGu983aArBVaGeuVU0uzB20Ghmo5YxXV8fmh6ck
7S6y1Zd2nNvfdAU7GrpdnX4W5v2MGYcz4TJZTv2z3miIOglYN5y8g007f6dZnI0bXRA8Ed3gqrwD
KQmMIR2wcwOqauS820TBcqfb2s5yYfJ1sAJrg4et85BnIKucC/x/TZIKk6ZjMj+mpfFtu1Q7pA0T
x3we0JzA6+xZgwe+TE6/L5Lkg250vstQ0YGye/AQozLSGG9eRjyDuJH05krM378rpgVtzwIpWvbz
lyXnIEEl97UJI041yl5O/o7kkuqviwa8gr5Ip1qiwJJRex38VhlDnIHJ7ENnvdglWNA0q6iqtpqy
L2brs6LWK0IsSw8GFp34CterqPa7HLeTsknYkMm7A6BgtyThYwO+LMys9neIYkEN9Sz7HmnCjqq+
RUa+0wusDWOzg/nLN7QUHKHpRXfKSZmBpbmzjhrYhH6tBbehS9f2XvvWJAUpJdcIBZFeP3Rup/nF
UBrn2IUPXmrz6AO/dOAz4uuZdtG9XszoswwfUZ7OR4sIArCZVVwz79sWqkwA7c28Uf0e1DG7TXE0
aOvd6wgm0lPhh2AVdICdHnTM1EzgsksQLSA4pqPqlLYYYSHowM+FNeu+sseepj+9tfbJQdkaw0rv
uRtcFhHopbz9bDhPTt69mtz8G6xa6VjP1ghPucuRQkhXsVTQFS5NTi/EStlgONwtHhKa9JtPyOzw
6TvW16q+g1w1dtag49wx/kbNN+wUAX6v6nSnxAZbe85ftDl7t3rO/ahSL2o2/QRkAFgNzL7V8F0v
rP02A+eVoNbHVYgyVMYzOf1jGzUvkD2gn7ooPAgyWwXznlv52xCXJyOJ30y8WEuFEXRH5bmAWrRS
DTsROQMaF2KA1iWPWNL4OZZagxx1bpV+jJSvaawfU/1bUuqfrbz3dTt634Zj7ehK1IwYLIu5h0aB
GPPjuHBcc0IXQGnX7JM2wYxfuuQ56r52U3fuKvAUHrYiCfXsLrusjfOVSid4eGRdK8N8dEpOdkgn
a+g8zKGyz2XOTDe+y/TI1/vopdbjj2XiZJ4q2S4m8W211m9wpT6VTfHedkrQ6hBvbIN5lrsFsjxA
4fFrlnK6ySmTJOW+c82nIUedBkm1q1cwN07+pS5qWlxhkAsNIEkg5VrmUz84MEB688mLuKy1CGHu
oMwoPEfTx1IrtyziZdvSuvdkTW1ReEfE2SYyh6xE3ojV/B4qKBGi37NzarDGY/cF0m/QeCFB5myc
8TkUQsKnQet3q7dmQVeib5bo79tp7uTph6W3P8xsDF5tz672jg3GsC2KW9R3r6oFg75w76AQjzBk
eBwzqz7DR3hMgfZPCmGdMFgUQEdp1kJ4nK0nxcQ6xsitnkvkWwaATs1kSKPaO1SdbFqqm5wmgeNM
pVRdyBpzRCw9I0fnVGkwmemvOZR7GsRwEib3uVcQou/m6WvbGrc8LlgSE4uqtlaIyshPCy1kIzLU
PIkBdkxVCSNjwQqH+T2AnofCcG9xlp+grO1dV7tTwTSVSqb6wqzY7pYtJl8wUR8teO0lJIgYZBiS
IRU3PQjn2GvvU90ub5lflBWHb/bkhjwJpsK/R8so3ee5BEa3ENkUGhov2RrjwkVvKBpDB6mi+mEW
S4zKHtDmaw3QegiOhA5siEw1917VG9dJxyIebXF/Nidg0mTiDTV9PHa4ijqNlrqpvMwkVvo6EwpU
wv8BMhAuWM6GWoYI42V1k59dA3HdmJHwSAdfq/KTVXXnimguxE4I6u90U72UYsmMjHMLPuJxZX4q
g+kp2Fz6J3UiQHdV/akf0dwccUrsey7v1Xst46l+hOTKRX6vN4Wyr0a7Pjt9V91+Nkob7hIkSE/l
zMSai3n0wIgOI1qOhLct+J3c3Nel5fqVDcaflrsWO85TVTcvBswmbAk07FddYziMwDv9NMIhKx9g
ezRq8n1stBUNhxwCSuV0eFNC1NYLwFcjO8PjE++KJmObZ3kQznBC+l6jYTr3D7Hjvq/5RFDfKed1
Kr7jWRWYqJa0Xvk51Y0CwVZwOc0rV/Y7jh4fWyiWr8l7rHxoq/61jgrUXsvoN6L3/5i5y39m5qqU
Rv8HPNt/69/+67eTx/1bAav381v5X0gz/L///gsx9/fv/SHmGn8zgejDs8ewAWCXAaL7j8GH+TfL
MzX+Ub7v/JOrn7YRb8E8wQdVNf0ftFzvb6DSHdMzYThquue6xv/G1U+jLPcveG0VIgG0Q/4niPK/
8j0jfBcQsIClRgtloR3Y0FYxYwQB0WQuKEYjWUsXl0qpwI5R50eXfc+9ccmpcQK9PeQe7D6QInju
KVRFIyxBRS9fmsFx5wKFQm7IaKnLUDcCRNQAJkIElSsQcBbNnxWwUQHoaLTeBJMiLSJpsq4GPBpT
vYiIL2kJYMnpkPYimgFPZz6Im18L/mSqglqK0B7Ap1QQUBVQqJKejjBVghqQ1CxoKR3YFCE7pVeA
VGOZf6gAqzInSAVnZQjiyiYjkfcWZ79oQUCTEg4Nbnl76f1O8K1CrAoM0Fo9naxw5rGoJKfAvsSP
YJPrRXUuPMlPSJXaW8G0m89LpV9lKAwNl0IJz9rUjxSAASqQmby889b5IKONA27gcVjkLSWj1rsf
qCZLa8qmwVWl0/FV/gLfDzQg6po0iqRhNOE7IMrxTXWcSO0UEGYTj2CCOJM2mwISRPruQ/tr6Veu
8+iku2B7PDAXoNp6w7iqQN9FCVokuRuHvjYVPjFWVGZaUs1drOJFAK3H4SlbWGEpRb+p765SCf6D
gNp6GTQjhPW1VY1dNMWtQMrNqzFd7HU8cj9S//8Ng0HhklKzoBSgkARFER76JhBYiOCwBJchtWrx
YMjW7FF+TSAiY9pcs6CnAdauI2LPxZ2G9lnHrVoT+y10WWCBBwIwkZ9+Jig+rJjZosiEi3VzlQaN
dNGkTymynBE3YpPANfx7p0T6ASlPMwyIKWivk3ij2pikOt01BZy9YJ0qZd0NKYKlqnS+pKVQYP0r
1XgRo2xzKLsFEgl0FzwgcuCvpYirYdjqpUivFXdSO1apG0tnVcYvpLQqX1NsX6OpIkT/DX2R70l9
mUgjkDEVAJr0AkpQRzCWCZx2CiwcwYwJTCmaKfVbAGExoZU6sfxdvro/Rwp0m2KjqIhjYNtjZCsv
JC8aTjSFMLotMbyV1mRGeaPECHfsWYEIkkrnl46moWNTRe/IxD63x0Y3YmITqiWIs9B9kC5DjOVu
b25inhpGvNKLkWK2AKlE1bXGsHdwFdSlgxbGn1SthbKojO6Bu1pwiE5B+xKgZsK3BdkltWWBgur1
byagqHOGDbg1gBl09p0Z02xK4SZIhQ6r4cShDDX6Ai8oV3DVrOPOcCjVzYe4oVNFowoskIXzaIh0
PSH/NFi+irlx4rrfBBA3s06chC4TiI4GM2QBxWmkiXhASi9cVqaU8lNWuKx4ASbBkTzOoDziIaZ2
zaOK9TJ9ERFDlX+XDswGdAIKDlBderhogOJDGAcZViQpEvGsGHm1CrtnEWXNkCcVVIQ862D2kPvO
ht0DrPJOopYrzVsNE2kDM+kOU+kK5SAspgXZUGA5nWA9La8m61G6ERoA8BCL6gQ+knTqOyc+oUvC
7vmjSSv9SNkp0GMPGbbXILvZHjZW2LILG/4FkfWTbBnpjclrCCAwwqBmBU5ER002qY3Rtofh9iYw
+vdW0YJrgUClpH3cWj3SnYg5eONpMfs9XI2N6ir9M0GHOGq7NVWkKSVQJdqLR0EQJmwpwT6Z9G/Q
rw+kJe1GTCIqVYP3yaI/q9Pi79PPtWPCAtmjn75iQC6rnlxrUxyVZ5C9KNM28/jyvDIlHojEBnKD
Vc07aX9LU0caL5bxQidlO3vkMBCwhCwOATHIKGTYp2e1yYhiWIPJAObqmV5snVYZRnnlju2rG/cN
luwp1uwiAivoQ2ckc4TBA1Viw8u59duKsTuS6SNQrAK7d7uzQT38BnLI4sNDF2cPHhcPCvpfAv/j
LOJmcO8WKr8hpvJt1Bs7RXzm8xGUr77UQY3g/lgrgZ4kL+Tu0KyHn5141c/iWp820Zms4bCGYPcB
SsuV1pvDKTnJVVWCrpaLbuS0l7sqZAvKZdAXyPcbyG79HTEhDdnQoAcIojxENiaanP244rxt0ail
DaSh0+e4RxWMThIitMpL9TE6z6rty12TtACR6/QmHj4E7EaYwQgCGcHGl+tVnmCOj6Ze+ynnglxe
clPF6SfTbAJBbGCodLR5r4I2+fa1IS7gniyw3hHhfzmdBIakxj2fci8HKq7J8Cvq6+qCZEf7vWK7
LCi0odwtnUzZQbL8tmfgMrUWMlMu2o6zanDHkxjMcimb2rynhlEAWs8ylLniYLZ0UNvlaQERDkmr
9JqrjKnAxxo0JwEFtDF2PzxUDBNWvsrDi0ORSodsAW8vFslr/ZzOX2V4F5Dn4oUjRuoLep1RbCMJ
UJxpwG/UZa/zfB2FtcSyOSWXg/ycaqBe7aHgPKSbl468ToyX7hydK51jmGmQb4mNTGHUF3FdVntO
DCPxzeGLDtBK7MzFb2JlcWocXsJ+FmJz1K1X3f1Wprq/zvdrDg6RE1k+gfTjt/kjZJHZ8YhCauQG
rUmjAUCoURoH8eJd2BQAsskkP+RX60o5SRyBI9YWUk1LTUqkARUdX+R0QdD2iHJ66bbH4kl0jWW/
yu0tfzZDFXvh4mzRM4kWhxpCUCAiiFEDwk4oUakx/kdEbP+fuzNrbhpLw/B/mXulZO2qmumqyWYn
JhkINHRzowokI8mSJVu7/OvneWWHJgEyDNxQ46ouoOPI8tFZvuVdiBq1OOP1uKjTS2dAZYnm9qgY
k4/QRib0I1py53YLVCLfJqgONsB1xrw4L11oyVlTULFtSf1DhO0jZOu2PdJX9ftiZ13VbW6ddN5t
5NgfqrjsMUUzi1OK3fVZYSA50bRbuooZsowezgHZJvOoV/aKKud+SymzlfHwiAOxLSdiWRIHGxVD
ZrBrYsoIpdVe41ryom+z5aZehceu69GlKdDv9YA7nGxW23GeNRY2wOXqjdNjJ7RBjR/w2kkxVpIB
jYFKgOxm54lMD6g07HvOPaMEtU9M37X2eekVyyRheQbJvAP+Seh/Ll+SHr/mcvYh5DEkgJkpZHp4
Otf0qMVPb4kEZGrSU27OAenKUyUHHViQ+aZ4RPsc+iAdwCQytMBUK6qrek/P7xGTgZVmN5MoM3hp
yjzQo4azbTUXFT7kgU3EDqgTfsW5EoJPpW4Wt0sLX2ufhSQ2PHQ3ZLuBFwvMARotoU1OrdqN7yuA
6RanaYrgB87ZrRy0cdK2Yyj4HHg+LXf0/C+6xEcxERBgFs+FsAFFd1zSrqvYdIokfhHh3F10zLFw
pG3LrKGKKqJGiPPAgGwzBA2BcYYEPlQsG3Di8OAi9v25SBDpOJy7FlyezDyDSjiwvEsQH0nRX4fW
SPBF5LyVifRc+GU3ITYCGEKzb4506CQpTup/HpZvc8x/DHZYz8kuBHVUvCR+DBHHogGuqSa/MEOC
RgvdKQiZS3cAt3QLwIrQ+ZuhmhvDjQ7gnBVvgC8RfpQeMY5hZHc5yugU4nazN+Xwblsl5yt/czxG
8CrJNFZQNmZwQF3zSp18hWxi76+sgs2dTgEuLgNGojgnQSaRt+gAYbaS26gb4TsaWvXLKnDvS4eJ
nSBvkrvU9IPhA42OOzugPLapaYGaWfamXeNmBJPzdGs0hMbRybrosLbOJPRPI6VBd8ndULWzwKLU
2fY17hjIBoZvd+bmmoosDtdhfFL3lFxXTXJDFeWPLpQULaYaaHZXhoNdNWoJKSVfxCVmF75R48LS
VSwxienS8T4enZDEEE+8UpwDp1kGW/AD1EvVjnlXm2xZEW4TuZRfmtRSyZw+15AvA6taxgmdERjI
18VIcZeJ71sCi1l3EDyvqU22C3+DrUbU0h0aoU71sXnmbks2jNK8Tv2K6cf8gfzV2Osbc4OVi1Bp
XeSe4SV9Uxb977OAsnOZ30C3/mPdVZe0uN50q2Zpp/i9p2kHLKD53dzCCh3q990qQUgzaa53MMAa
b/N254MSqGLrbWbjf+DvrLcwVI6b9VlVLAOnJY7eQzgUeg/kvqWAiAHTCWG7U2S2BjIQaVDEJAd0
bucVOEat6QFcYwa+MQfnOIB31BrXDpKAgzRqCctAiwQfyUkK4oljvMBPUvBJyV0ARydVk7yJ/lvn
uAwAINeaEBsro5O9G/Gb9OfZBpQRs1ckHiEWBaA2pb7PnPfKV7sW1y2QniaNH7GGJNFvwukSTk45
RBrjHARGzQMx2rCFuCBIs+iV7isAV1qBL43MfjGCN12BO9VNie9UgEfFMscEnar1L1aUTSpt5c37
Po6JNAG7ERBqL0lBuYZrklVQrxYh846hCEHDbut32qfk71SAlbXBzJqLmh1LvlVyforJ/joC3JHc
Igdv26AyL71rULgrOtcefQCqjKcbULqSA1kRiK5bVCz9sxwsL6qelxo6owIOC9Z3A+a3Bft7IvZW
RBCpcS5AB6eghB3QwhmoYfSXUwAD6b8wSSzQ+gZa7IMxLgU27kAdh4If5+3livrLiT8BkwkicVe1
e9dCXyS7igRhjgVmjlYwnodLipW1TbMPxHO7BTwwes3vfoE1e+e/6dACpaj8HtneMxPM9JYq/NDY
iC+aL6pqzOHb23M/Ny5yeBsuqGvcYV4noLCz2LyzPKjeHfjsDJx2dmsZpKVgt6VEMplvMUFjQJB1
ipoL0jG78TrEhKrcjQtVMKw1SRmZnx2tr3xSv4ajcFYk59GIt525NFL4UVxpK+OKQ/hDo2lh2uDP
m81pa5Ig5DVActJB+vYKaBRo6e9e+i6KEE9ipikmq2s+kRQUvcWFBbzWBgVfXBUg4iuQ8eNxBEre
Bi2/tmh/UEtjhegU1anpgK3Xd9Cv6zJFnYAde2+0FskCIGJKcD74/02FvaNTLisQq+A8UN4+E6JZ
IdsOfL8Pzn9HMm8TXujPkHYMDtqnOxC4k2sZWN/YnS1dvNBUmnPgEQTFaYgaUJoQg4OwkjqOyaFG
xw46doLpIaEFrIQ1pIqmIw1I8NJkoCcANQnqCM8DToO0cByy3wCug05zk/RJK72HC5EGl8jTTVNU
vMJqTebFKfpwmgaUDtfsilZaLXXKV9yFydEuwRkjwd2G5FVD1fXEGAi1myg6FATVlBmI3rQV6fGh
Yw+tmtJMIk8puEWDdZrO/tzxV32diBOvhiNSQryQUmUGd2Tb3pXAhDVQCaSCNQwTbWoKTDqYJxUM
FG0CAUSZVfpvC0Qj/kGyw0ImWQVAivuGQUFQPIt0Kld4JQhejn6cFyFSAjs/r6GgEYKcW+LGUB2J
4crEcGY0CVtUvYZqsfLJYEHhaXOtYNrEMG4qipYeDBx9S4Vkmj/aUWJi1QbCDrwd3VYLj4ca4XmA
khfsnpT6WU+ZQeOiLS0mzwUtAXScGUTeu4UlZAAMKQjHivKmn514TLuCrDoCHhvCMFIY5cM4aun+
FQ6dfiaGLgIvyYDNbBE80WD348sY7tK4QklgvwTlfTcAVo1gOilAdNMQ4SieG8Gdnl1Zv1vBjyoS
NnZ2botEHEzovPwwwKXShwdwq7KJY+ecoXaHQSr6twSdVByQ//VAqhEzMxCKGHXhGdytGA5XR6ru
Ufmhy7xYu86xjdrcNjyRu2sdjUuRjeTFqsTQhPKqhDQlbtG68gh8yo6glRtKKdBM2wkBrYLZGuZZ
P5WnZEMIKBNmWk9RAWH384aCIuIvkzDTFki3IskYoHALw82H6ab3J8nrdOK/UW5kNTxMqxU8OU2v
mgRU30IzwoRP18Gr0/PUtFsFtP0xqxH7DhZeBhtPM1RD1pMwpGLrMVMCcCkhJD5C5RJOXwe3LzSo
Ic18ipQolLvUBWfmckTFyYpWVwnW2Tq6TLiCOziDK7iDDrvAaPxpwyjUPUcwDHcUT2sYh7vktQ6Z
ijLG1jLfGRbTD36iI54ifMUdvMW9VhUSzgyX8oGGWMABRT7Ad0zhPerpaSoovh/5Mg6Vygae5KrH
hWG/HaUi1cGmnK2O0RiY6/lrZFI4l5Le0nPVnhjdj+70dEJYmkZ0p+FAre0SsAOqYdjU8hB7dmnt
0LH9amfPTrY+ZjEUAMQIiXPS28PfVRtvh/WxuQHhavLcCraEIbxIi7vM6EDCw9uAb6rdLAarqU/y
4KM29muNfwpLdQdbVevJh70q4S+P2lFJwlTCbg1hubrUqnTYpxzpWn/Igxq2fULtxYQhuyYW15pB
5QZA4D5I8mDUomp92sGwbWDamoAt4d1a8G/1hEKqPzrIC/i5FTzdKMbfDt5uA8sjh8e7hs/bweul
anSqHVd5l24g5M8iWdSAvR1YwXpMWmRKvRRqaA4h7HTewSZuWETk8Dj/kTLxEDT3GirJrvvShYuM
5R/sRrbZ1YbywgVp8qWvn3LoaCtN2c50HG9gOJuUpalvtvCeawbmYQtQOUHnj/7UuFruFaHOAoD2
WT1+RFgKWI5zjeXf6bQi2HXWcK9LNrwSLrbOR32jHo62gLA2lIXZi6Rf1r1BUQHKBRHf5MbLpmrE
5eWOptUO9neSAr2ZwfzPL0BBdjDEI5ji2tA0UNMoMO0UhPUwy31mVwvTfGr+/f+0Sg/fRH1M8MBp
M75q76vx5p7KRVP/9ve9VKl++rJMi+ZN+WNvev5Chwbqvvn6sWyLRncQp2XxeRPVpQv5SBF5uqPp
dp+7QH7Lt2rvaM2GR0iUoUQ186WlygsZqrws4sOPjcA5wmId+B+o6ulFh5UP/GyEvjUGz3+9/WA+
/55H3+A5ZWgLuc/vG4cnV/lrHGbmkeN4oe953v57Ijr7aBzQhkZXzbQd8kG9fsVxcEzps33PfHhu
HFzP9YKZ8+VE8Ga25/vhYSLsP+nXmgi2Y/3sAIRHAfLBlg9fYP9C0e7RRLCPPDSTNUaHN/yCC+Ir
gIxvbAzfnAjhkWe6Dprm++luSmX5yTig9eQDrjgMFKiMX25j2Cu//9SCCI4CJ0BJceYdHje4kCfj
MAttz5kRL08vxumXGwdANfvbenJ0fXlQfHM+aIO0HMv1Hw6CpxukcwT8BklxD3F8vYDv/HrjAIZo
uq0fHwfWBbgikEWIS06vp/ukfWSiqu66/uEN/8O6+I7N9FP4cYK+4d0UeKT39dfik2+94eHM/fLn
h/P24u4ffyOuePQ+hSH7j76fAiL9+7dHc2UKCT774UOIMH3M4dcP3+/LT370WQ9f6uF/LtL76rb6
mIzTD8bDXT5Clt1/HhNNeq8CpP11N18YS3zaEp67+H8zlPg0Ej92+Rfp+nEwx41b0wT92Rtf3Ff3
d+ntwwjogera0ybws9eet7fF7cfbunk65vsg7Gcvf3JbNbdx+eTW9+f6z177n/ntqr3Pn47LPmp6
/uJfm7mfouAv5/NDdPu1X3u8VvWOj/n9bfXbfwAAAP//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MAPA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MAPA</a:t>
          </a:r>
        </a:p>
      </cx:txPr>
    </cx:title>
    <cx:plotArea>
      <cx:plotAreaRegion>
        <cx:series layoutId="regionMap" uniqueId="{EEAE7524-38B5-437B-9FD7-13D5589434D6}">
          <cx:dataId val="0"/>
          <cx:layoutPr>
            <cx:geography cultureLanguage="es-ES" cultureRegion="CR" attribution="Con tecnología de Bing">
              <cx:geoCache provider="{E9337A44-BEBE-4D9F-B70C-5C5E7DAFC167}">
                <cx:binary>7Hrpjtw6suarGP498hFFipIafRq41JaZlVm71z9CuVymKIqkJGrlG93f8wj3xSaybJ+23afP7QYa
mOnBLRQyleIWjAjG8gX//Lj+6bF9ehherKrV9k+P668v63Hs/vTLL/axflIP9pUSj4Ox5vP46tGo
X8znz+Lx6ZdPw8MiNP8l8BH55bF+GMan9eVf/gyz8SdzNI8PozD6ZnoattsnO7Wj/YO232168Wgm
PZ6Hc5jp15epsePDi1vx+PDyxZMexbjdb93Try9/6PbyxS8/T/Y3C79ogbZx+gRjk1dJFCdJjKLk
yx99+aI1mn9t9mLyCiUhCoMg9p//gm9rXz4oGP+P0fRM0cOnT8OTtS++fv849oc9/NgkrEm/MCI1
Z5LT2+c9/vIjo//y559ewK5/evOdLH5m0X/XBEQroTNhx0E8jujXl+X0oB8eH+z49OIbQ74I44eO
/6QwkP+KEJpElNIvzEY/CSN8hZMA+5hEvyuMvxL1RzT9vjC+H/vDHmCvr1/+kSr+Pymf/2gfmump
ffjXSiekIY0R+dszQhGmUZR8PSPQ/uV8fjkj32j59vb3FOX3hfLXkT+J5D+O/34iScFCPnDzR1z4
Z21XjKgfRBR/tV3RT8cFv6IxDs4y+9rh29pfbdd/T9Dvi+W3nfwklfQ//v2kcvegXxyM/a///Bee
FA+TVyQMfR/F+EeRhPQVRTQhGP90Rn4j45uI/vFD8t3Qn+TxXctP/uX1MPHpYXv54mfj9fr97zuX
H53NDw6U+iHxcfLFIvv+3yphkqAoxuirlobfdvhFCb+j8Xuf/sNOvkQVf+M/vxv6Q/dfX94d/v0U
cfc0PH0S/2KDTQIShNG32OVnd0pe+SjAYULRF/sQ/yiarxR9e/mPa+RvA38Syy7/9xPLUaj/+t/6
X2gckleUoghFxP9qlH/2pviVn4RxGEZfO/x0YL4Q9M8L5du4n2Ry3P/7yeQa0oKH4Uk/2D9iwz/n
TONXMYkDOAr0q1h+stwxhkQAU4Jo+KUD2Lnvg5x/jKbf96ffj/1JPNf/N2LPv583/JZKZQ/jQ/6c
g32XOvxx6/PeITX8aegPqdwPu//G4P2nX1/GcRIgBEflt+zuPM0PEvim4F+k8sOgJ0hUfn3pxcGr
ELyVH58tYhBhQl6+WJ6+NOFXkOYFBCKqOCEhRpDnaTOM9a8vIStJiE/hNGIETbEPZtSa6dyUvPKj
MMRwXIG8OAiC6LcE+Nq0Gzf6N5Z8/f1CT+raCD1amBhhsLjdl45nesOQJqBkcZj4KPJjP8agZN3j
wy2k2ef+/0v7AerJ5oX5VgUtmxRvCjGamgWbb/JIt7FksajUASGlD67uZ5f7ZtaHaVL+zgRtti3J
lhmzViwc18SlQ7vYHA/hZ4Gq+qL3URlG6BhHS5xt6LAlMTnZDtvLYeDRXts8Vv1VtQhZbhs+Gife
I5KcekTfCIteV3j8QINLT3lpM6tManxPh/a00TTC236ZLwZXi3QK6cTqhpy6wPVsXEPB1i0poml4
U2ny0BH/te30J4gnOJu6G9vMOzGid0HQXdvJvuZj67OuHXXaVvtWa5Q2vqU73MLCkerZUC+vl37Z
LZOr0ziZl3RScb7R6LhU2dwObCXJjd8iNgia9VOIGJHjSSp6swrZp36CyigQ+9FsxxF5VSqIufAT
1aZoDd4GSRgyD9tb66YtRVo/Rnxjo0nnXr8ZlHezrB/6IdDMhLhIpD2YCGVKV+mEFWYtDvx09Zso
RcjcmrotI4d2hCuZrrpCe1MPpb9NYerXLkor9Y7j3rA6iB+5+lB3SzlUXZ02wXtRaebzbclR4Dcg
Sb1zSXRNFdVpMFR5NfW7tUUXqm92VpIP89JdqYFmte3GvBqa0pOYuWrhzMpm3EXU3q9eNLMpXdeo
NJNvUsopYXRbjnpai65SrjBt93Gg9bEOBgMCiz4uayXZvC3p0ukhDWLy0R+WD1FEASNqLqKhlcya
AKWSSp7rcPBS3w9OtA6vvWq6xEJ3hemjjgls36MkenAJeVsn6BrN6+cmIfWhcmDlKz0fNPE+aeGj
Im7nD8u8vZ4b+WHpK0abi8FfP7dJaPNGScVmN2ZWyCgloU/yxJMnntCbbTQ4W0I+5m+rtVa7yOvr
bHaq5I0Q+RaMhnHegBin97NI1K7xw42ZKU2aBBU00HGO4trP7GCukarmq6YDibWqlRkha7tvrNcU
jQNJB/ig2w1nRHCcRlYeCK9FPiwTyZdtDNlt2yjLpgY4P3q0L4cIuIwGr0Bt4r0be5kmVRC+6dGW
uxBXGcEbOoaLNicTaD+bLW0+IFTlblr0p9aCFnjzZO96bJKyql2wW0klb5u+caznGueBqcd8SIbU
83o4L00UMu62t2Ev69TnOp2SoeiN68utXWk6W7um9Uj2dGxJGld4Y7Ma1rTiNGRAvVDLlmvkidyt
My7V6Gq2hc6VzWCqXadIeIpWecDCC5hOFjD1Ka7G5qmNN8TAacY3w1A648Zds1lXmqR2rxfX3w2o
9Q8upH0RjPHN0hn/XT3gNlu9bbqiwyL2PsLLzh+IunaxCRghXs4VD98a4Z7AXqJPPo1TsxjWo7b6
IDql0xjp/moaeHdsRoIybwNVieLqtu7jjTUoaU4mJvPboekYx8h/7SJXX69N9O75deLDjqqo3i2O
RmwzE723dGou1jp0TBky7/tl4am1Lr4hdHwS/UoPI9HxzfNHJ3gaen58GbTXtKnMVTI6c2WkcqUc
KjBri+YMLXEulK93fdP1r9e1gqNgTc/OeGq2RKO4BeNurDi5zXNpLzey27heC9l4FyJpppPWRLF4
CDqY1L5Z0PJJ2pt2EVkdDxdD/1p3wDrVg5ZYjRvWCBvn47oURsYVE4GsmFMyD6L53ltGFg7dZaKh
i9eqo6tizpyJDPNn6dJmtG0xxkuQdvNxrD0MbyY4z6TL9RTXWYyqu2HTu9olu0Y1A1OtN7Lokvb2
SLmfe1Tu6gnDZJFKNyJUFscnFIsxb9wSlZt57ye0MAO/aLYmXVbp7Q0KyQ6tTOphZYuq82hLq6nj
jEosUuPH+TD51xWtXB4Py4WmfVBanzmwn9kQqsMqqlPNnchjbpN8Tei7ehqKxr/xeQCWDo0XlNua
2TVqGeqsTAcU5tj/ECRiyBMamdQL/EKbiAVNt+tGbjNy5W0u2oFRu7Oz3o+O6myN7MG31cj0ZtRJ
eRsLW7vH7YH49i3SH+XkuTyc46u6dccJRacWo3i3ddW9CvRa6np8XDuZJbS9t0SVONSGUWUWZtag
qITfs96SKgsacdNYdaekU0B8yFkno6Nc1yd/vTMhaZijiZ9HFb1EmqRYrdcVaT8tQdemzrtGuL4U
QyMy3pE6A8O5xNu1DkpMApmtQaxyed2JWGdji1/3mlA2XSBCFiYX2jNVtbtxIlMaNpIRza9qK4Lc
iCQ5e4irduouXbemkYjdvpfz6wU9ugQxOWSrqy9HJES6zdPRI+GSziKVwYRT385+vsQTT7uoOgLT
VZr01wDpp5Ov99S1U6Z6PrNh/rjF+rNnZT5GNp09nWS9N8vUrR7Q0oFhDaouW7fYy2ee3Ai/Tu1o
r5Sei97Jq5Aul5rOS+HCIrQ9zoGbYbbOAS90UsN2xqkv4nrI22pxKRddqXmQDl4iYWkpGIGIhWEI
QSoSHNoV3sgaApYmBO/WJd5dONt0oOh9OL1f3fR5TWDgfP6oUnQevwjoreRSf3ma6JQurQGRxQ2b
IGhpQZIRlky76WImQWFjKtnzOv35KZHJOxvfg9cSX6ZtLWFD398ZjDUb571t0MPWuZadV1fnl7aS
+YLx6ZmUflw/e63NKQ2vkR9c1lUEQpk+Pw8X3HCmFZAgXNZHYJee13zeslyWHamaYy1G1q3ozTNJ
zou+bj1s6a6W2+E8/28L1TG+lu52G5e0R+l6pU8hZsHYvX/e4fNqz3NPXb7M3qdnJj9zk0xaMOqR
LEBJ2SrHxrjPBozThde3y+wOQ1KzuI3u49dDzcG/bcu+QfMNtfOdmpc7OkbeqYMWLvplb73kBrv6
zflFtbIJ8/vzo23EbQivyfoxqvTF+fH8apbNLW/GvNNteX4WM38jg/VmXYJdO/fp2E8/zX+ezA/A
1CTJxfdrcR+MsXqP6vZz5JIBBMFNhtBwF3UgPBXMhaxFkDY6PNAmyignEHtI0CPqpZPzVD4TnUEw
gjId+HER0+1qQe6wKC3SBuEi8kBSI3YnZ7s3nTPXbtl3JVbgh4JN3tVVL8Aig4eNm0NSg/jaBo6D
C7NNx58i/XEbK8PEZq86gkBp/Rql/ViV/hrjXM9gFDrTGKbNFLAkNCwCm8k88GTXiGPHrD++o2rp
3gzAvVxhnXa8b9iKqqctHnrWbhFJZQsHmk6ou6nEls8iOBszf2DDJi2TSplUCGBG4tV12glRFzKc
TOrU9mbs5i0NaRfto16RUg/HoMMH1M9rye3y2k5QSVzwwqAQeAJPR5nfrkUTVCkel4ptrWlTiVHB
+dCxucJLqqN5SpVQMVvj6G7i/V4rdSASRo1hYaNo5/H93Pd5xasS+VUaonfjhC6EInnbJzvpJaX0
XdkJ8AQtZl3nlYEk+XlkuITF0vQXLW33m1qLKkLF3WCS3bhQCLjrfI18CG9EOqiI+Y4W/ahOvZtz
myRlk08w9Nzb12HWOHndDF6JQr+sOc4NLAHpWGH7vFVVsQA1EE5dzNFcOKEOldD78zBwM24uN7wc
ZB2UrQzzDhw38ksMYT+nSTk/q5veh5tfjnWyA+1IPT6ltnMlB8/at/U+tPPzM97EXtptX9dNKiVY
AV3tIWfZITwXIOOibXPS9PtG4uKcUSxrvXdDVXiV2Nd23Dei3gUL39vxYwDu3Zl4b6zaBxaVZljO
MxzrGRjX4aJV66GP0a6PPTgrC5j8ubRAyfl75mE5tN5OxrKANKVvoh0Kwt0WemW/4QLbnYpsXg/t
wULTOMU7rpNymKuSdkkq+0vXtwcziN05esB9UtRK7RTKvS4uA4zyNRaH0eJdrcKi93UxNCNryFyE
wDVOktLj6mCmSxOJLN4WsG5eCVBPSSnZzTLZxTMqgkkeuqQ96MEvAmGyee1YNDdpX4esNn5RE2+H
qTisjc3niJ/oMhXUkr3R+6o+y7rdz5ruzODKrZH784qbhyHucWUNKed56hmscIBaBmlL1og3W18f
ppiXgEvszszzO1J6XVJUyTVdtzJ0Y2qHj5trDmf2BWtVVBPfm4qX87AWpM2aqt6LqSrI2hwminYr
jvdnDpy34o3AGZcNus/X4KKugtw13eF54yIol1Uf5q3NVNVdmKA/mIUWtAouPEibF9ewintZIEhe
RUPWLTFL/HaPWlDEzS9C4V1AbPzcnzZhdh47rnE5yhyb7bC4FTwS2UWTOOrlFE6E1Z25OEvhG2/O
rOMyKluvPUx6uagI6Gy9pZ/N/NlPlmJDS3mm/yzRcxvl0fOzhnxMi63c5ifjdZmKyQ5Pwx5MTKEt
LsdlygewqSvfVTYqFaognGuen63jOx7Kg+yaolqu0WTzs5Ynvtz1k9wL0h+8UBQhb/bT4oqO3p2D
0BgyxNXYw/mbLl4RbDULdQeV8gYSFlk2N+f5+cZ3se7KoJZ7HYmDN/u7KB4OuBuLWM156zE4/GXn
5qOiSS4xAVMCXdbp4rzRMAD8RaUInK7plouRBvlZdzo49oOC8BW4XiW8mMaLwND8WUjILzqV7PjU
lWaZSjcTZiFiT9pHPSgW9fZAECnrFR2gml76Hb1ofQh3G1EIb4Gj7e0aIB5UYvT9sgfmch7sKoi8
o04zhOL9WRND8KOLP+7OQhjGJCegVBG+W3ibz/30LOpvOt+BPap8evV9dekHiOzRdNsgeP31mshv
P/9y+nb35Pk6w1/fny+a/PXXvVHw/4dd/u5EZ7jzt5n+em3iDDD+dofiJ9Dyy42Wv4No/mHjD3Dn
D1W57+HOEJDJv490/u2lk2f0EMb8A0BnBOUFqAmfC/YojqC48A3mRK8CAD8BiaGQokBVCKb7CnOG
r0gS4ziJAkDHaETifwblDAC0/RHjjIIQA2qKQz/y4WrNTxinp9zkt1siC8+a5OjJgs4KXfiEHvFg
MxrgLe/aGEIBHddHgcOG2YHe157lR0CjTtXKyT6I+uvA87YdFtPbrXd+SuMuzqS6WcN4y/TWl3pb
/Avtx1fcUe9d9Ok7hv8eVhudwecf9wGIRkhhGwAnA3v85Eeslpq+tXU/Bnm3+HlYcQlJD9oAcmyr
HUSXkH8JcuAclfVYxacR8JO8R2uTL7Z91/hzWI7zwNrO8EOokgOGMh5AkCjJ7EplGgTtZxl4EINU
lNFB+qmobZhFJLlIEvHOawTKfB3lbuPzSdXu2BgrwTmFFz6/Q+ewKDEeZw1V+kpMQ5j2s5/G0SBZ
M7VxOlEvSM04yTKeNYA580chh899OD7WGAG20fJPxIbvIJ3x8noB7Myssrvd6u0qbtFNhLl3pcMZ
sy02H4kh9p0Xz6/Ddwn16IPnvJ1ABDIJzgnjgQfwNVnyfor7Y0w6SKc+YklxUYsWZaeegCkL+UbZ
iBw/LlS+Fj1+Y8BN5XXjF83kmgLAyoutSoZcTQaxOgZDJwmrIq9cbbLlkixLWgPQkAhRGh2CRe/d
/Uo1z4g2gBLP8w4S65zaZE0hVDQssQDu0cjPOUCfLDabKGYAGFM81W/H2ImsU/XI0EofBh/yQxPU
WbfKR+LN0S7eTyNhK5BzAhgd5f0yvq0BYIiTTd7iYzCqcqrAioogvJg849LI41c4qa6rNawAi9j6
dE22IeMNb8HTJnvTdYjFngBoaEp61tXdVegmwFe2ZSynesiSYTpC2vfaRuooHXjkYD6CM/IzvLx1
izcBfw0gOYoQpjbcZN0EsMasIBJfRkFYGxvBABho8gT1W1HhGjGLYAtk5BD7zklaVahN5xHfVM68
l2PlWNjF7Yk2ZOdJfV2jKUmxZxsWd+OYkqTPkJqmvVBVkPElrFk9++oQhrJniaaprAQEccQdUdID
Do/UfCW2gbIQ4HvdduLarqqwnhxyUXdjaWbcv6ejX0QBbbJQQw6L6xlngRqKWipdEAfxSEPN0xKo
19Iz/Zvxc1jX9yTB19ig9H+KJf9TLPn/qFjS+5Fi/aSqnNeuyhuwQgbyiAsu53432DHOaFM60vH7
wOpbT8VJ7ozXps+eEa6y4n1LVssMAExF04mxXB1JHRnXQyuMymYvGNhMx3VX42iEbn2ccunxwnTt
hTGjgxWX+S4y4ESizSZHCbAx42sNPpVDXr+5HM2Q+AozRXnXdWrP681nnmjrD8FC3o0eYCJGTiuj
BgzJ4LlPstnAmg6yvhNrRUtfL97ORcTcBHLxmOkrDHkU53syoYNqWnkjg3bPbbfuY79VRQS7aVVX
X2kHxdVthdol4BY7KKW+hvrWfReja6g84qOs3N6FG75WvN6pvkM3XTwN2QSWnXl6xgc+hF7uVRi/
jSg/9oMTB4xtX0YjOdaVNz60VewD9LAl93WioywUs8zmIRGZld1yRbpxYjI28gMfmjb1IOs4TXOH
M0F0ks5czDnX3XYVdhgXUPCbT207tzuA+t0FmuIobWTSMBRDDYdLDqXcDtUfR9LXjBh/vu1a3x2U
b8ecR1RlThrvIKrgcorVcKvRoKGs6d27xO7dUrk3W+UA/G2hCrESL84s7ztItq+9cBivxYIBRyQh
3SHa9CeqxNU4G37diDiNKoVuI3RGChfn5VXzCYou/o1wfXDrEwgGhiZfvRqqU20HQGu/QXFiql2+
9HV9GGJxG3BRA5Quliwa0HATnSOvTlcA4asb0jpyoZ3sQK9ic6WcGlKCfUhXyfDG7zgUaqI96XqS
rSQe98NSD2C+G8qaSAXs37u+sdA4T/oaFeG0lbCniXU42Yf1ClCijdjIw+twbfZ9ZNmQQPlRB/PK
tqUdwP9GH20wHZvOnXiAPsYdRJNJ90nrvk6juWoz2ZsDWvEAyPRYaL+F6Gr2N6aD1rJ6+jSSxbG5
7uqsimnLak/MTMq6T2kvIB30cz8Om5SOwWkk7ZtpnqE83Nwhqcd0CCAUmQDTlQ3hUJ90hE02yrng
+YSGS9SR49CvPZtn/2PX489E9i1g2hFUZ0m7Bx297+sZQsd4yYZ1vh9FsyOuYyuUdcxQ1wyLuowb
m2ovlGzzasVk4ofM9wDgGZPbkYg71TUBa1YoqnWeSvmCD0Ed7z2iVYp9/1M1208SBzp1jTRQFGhO
G4oeOtp5zAP4OY2lRBe9/eBwy1xzteonVU03w9TRdIii1wqbY9zIneFDnHG+FVPYQUGeNo+QJnM2
o+jeBRDrmg1A7XHIp868aUmlmPKbt6sX3iC77Iatf7vZTrG6Cg9o4w/RbY+MZpsAME6M1YOe17vV
H/f98CbomkfRAjEyWe8h3bmyZruCUzsKXjaSnEI7XTcL3BeQAEynwkVtSgUYCL5LpGfTZJU1W6GE
weburW+hgl0bzJlfNTddczX7/RsXJeXUArm6RyMTIkBQwnA75I3wa1BN6ug2M8PBrrRjCddhIPSS
ECxLKI91lgN4Wqs3XQOln2HeAggSt1tKwptmAyLnpOgBnwy9YThH5AdM7AEiPAHYfUxAa4ASRCkG
nCzJw0h+ripL0qCSRwJXZFK1j5YBigJOPRhP+Ez3A+RxW7cHA4gCWqxndSIxvBBR/bj1bbTveFCD
TbzH2+quhYQrEsqD5GSYG5f6vTxB5AiubUJesdqjH/XtzTJzv0BDTDNbVfhinOE+Q6WG+O2IZ57b
CupgxOCdW1SOos6kiU76o/T96QaZ9lT7ILWqI+9abuh+w6HLJjvhd9JzpVL6rWhdd1r0PF53IX5r
jpE01dtWIn4KfYrZ889qqVAeQGISqXpfz7VORz3OXarWKQOcfL1UiU6HsK9uKl1Nh0SNUP8AxPkm
cZVNJ6k3gGSILuDWERRCIAe44bGGDwiHIfcXYbkE2xOl1VyGGz/yKJhO3kIuN7DZgF1CRX1+aqfY
7hO0qLSerpeI2zu/cvo+uV0H+QmuF8nLTSbe6yju74PIjGUn47e8p+YwBCt8qOZJt4ABL4uA+kgA
wbmrDNmFampun9/NNc7i1rG1xRMThDQFFqOfJRXZJQ3uLgkk5ik4+CNu3W7ekrfUhOOOV06dYhNf
Rc7ezCR5tGoIWK+W9532wUU6WnJXDZASOf89lTFiK2+mywDuBw3bYrK4Tqo83AJIUIU+dlAASqMV
tXsA15cM20J5wzuz9PS0DLVKg8V728tpypu5g2QDJ7vJMI/6x0GPa4HmqMs6r0EAWUN0hGgAhlhJ
ciGDBrxzuF5upE23ehKlruwtYHYwGK5+MDkCyAXXgyhdRElQhEFHU63gUoCtEckbXd83XW6UFMXI
1WXUjuv1Vs1Q15tMlfVbs2TPQ7XudNZMn4O+5lCnvwXUXJR+5OG9H2ioZyVT8RytCTLNexB6VAWP
cO4Ec11LCzvVAM9LfYobn21S6+st8NIZyfUGbKdOofppi60lKGCRU2vWyEjdY/FG8rWcdaNOlYab
JI0aqrQysf3Udzpint3WdCC1vZAzYhq0Ryv/BpgRZ54FKAPXqywkhSL9NAeqnD2K9/MShwxzhC8H
4l/BjeKr5AzBjKuB62bbcKVA+05ognIG67GEKj3xKOtEp3dTZbb/w96XLLmNZNl+kZcBcDiGzVuA
mEjGHFIopA0sJaUwOuAY3YGv73Opp6zMel1lVr3rfr0oC4pFEpMP954p0dhyP/E6XcZbY78HgYNP
9M502pogzIKx4pHe5ddeTd+HUVwrhqlI/ar0g/k0b+HxsOAuGlUXd3NdPoZBYH+wpcRRmnTl7nHZ
1xLQ4/7UleETWJENUHJh0mPEk11IjoJHr/ce0iGh9jgYp+/9UatUVm2YmdaWcb1UKCWLqc5qrACH
u3sAWp02ahWu/edz5BA7SOO310boChz6eqqdGTUPKuFyZfpUBludlpP/dHs78Nz51B7s2Q6Newo5
xlcQtlsMvlhGTaFMXHdCZ2ovMCiniBnpgHn3m9Tj/Y99M92pP7z5VBpmokKaB+fowjvZj9/m2tWx
xT5M4oNABX4qxxAars7yEl5C8HQ719kNxHlBdS64W0BGsRwxisMuUWsATF5Bm6M701CpAOxpNNWr
nmpsrDtwKVltb4wrlAhj9+5KB9VgJ+K6gTyhb+sF0g1IBLg9+vfbuF8qBlnRypflDKaqePKpNTCy
/wbdpX1ntarPOEpnq5gfQw8FgwAcQM/r7G8DxAwd9IdjyN/UUPkXbXf5hiL9VBbOpW/L4H3vpnxe
hP1hDwd9sv0pGjR4okKKLbJXiz/4t6npD20kK6uI5NS459uSICsHQiCQYeWydK+e/DEWYXB3m+S2
EHcTl+1dA2BMwO/4NLrhJzUBNmNqfa0U5v8kKihFDAiUXVfbvTmMBf2aX0WhuyisDrZ3Zqz//Xb+
orDnZ1aLRMr3waDnqf16jWx3ffWrkN2tNHfkgbWs6rEsDSZ0T6aocJ4Cei3IXyLGDLuqQs0AOFs7
qsPjA9s0u0yDSAbY4O4bbgGuX5o7472WYxxsnJ+nNTiiajo4YCDcRGmFX7vZXFoDGsYRU/iIJVyi
HFjd68Be21KUiQ8xxmUsVnBW7pzroIM0UT3zolqvVrF/XxbXulNlgsYjOKmuDR4sd1DZYu/+yZnL
l2W0ajBR3qtnuTI3tPAGRyxZZ5/nQn273XuMs0/z7vDn7hipOyui4vDqJ2fUaD7DOCj2IO6MqbNN
7g9laP+o3GBILRoG7ip5brHewunN/nkMZB6E43APZiizUESD6z+Svneg4tiqxLGPPhPdsTwUpv3g
DLaMhhqSoFmpJqlHmYHX6cGELmV22MbgOTvHaevau6pZwic00OhEBiKmoM2kdduthmsQVGjXxFLG
pijdUx2u08lqCnE6Sr94caA66oqjuHJnXuJGFuc2QC266FF+U+454A+8gpAitCY72lUzQ7uKFZ6P
YsSsBkg2dl8DadTjsHeQ4ZUGcgu9X0e1VAB/+XbqBwGEj1YJFFjqc7u5V7GL/owdMLzrjh/dxK27
VpTvY7foHL1Xc1XbFsT+Pgwna1jqU9Vt/anXejjppS3QLfPfeNHNj6WBdHVyyju+W/kCvPLZKdFz
MvN0W9e7xU8mqwNf3ILQ6oN6y2qul9Ptgd5mDENd3ej2xZqKEIxb02Xcaj5yC/hkOfXX0qr6Jxv7
UKxokok1vCtDt01CiYIUuKt7PmrzKNoZ42Bbn/u5laexcXIR9tgHC0/EdsUgUkRtmunCWiK+sQbM
dKkBJvApDmS1JlCiTJFX1fOdXkVSLValAF5ydL416LkxaMr4NhvlumEfB2kas6bPgRFuJ970oARs
+TXYTZvY3TomdavVJ8e/FNY+Re4yN6/6K3d5lay9X30o+G/2IqAoaOz5rD33s6/VfFmwkUam2vMC
4mAs7BjgNWhWAP3+BFZbfW2Pzb4PqDzeOkCxIfAXWo+cA3LMBb3/zzvKVg1egAjKW0nBmlVn5R6E
0C9UAQaFmC+3Cwm6rsowOR9tb5s/VwuEm23oTAl2pjKGtsi+NFMN4AWkwXVkUCnXrlW9jhj/GH6D
uhhd9meGOxlZ/jQ8LKwb06bATsE4O5vmCK7S72w/6ibPOzUa7WEhnB+il+Z+7AN9P4S6Sw8JdcXm
uWvellBzQU+cdZPfPjKsFS9MTfctdNnbxPXdVFKHj/b+1EyWk2MY4fnU86einc2H8FzQmlW69tMI
Or0KiofKx2ICQOaxdnz/spfHC28BU1HxYlzvM4SI6xWYP48tVW3JoPfpGUvCuSid9anSH0rFrTfo
iz1MdMwg0UEd0s3N/q3Vvx/T4MT1qKyn3rMjVobsDWTvEZ320hpeqp0DfRdrkXeW+lLqNq7ZZp6c
ZkTn7AFgnuVxXG6bqD2MWWPX1X39lYdr/3DMAUod6HMi5o7y0ltAZ8JVNafCZX3aAYq/hByVAfwl
pwJr3RdlrFMh1JRVBfB/z9671K7DLj5G3T/IKWntEbpfAY1vCGlJ4beAkKoiiJYZ50L7BoemKPOr
jhQVeFIzx0OfvJO3HUPsTtXbNDlxy+6HGlKchakP0m/KaGq1dbZ25UM8aOMgWkh5UgsfgLVDiV8P
1bV36wl07vp4Kzz3JpyvIFBQCRyo8zz2ZV76hwEC/Pg2zPuqDO9CKh6Z20zQM0CMHjD11gQHSJey
WM512+TM7OO3psO27jvOHTD+4uOg5AMWOPnCBjRvnPnxztviHU4FIPqdE/Nt8h7YrJ97YFIS8P71
OMy3SofsXFsh2mF7CB+xqqLeKB3o2kdbXLHvTtF4yCqfhQsAM/AOkPaL/9yoFmDi4D1s/NMWTstz
MbTfSw16ZrYbQApUYthhyT+KEQcDAPB0w1AX1p/DOtwypvsQ/bHtZ6tUsd8eENlbfIPYsn+Rob5j
QshUrubR3tBHF2P56bY0L6MCZsJLeVcC+IuUmEs8yWR0/PmeOUpAI9uhvzb1ozu65skYqbOR9Xsi
G2hOeefew3yxwUTQWHGz28NpVM3ldmZKlO5bqOfXUpdPJUDNa90IdH4tCHiIwW6lUhsGWeeG5f2S
ujRW3C/g3u7MfITXTimwTNV+bUM4Rw5fqSe5tZfO4/JJQ48WLxAb9qPbZYO7m6elVii0BZgXOY4i
k45VYyNVGWDle3ks31vv8KNbvaUhPvDZWD/0EgKsoUbrOvdXdHoQ/jCMy20uMsnXNtLFdW0nmUK3
6p+Etg6wgDvknHY4A7CsVB7oNw+ahCryQwhN13lINTT++ewPAE1EUu5ZN9rT3a149+HoSU2QNL4u
MyH2I3YKeZ3miqMrnH/wAbL41fVfancazyO0IVDniy0zUKX2xVRcfQdC1HoNUhui59PC548zA5yB
5QM0KM01Zg9VDJayANzgldmthgeJZwFBUetxt3vLep6aajsJ1iXeZos3jn45NnKZ8lV8AZojPg5k
5Jha4GrO5o/nDc1Q1tlldw5Q7EHgY86hbNd71xrdk6BJMLfbK7p9frZH/ewO+zPrQvVZC7TxW9VF
evSdvG7qIcFeX+VrA9kbuqdbiVstAGS3/YEryBcHR2C6UDU86Ka49icMG+6NS/Sv6W7H+gey27cF
LIsQBbjccSw0EX8luw/oldx2C/zEPkRujG2eJtAGwqufK28X8a0WLXn42Fq+H0vtogCgDXmjIuZ2
jha1aQ6byszA7AM0kl+847qrRUIBqk//vm7kv6ci5F8Z4FyLNAj/XBby97SEv1jgfn7tlzIEeSYi
hPLCF8hxcIM/W+AE0jdCh9ICkMFBsQF/1oZYPtnfQpjdUMiQZuMPC1wA1S4GBoofF6MDxvZfspi/
6HvgBvlPZBWCRBN/McDhwA5CPoRn2z7seBCh/NkAZ7nVIRsX4hAFtw1YAR2Nv8nu04jaGbDih9EH
z58Fa3Q4p93OICG2lvgAmKDj6kDrEwMwgk5ehxHAjHXO9xkFGRicGCW9hPQAZUGQb0UEPt+DrK0H
dJsYfs/Hh9FtT/371p0McO9XKRKsyMaNPXltUdTZ8D9F7rUbUtbE05fQz9wDOu3YLPGfnth/cgNs
7tJU+ustcCmSxuMCdxow2j/oYwqAqTA91XWq5sRvN8hd3bf2aNlpLp23bfBgVPLU2w55pe+vJBxb
Y8fMX1rUpagAPtZ1vZ2wzYP2Wq56qD/IcrlUU/Cupv7FtH3mwmA1W93LWohEC1AQh7LSmcsX164e
3PZSD9uKVtd5WJalj9dDWonntKkju/ttm4GRGXvN+8N+GOXvnoN1z/O9Htz9SUztgzv3NV5PV9X2
V+lO56qGgKeFBDXSxsE9s1i+D5+c0HRQqVVD1M7btR3wCO0SMkU3xJbAwJW4PYkKpgePzRBJGPuM
hnGLmnlvk5EB9YDxcS/vJzRykaiX935rXoCszVEPf4Dv8j7ZLfUgVfkpcGrclvHVrKt3WsDMRfP8
o/RbDIZ6whgBGl4Hxcnj270r7CUutPN2tO2HbmMQw/nQPNTj+t0E5qtprLdO25+gpIk3BblncG9p
dQ6A1ZUsPM99kTjjA7cNJH9hdugxnuG5g8Y0tzYS/qpzUatrBUEG/Q+eBjVju4RsovEBRx4Z26/b
E3sEVxs6T1o5j35pPgilP7K9fmt6De14EWP0A7F437b9dVflmwzYxQFA25TOp2Zjr/akP477/pHH
3aJyjao8xJd9/Mi8pJXWLy3qyYOvF6bZaz9geimz3g/NvXeATXaqD+thnjlamzDf/fLU7rEQ8yMz
6ML79ZU+oG15YrzM6TUYkDWhX+JB8ezijaoJHtHSrvAnza6KrEHdd9UDfYJt28um3zXeWWf9yo79
mf5CTAzRux2yZ5k4anvV6/pCP9StxWuwfhN2e6VvO0X5Qn+LGeQ0ZzGdrcWql2ngR2Ks47keN2Ad
MADM8bECh5M88Qc3cTBrIMPK6OfUZEWmh4YVB6N/0+/psMmEFCf6PSA/L9sWdq/u9OA0y8OvU6TP
1cF26qo+o1Omz90+j4KF7UBx/nR+fPWemvfbO0Flw1UIV4K5+3W2Gt825oiL0k7odv76pQY6sWLC
eBd4EwauFzo9qgJAzV3oPvOyeaG/g25T7m5xiENyXIY1BK8oYe9q51GZ/dVfzatr288OHRsFzcta
ThD4/On8ttDJpmk+/br+ql6r8yJMOiTbot/+lyX7X5bsfxZLVtvWS2uVoKP5+GOv688bL2H6Cr0j
6jwLLvUdgpYV/DkTLy2rPoWW20VWWNaJ9Ifm5Fq/m97L2sAf3uCzZBFwk2CA4sxW2L9q7r4t9vhp
BleeCjDIS/2pOoaPu8GuocYtyLzZ5Hzr7icOonnyF0C0ywgDk1oi1ikTzT7Y9sZ0D24Bw/rKLppB
kgfO+Xu4zxexoYfxQjhkqgBKRsnBzyiTaFiVu0ZV0TLC8OEC1IdKvcA+1fQ/AEDvE5MojwDBHVbr
nDY0ewc03jM0NAFxusq+VoNIPdVm43Jd4U3wIYqp6vDsclhfAO0XgJLpddOFeTj8FhiTMFzMCpH/
7E0Zg8LfALcKGItCJVIsynkHjg6t8KVrPNQdbnqsbrSvJub7cLbFBtvbcbEqN+01RERwXvRgfCA+
r5jJJVwBBSIMVAN/TSvSEOC9D8Wps1F7gL010GmxIUNghU0CslERBjm8jHk3DGdwmTlsIWduv7IQ
AFNh4KDwz6srz4cFRw2KvXbtL3S9nVoj4e0nOlP6t0LvbcP3YcNkBSh6aeWFfDnk0yHvTgDXkNf2
Zz24qSUdmKFfl04mZgrzjoGXg+Wj7d00qE3KqxwkQ0YWHubMeXcpLZikceEzfAx0GKms+7pyEx/6
ftCpaGLNtbYQ74AacvAkqL/9wmD8BZ2ZrZ6XH5Ob7HWQhuHFwls2/lmp9UGjD+5Nfz68AL4XnsFs
2UFDoXe4c8Dtu+iSvSOjT7ROmHOxJdZ+4vVwAQaetSOPvAW28Uae6YdqE97u4hs457Pbe+nmdhft
4ITX7kz3jYxFFRpxC8VYzcDJ84SG0SrlPd3SgckzXdsIFwk90FK+h1txojvbY4Ss57bCedQiVsv2
QE9eun5OHwyA8Ze4GfTIe/AsK7w1vGhBZ8JgsTx0rADnbWWmZJmG2NbeQP66Og3G/sI+sAK2H97f
88XKVLlf9hZOG8eGiQtV/Qz3jV9ks95RJ8qTBTSvQB2g2uFKv2YwWfoQaBqOMEDRUQNVDLSPv3a2
WyAD4c7ZGy+BcmBxY14UGV0vXbu2/JxGYXDoCw12GvTkwdoFzq9TFy7deNmgO8Eu2sZk4/JAnLEF
Mwmfruwgo9FAQ9+BP0xhlG2wboBtD9vp5lQj7xkNPI6/ptQUSXCpjw7jlkeNfNqUvNSiyJvhazW4
MbnTGD41FP7dGoA+ZTqb1W3m0u8KhGVUElNM6yQcfk72zbGysOhuc0xbbdxb79CyJQUeGGYgPSq6
xtu0wCz0YN4/SnWhqUKzFIjYpQqddAK0j0u3UHOV/hf6f0xvX+mh0jccjBBgrvne/hwhE5arBncc
kjzM0B06eF3JM43zBdOU/sojhNBBp21r3U8KbCKm7TD3F2DP6QDuArxV7OwQXFM6BQzsGBZrKM80
/P4YJnhoNfhMn9sRmNOzKIYLLWk0XOnkaHGh0WzjUSIDNEfnlXb3nN2ula67sBA8sHopDVGX2Zmc
3LufCxSWCNwLer9SfjJDzkSvB3hfpLrQV+DKvdnvbpY8DA86foF0kWA/ro2Btbn1I1ozaWEgX1/D
eQ7vtJc2AwJcFJ4UHmS/e/DhBh8LeCdhfL/qA8612opZ317bpss7X0LDOYLHAodbsghw7klWJ+aC
bC8s4HIjbEMg675CYeKPIPV6LDfTSUvzzKo2sfT8HjIED3h7BFtduvM+XeUKyTV05lgO+PSFO2g/
xImBrgLKjHlh5VZw6jAxrBRCC9d7BAqpzy68hAeogxnimT0q5rxU6QFXpZU5r2XxttTJ2ia+g5iK
zHUSGCyFePBNOsMbXp9rO4EuLeqneIcH+xSKEwyEAFy7OYZTa14/zu3v9fy1Z7nbxjq4Qt9a6Fip
L5X7qYNwQN4p8UOUv7nNo2O9NDAgxB6WpvJcQtlW3dvY4tZ30dwVQ2IMNqd81MmsEzCVlpsWXtz3
L+j/u4tdWZHu1yzcEazgOcgrKK6mPx7U5uX95MEkEF7FaM7+AVJYdUnT8XM4vKgDMQpzkzSM59gY
UwYzLRBR2O4hlArqeHGWi137uWr3z7zg2H4ZVnEU4V4pscAdD9Z4PHzDkL8LVIfOzH7d5Xxp4M2v
5ACIoUqO4Inv6xGpedUn3tZBpK2XsYWPFC3uScy9AWfAhpPvdA9qrrycQbqBfAKT7q31wZ5U2h0N
Ek50m3SbBaNy4f3mT/u1gDZ/ZcApz3VnZf0GfRZ600BaGcJCch7IC1jbxDfHZYDuAQKFS2ubRJ2o
SrC2LWHQ4ZIDlVYne94x7lEu6OHsQ9Kp9ZHVcOoOYAUKGApJCUefo7FOSwYtOvR5mivaHFcN6sWD
HZLmY4+kgTLuIJlaggBeTC+n5dyw/kKb07qzbHHXbJ2idQ9z03+2RiTQ2CxDrk9WFvZ17W0sUX6q
caOFRtBBgICNPqG32kpdHVnCAxrmUwOvqiPSo4UPumXpjtALHJ373YX+0hlTkVNXBm5S+H+RdXLM
Thz0z2QRPnY4SXfsMOy4CFxwAdmdRkoNpIFkxaUdzMWS4Je3zdLH0kiXTbfF74aviCC5TKUHIQFW
UG3D9A/OFjcfKkSgJzvtbgA2PjlV0tnVmkItBg3P2gKUnhGiUFUlSjnLRpoMO6IVluCpEU+4hQpC
MqwVyiDAYxVD+OpKiD5HQETNBCB8DqpoQGGyrRgbHoe0tHaed9gGI2RsmNcg8KDewb70sI5fQ/iB
52GKjuWzO2tSV8KA4kOzsN3WsQFbuwOzoINn6KIU8gMYabsmgeLzl3m69nk0Inmmwc0brBe+Ps4z
BH+4rbQ/9mV4LuH4d1gHj4ud2dzJCC3ZB+datx7wCFRycKjzOcQjR4IOfmSDpxFfIXszLcPkxqab
So9h8nyspWS89uHvcdMJawRGX9InbJegGUQKjyIUbH4uLRARwKklvytb55snvmtrhpV3QdZKAcCq
LU/QmlZLnzJbzJFdI+jHwMu/NyqFHOwKN1Jiu4OJHKovF5iGTNVjtTAi9zDKJqXzUINvhQ93hFML
1b7H6089ioqgHD4eIdK33GGNQ8nvQ3d7Z2JMMF3rKhrFlGnWnr1gr7H1xcDJ76wteA/37sX2zFsp
phzJY+91B2TGm9YvO9OYXObOb4ovNGJXBXxuBPmAIsjC1mijyoUsO56P9lam2RjZVcUyBLe4U5DQ
rk7bYbUNeKyYnlN3DnncCy/ta5NT6eSH/rlFGdUezlUgbsNb9WVoj5zqQEiMMypQG0+coQTJC6+O
tX6j5+ugP6AJfiutqxqG5Q8BpkfpZRW2O3pkVH/QpBpQ81DxR4+Sdr/aHNm/j/b/U3Pnn72d/+d/
HieABJd/yQn8EdX7F0rg57d+UQL8b+B03MALfN+FK9jCD/5KxUNCaAC+wOPgfgDI24Drf9lFrb9h
vmLOIwHP8rnjIjDvD0oAfRg+C4cpEqFDANj/BiPg+/9vJp6Fw8Oz6oLpI0j8r5SAZ5nNDoYuTByk
ODD0ZRqpDiVwK1obkPUgkPkwIPthK8fzjiyIntyPA8VDaAqKqCgyAqk86UEhEi7FSbTIlbCRL2Eo
aKIu1b0sfR0FCKPT1v5R7Y5BKc4RNnAXUFhFN8CzILxjB5Zmvc1o8U8LQvnSqkIl5pFgs11HZGEF
sMnsGhr9Y0C+huwOyFPKEaaNHYuNKqEnoiCNHYkaC3np5IbkCbsdkn0I1VtQ6XeIrA58eSmf+Fz5
EeLcoqkwTmQvcsAqvRYR0Gz0hpxlrJf2aaCgD29dHw+K/gj6rzUrvu+tEHEpu2cBhw/Q84uNzJCl
xJ7CkSLiUpzImFka5OkAveT0pjTEKxQ9AnVY6iJg4WQg+w6RTjJQTMlBgSWTjeaaIkx8dvJaqO48
HtaJj5QTLCUXy4aCEV3ploLui5S3vFpU17CwhDfB739Y3vAZhRdUsC/TyD4ulN8yBNcW+nB6ryw6
nA1eOKPD7lfksQhHnaC4zjvktDRb+TbV1cuI/BZouBJ6vSDXZcEvBZTzYr7SS3rr9humeF3Xvxzr
r7/fb/q1HpbX1t6eK7kiTgZHtiCedj/MSKExSKPRjD3PoJZgWI0l7KHgxTIf6TWCYmw6igdCLEyL
j7Lvm0oQNENWV0TtjBT0wxf1GTLx4f54mKA8hq+iO15qJOdMiNLZKTmIXtTI1vEAB7SUM2RR7I6k
7KERSTw1EnkEBGUdEnpuvw2hO75E8T3NEQ8U53M7GjxGELIf648aqnAH2T++J55KOSd/HMggJWhB
WlD/65MHBQktSBSC3vj29XkcXyUShzSdF6MQogVhRMgkuh3zdkoLHV0juWhAgtHtCl0KNdpyRRFH
BllHGzKPDMUg9RSDdHvlUDQSO91+9nbNdJ7e+nlGkpKHRKURyUq3S7/dzdtxGPKXXOQw3S55pu/f
bvJQQj+J1CZJ8U0hcpwkU/feus1JIaw+HstBZ4jb/rrCqbt2sA3MLlQL85e+2pE6VTgRC0MEVoIh
WfqvvQjWuN27Pt2W+q4dKzgXVpQvHvir0kaTi+2KmnqDVeUGCBmkSSDNodvzcMb/hSqyHq1M6DJ1
THCywBw4mDRhn8BrFy2ABG2UOrxA3QvIiNJjqB6+vX6WwZR5C+yxPw/R2MvH3kc3gplFpbnSPC1V
d+n8EFpYKpL1j1I6iQbEM0FLUjmpBEfUBVZkt15UoT8rUT4NGtLPQGVUWG4IZKGvMnRbPWQ8DXQ2
wedqPq4MXakE7OEATEHsZuahk/YAo3GtL2J96znkEAsWU4skMDAHVIjGUUGOx5G6m5uuLcshVKa3
6nJLa6j3nLG/tsZNGQvQMpt0nEXugOhTMCcC68sUim4IBqDJFahjoOfD52CXu3hiSeh3ePOpD193
5KpRRFHbo2rpfl4B9Sbh9LNH6ZcdAUT5LntMK9QcR5BDzXJF41ZP6KmNzMHHZVAXWWWInB+AnA5s
Z/qk4Hz2wsjRa2557XnygeshQXFofrY91NQQrsB8oEb1ClFc1FcidW113QOeFi4dIrxBP5U5HRUM
lAodVyOQjmplEsk09CjWAHXcjNfCB/5B+BNaEx9KRq6ShT/T05lKgFb+nrkCxSUqHzzncsUzRutF
JWrDm0yLhJ7fblV3e7elVeNcZxuombtnFXpkT1nXtsXCitzWhSdNgfwhHKtZMFps71R0EBYrJylG
AIHoK+j4dHttiLGrY42g2E3RO5zpp5rJzugMfP9nX+IhL23J6Z6ODXQqysnGZkk3Xp0132ALmwI8
4vV74c4wA4ztR09sDMlJ98UxJqIMkNYn0GiO5cKBArOrOSxYI+9FB2uaizoyGN65XZyoUcTduoQr
yvMQTZPVXwih6noBe1l/QecKF0bkq9+oRkRGSVYjBcDbpswAyyNgE0aCi6qdmPwHAOMIpCWAlrKb
pkUiKzI80eSsoHJUbtxYwF1RGHQMx0KtgA7+FvdEE9GrqsTlHwnG2RCZRJUuFfkKXn1EPFx/wb8a
KwCVuNS3EghNENlWQGADaAoepcQVlwAOlpFi5l4Ld0ldNBJwshGK6pferaqGTSbhTRfdQG6UyTdY
HT3yFBJIDKCSjm8hDdb1cmpUqQ2yoB7dzXpqlIHCxrrwYgUw8/McDNAMx9Y3AI9Q68CA9y5gw8dl
Ud29y3uGlBjWejEtYLSQ0V04VjTWuFmUOiVG+6qpZIobrpP+/95GaqzokwRBEjrZfJn8CqFM+I1R
IiesiS2E+RDS2/X75QYK1/YVyzaScHCbjJ32Wz7109Wx7MTqy5x6BQL6+gKAJVYL3V6ktyYdRmU/
YKoDdybwri9tyJwxNgDUVY28gHLYS8hwXeAEmCo2ehcgQ/RIbjADMFpCggkssB0kBgEkKFdk7iHm
j41BRhgu/Ro9Nuo96Hu77Z8hUbNQvtDgUx0IDuCqXo0CkjK9MDg6y/98ODOKQkQeiXco906otC50
roO1pwvYlX1PZyyHpVCwviIJdcQlwOlYj98mOZwJhyYM2QOAstY2yirgrv2cAXiHe/eyzjwZsfgY
GZylj6Echsj8CQDeFNm44pQ3SCbDtMTbLWZ27yAZETx4UyHEAlMDAOqMdYjaaAIXrEBdaezObl66
R0Izi6AWxIEO5kyr0xyCV2b9PfEWjjNlRMQQWdNOR444CSm9pNHwVQOrlN0YuaUAk/wzUox6y3lZ
UyiGwQYcGZEs8EHm/nca9Sh7b6O/8oEVie72bwZIneiaokKc0oYmWkdy9m7gzj5uCYGicwgQFgAt
5ZPRaCEsnW3IqHNRQOO9EAUQ/SU64MDnCKUn9DhoTlY/p8QO7ODaOmTt0Vwcuczg/qMRQ53nbTzi
HlC72x76hujeqKlmT2sETXjzFYtRtM1s/y+oy/5/7TcdwaFH+ucatPznf8Xiz1lGlI1++9bf+00k
DwnEudtIW0e7ic7x7/0mxIV4y+eBE9jOn9KJrL9BFIW2wsWM8Oxb1/tHu4l4doGEIkQ+ezzwfOff
6TfxXy76R/0VFkxk/CPmiPJ9BPW8f5agCSat1d+rKhUd3PBQq87tlNHcVMNwCZE6W3cx6XV6i189
s0bbghBXGMDc4lNff1xgLPBsMKELSLcCIl1URwdwTYXFj1bzwrwMBh5XjycE1kBxmrjWR6K3RoNw
TEJcgIFpwJ4CpRci07CKAtTE8gB5R7pLbOQI0av2Ia6cN2Tn3ihBC07OG8YJeDScigxrYt77K8pB
pLFib0RpFFb7gwsUNayqvEb+YG8nHcouj+9pCLdJifIL7fwZbFVuy7QbfIRx09ki1byFkb04O2WR
E2qnFtwF1EFN2J8lyq/Jqe44kD0NmmFTW0SoXj1XGa1qjQnOfOrPQbnD9RFmLihira3TNhtMzC1p
RMYxneciOHvl77rhCM25+qBNQ+xpBzahTmIpoz0OyB4vphiWJZ8XSNMbLswGQxvueY0kiAIFAH18
QqeL7apHKdGA3MGozKne3cDCGCyGDnbOGXnuMCCfbEQEIunnEmBlbWQIF5GEMtv7D/bOo7mNNMva
/2X22ZHeLGYDJDwIAqIRxU2GKIrpvc9fP89lVcenququidl9ETMd0S1RDQKJNK+595zn+PKanMbX
NDqHkgrkwO9lVMA73QGkHtFuPMU0ORED7CrtbZoHP5MJhzrpSPMtcaNdHPH3rjo5LL60mTmf6yjT
igmXWK8BRjJJdFF5dLJ4t8z4EJDIa2bG2D3W1HT77DHFEoNzBwBgHCz420s7QhPG7hQrpLdidj3l
g3E21HC4OCbCfyM4ukIkHasFumAVHScPkijeDtQB42Ue8nu9pc1W9/cx23tWUTfPRbJQOkntlx3s
RmT4aztRoe7OnedXasfGNdvEev1RBG8BeFw0fnXv93HFBLWsIx3bBOZ8fPDw16luqIOmbjLh/i75
2ikDiskAgScjj6mUJJcW2yLA4En7gUT6yRWOsApQeCrR9w3zfSWk4ViYwxbwYZsydN9jNSzAEruw
hlBwQioeTo1wiyvE1l0WlX76pSOdcNPgQfepbJIYd4WPWgL99SMhIU9TclHqm+l0GV7W8t3JlmsV
W2DP7YsqLOXQcnAzeA9qpf7sHPeMsBtarvCXU0DMBkBm9pIBwlGjXsHbxepdjitT+M0dIOcoKh+9
LPMBsP/QvX7axVP4BL2LfQAQaDzkrGFd0MnQofXibQwhkffHDD5AvyCC7FmvpVaEW7Dtj5OuFH7r
lQe1Mx8cWaKZN22hNSaY/xKSU4gNcErCClN02WyS5Ptg2puoH0FOLUG2qj1WQnk1nBYhXxuo25Z2
OwLExhTubUJhZGeucqdU5VEVenanojqApu0140kRvnbbq9cKM9UMunCNHZHdvYGXk8aEsLlxTVfC
6p4muJspzuAKjPf/oS7+v0VdNEn/TK1qoXET1dGhabyHFD2hMTcEaTBc87OGnFL+rEKM7TpCwsgJ
EE2jo7SREHbIFOvm3mocDBjug+N4t4oX6wgPCwSIgegJESTKn0NWH5sRrzQfgMBWRIqoRB2eo1E/
WogqNVSISdI+eEge6QGCY+sfVD5Q/r+0G8g++PL52XI08YuOfPLX4yMxgrYZVILf30nnt2na7yLk
mPI6+TlASUrH+zJGl7E3sgf5RHk9IO11iPRTXieHZ/E12M4cPETI8rPTR7u8QviLTDTKkS701lUr
/DTgbCAmZRq5pYVKvMrvR1sQ16DX8+bX4/PwYroKDPjgAbc2wtH2i1YNDxlgDO/mQmlhNP79EOXP
cSzunPglQAor7xIZ6IeLuwahbOc2dHrXXWZj2uT0IqeVV3h4FjdynqFuMK7ka/m7nM4AQW7m1fcu
/XNkuhVy3dLv5+EmL5BvP1pnz2zvzDEaV/JOQ97R6R1XWdd/cXO2v/3ThHw4nAyqayW/bCMRrpL+
aag8xLnL155JX6+CYx0GT7jWHrogevHKHXURv6gGf+GXO96ksPvHslW5Wa5kGCSX8d6pTomGf8dj
h0jHPYPn4bBBp0jAf/WhgDXLeqDVN1IzcQvk7UtFWoCzS8Zx24cXN/E25eAepPmqxuUhdu96xNYV
ousyDppVobk/La2/EoShHWo7pjgJLcRrYLHQcS0omM03YNy/yfJ/Dzr6XZf/W1bPryTQPzSP/tcu
+W0JK/z3S/5fk1P/0GXSP3/xn6t+8x+OzXW0NPxDjvoZsPTPVb9F9pLn2iR5mBSp7V+X/dq/hZJ6
/8AqYuJIsWgOSXPqf7TsF1PFH00Xqs2mwjUMR2VZqIr/6ZfgJWjKTqlpQ73tJvMx62gR2JcC9I5X
jNfJsg6/nKB/5fL4q81FdUzW03wc4yd7nj9+XG3pUQAtiWgCmrlhmPppTuM9wkFoWBjQyaEJTGCU
MOazl6pE2NALyoOW86Cot3oIjmZaPRQfWWlSc/zvPSh/PRm46lwCqDgZuu6xQfv1ZLixDRSurGuO
Jv1q1P3FRrFjGNPGOSXuul3MO6ihG6dBNqWWL6Np7qbB2f79KTLkFPzpijgEE2rQhHT2gx734K8H
4Y1RkKo0KFhDNysdsEEN+boeSXihCdf1410X59e4cbbWbB+o7p+jLjrpVb+pUXk6WQL8KGcNa3nH
SrXZhWibaaOFJGOU5yTRmdLmHb6hwtjZU/xezSTOUKFRLHszT8FmtO9xoMD87H8bSBgo/rXBSfuz
kQ6oqMN/5TanCwtO949fiySxQle8pN6C+nwhF+O9D9IP1y6ueZRPa2tkTVjOz324PMFs+/tTKm/9
xzMKbJc+r6HirOL6/ummc4cW3/FY1VvFKc5u425hPb8aGXcWI/rff9RfHyeNCENCzAhNw8Ks/+mj
vKirclyWXDzPujRMowl60RHQ1ZSr1wZ31d9/nPbXz9Mtj5HF1AyDEoAuPeRfHt++XVjCQwXYzkq4
5syKpmZTTNZqelnU4t6wlJfyMSNhq+6Ha+wEG01p/dqlbZmBuiJdw5n2f39IOt3wv5xv0qwtHm4G
Qs9xJDfu14MqRidRs4bsKA+ST9ACwaJ5xBiDBw2pjxZt7WaG8GOjTUZvaw/+YPyIFuoMFIOl5mCF
JRVP/b0MQwRTVPvoMGis4jOY+KKnaUv0klq3Q9KybupqVRjgWoD8ROSq4K3Wym5jUHYzkbI2lHll
4yzVx5z7vF20XUosQeJBbXF+GnQB5J9FTmU3P2LVxEbT7lxTm3yC7/Ya5A47oCzBEWAU3NcR9eE2
fnabRJ6yfeJUaJwaPxjwZ9mprLBaDMI0K7xgNyFCkT08d9vBgQ9kmLSWTCoj7KpHR90pFDHl+GQD
r3vVvvSm/SHK6aRQG1w4DbSZe5RpCSqtGs2lfCd539imTo5wV7pbgb9M457WzC5HFm6IBjwPYKTR
MGqoBbjxph4epQUGPAryPdIWKsYDetOhfzcNDwRCdmyov3Bce+lfZSoOROsEEGFftj1O3XcNXl4A
dAdD+rXSQFRoqkO8TGS9lLZfmnlMl955G2j5rLyM829Ph5k4GhE1zRnxNJSDVX4mXGmv9Wy76c5E
M4L4eVuxIOo8wiO4nFJvzjOEyQjIROy+4CjOaENLOVWK8PbEmEuXtcGhkPFtLTotDoE67YAH+1He
ITfsw7KVqnNMOIO4zqR2NCIZkFpSF6k7k36DKMXd3N024Zc8r7YqaI0kV0+1TuOTI6zC7Ohaoh+m
RAEjqy93Tqv4S/FNZObcJaiWjI1UeCaT8shQHuUezTWNE7fsqGKENyV8rSlN8IHHOLcPNvKszIBA
qpvgmr3Pe9wzpJFHth4VK3kEqpA6yl3vnDLDvCCdWyUZ7IxIObpGdR2M4iyDeTa4j23SvLixcynD
nqZF6IeO+1jkw50x9L5j6zeoMGds7a/sFc6WM94Ni46OYPDt3rrIZNAFaLEwC5YMiSQTEKBVUJla
K0nzNSqW+9HOL16v+5CiW6Y9cj7CKfo+eMM6AJiAjnYXjkAGgKnMioMsuI3eQy96B1Vxp6tAKQwN
SulTWZcneoOXYkH0UXrruLOfYand5UYEurz8EjO+R268wP0BBWqN1a4vEembcfoWz3fL3HzXbH4z
B2e1qvV03+auu1qs6W4x9XfNU49IRPZNlgO7KF5tM/E4GnWdxb3np1b8ZnGnmIXzrY9/6l7y4U2S
qxY7yEgw6HktmjHKP9zFwbrTGuo7yeStI6IC0jl8qiPFoi1Gn9m0csK0YLLBEduWSfqjd2x/sNqv
kxt6K29Iv2iOEpCy9e55bO+mKRMeHPqz/AVQx55JYt2Z9iXhgOxIhyKrIvWLadYKFrrAxuIcBlpb
Nv4OqATvpoNAoVTU5/I97F3AOnBi06SgjzaEu8CmctGkWGEiCkpl+WNpcX+O2vTkWkiAm3Bl9uWD
UTAyGMslUqN3J+UrVFr1ktOJyNMUGljE7iR91Vv4IaTNlRQPIaC196DK76JEYY+a2YhnsfnEMLyK
6Jga3W0xS2Q2ZQ6+TqtWQWHtEgKVAHljIApaMivwDvNItu05oFM/YeqAc2DTrpWCcZh+jUmdnE0/
gE+Xsy1qIVlJR0gepdai/YGeNXyeRmiCNESMaN6KuUJke6KErKwSSgoQ+XpepyiEId/valXZWWLs
4OnvTfpIrbuTrqAoJpvo3cUTLQJKI9ibnvZZSw6Xdb8p4ETIr8qAMGEimbpknSk/bBpY0uUp09LH
hOG0zenTmMEB1Lr+2XKSFhRzN4cmHwHiYi8uB/m7R2V3ABVqRdSxjSdR00oDTuwu0oyRX+zGR2Yp
WtoD48xvUmDpCkm/Tjo+0gqVlhNd8EYJv9uq9hrF4Vs6jx+jRfhHqx48YsvWceFdjS7KfS5uAUVq
IutnFTvDkUYQ8vLAXPZGkWFqXcVBum+GXPULRp81CXyrIuwZRwv7R1GkZwBlKzt80AemgNAsebra
8GnxvTBxgbg1L7mFQzLRFL/Lp/cW+BpW0pi6snHPDnpe1zZAqDAfXyl6bjWDFBhtPDPiT4XgfmTr
2Rn6bdEJ0Zl6VhZ6LCZb5+Z0ubHWIjTwA2XvqDOQBrif/S8ZyMU48M8Gr4iLc+ClnK3PxpcYCKTD
mGrGpqH6LhV2FMWAS+hvU4WXVmJwDOpu39cxJq/55CH/rhKT+3PKNtGcI9QZa+Yg9VEVzXg4AWL6
TUVeXFwvqdZa102bwVL6NV7p06R+MUWDXosa3RRduupeQV1umh4/LZXqOECAT0gjlVIGDQ+u8Utf
rEM1IxeFoDeNVB5CL8O+92NHB+3c+8aAGsWySPrSfUcMZdkdeS1+2/FGAGhCKH0WTiDWCOu+DHdd
p9x3zOJqVLJKUrchxt4wgjD/4tRQZGuCIZj47Oxkg5ULrFHxp97GJaEq97V6XzkTaKAlPxWOiVG/
X5dK/9LBGI2nasutibMg80kioKQTKd5XJZmvpe35RP2sDGJg5tY6Zlb9pQ7nBxZ3Z4/YWCcAbd9W
GOCmfY0QwjX0wxxdSUMgCAdhvha6l3Jy72s2EhlpUHFOFlMOXTBVAQu1fpRgpWf4JVMCYZyH0z0/
zeZEaap4xBR9VG0BtY7XvDMvUxfvKqdRaAEYl4h0oJHVzmDeKSQQosnL16iZd2qrfqX6ex7j+K01
45uCkHwoqu9kcW6wKgBaPZl2+RgBaHT1ee9Y0S6LdYajhRLaQz+reEj0EwP2o+aG2zFotpbzTbWR
9nQpT7R1DIJu3c/h1gEIlyTGKXWTb/DDL25ns8jKAYa1NNKtE2Cjj8JBNsDBTcpHETGs28NVM4vT
e9FqzwVQIIBTp8hQkCUZoPR0btJperXuUY6dtRo3f7isQDT6oKPqbPS7xGQKy9ZOFD2oM8qPqYDl
VZ5jipRhX31XKUhWr1ra3CmLfWm6fpOjOq/m8rszuG9OMu/t1jtQV+LxZNgdEDirBjqCalshl7GG
41Lme3aWP0O7P7hFj0ilPBppeEhY9zLNrsci8zVF/RqVEBjiYKvDOzW86I3V8rfJDjZdC7JWz5lR
lZEAJad4BCnl2+2+jNhdEG04z+rXsifDxMqDLz3jqoPDTWkxok/m0cCIltaErFodODRuPYBHzXhf
A3ly4BzY7Ze2w9M3k0uB2QBiD9Nq991rvbUGCDqngp8B08nB3E1pt8sg3XUIYuVj2/kD4KZqZXvN
/IZprDIgu1uvOrjuJc19MqTv9EC5720dGUTu6w0zaxssX8eaJIax/mLm3VpPi3Nuls8TqhigSNs6
0G6ErBzUNkeZAcwmvbMSfes4AN27msVrtbft5Bn7yF7WeHrFBIC/aULE8ZbieJLV/cgAJj24FkdU
ijPKwyElq3ZZiEeoEWh+nUSTJqt7jSmiqI6sQDcaYge6YKsY/5X8vcaPVSIKkLZcgU/Lwq8l/y6/
oqjjHof+QXpzpHTldxZOLw/Hl07/T1jTBU6wWexqIh9garNxisnnuzjHEhRgM1OSHINsEjIcZgNO
M/kZq66H/0w2HS5+NHz2LEZ62By8hP1Di28tw7824WMr6ENlGlVM/G3yp7mkh6Dh4/G/lfjg0nWL
pEPenKtxFzLvSfPTkahcvpEcXCmeWOdVw2EX0JckFDPGdycNRvl/pC2Jl/kovyHnQr6rbK4+vzci
JcKsLVx9xOtOePzkFQGevxGthLwywAtYosmP0QbZKLCkXWnj9oUTMeEgHHASVjgKQ7qXciFjnIZp
+ZbgOxy5lVJqLbgR56Q4OqhoZvyHpkiG2NfV/Cla7AA3Y2V+vq8QpA36vbLbMvE+xnggFbyQYT/T
9rR8ldUDjc8Zx2Q/3Jv4J3V8lLIBjFDwyFeXV3v4LeX2kO/Yox2RVq5sZnsGcPDOeDXloi1sAWU3
57GMSfB0VtgwPnd6eD1nHrWZNUaNB3TWdOBFzKLMUB0e0dFBCIRnVDaIC0aIBRMEI/7RRNMTG8Ud
TI9t+OTRmG/wn4p0kiIXCb2cvd9vE6e7NCyYqESvB+YuuTUVPEERax9475/dY+lEf966uGAz3LBy
qcKqP5S/XRJxzAIP5eo3mG1qVkgVS7/P2w+frXxfuV3lu8uKNJw/P1ruZkKGDnLLjbh2LXRnES7e
q3yTOEUF2Juon9LDTMp1Ch64i7VdMnMNZaTrP/WXDTbgjv6yOiEQZKccphhd0KKZVNr0ncriUF4h
b9T17cUq6dHzqkg7wnrZGvyod9ZeflHu87mYjhU2kQE/MxUPkCfTacbnjICANjzdZfzP8t06Gvty
N0T4o/NjSOKfDAzCljSjvYeTOsO4FOGsznFYzzitYQpviu4BefluwoftoGvykG0RG/VZUDC5y6Qw
UOPf1seDdO7lY+Rml0fFpg6Y4/qWn+WUynlT8cvIY6uxthh5TMMAbpn2IE9oq097KR7IWRRxLNFP
W9jCKJbildyFC150Azmgizc9wKPeI36SZ0wuuQwuMU+gPKVl/iYXVG79zwEMjYFuIaTliy844lWc
8aIpEK2ByCHkSOVml5vew1EvRMiw4rHEaS9jJjrSnceCKSi/pyyuRdKA1suXJ1f+HuPbd/Hvy5DW
dCcHV7983x7/niduf1z/chuNSLtVwQGon2AAQQQkaKIhBriSkht68HQsgxtkUgCRDBAGdEgDJas1
PL3suCwoBN5EOz9Ke/Tx1jsYPQptJX5VsouKprh0gjJodIQdaQOGntRAaq6L5Q/zgOmuQJVmoqI2
dKAII+uszKmfdDP9qhXfKDWH21arv9qR82xBJF05gljAeM7OXFklAl/oJspB6UcmUIZUzeNNhYcP
K3f0tYfckGXTu5bq0drqNYJKiC9y1ARiALyHbOo+EgbNVW3qcFX+NzHTXWoF+quCICJ1VRwEkjII
xkHLySCvq/xcl/k1YtnO43lYCIZa6dl0p5jsarveYCmOSrl1Wl7r9XdaGj3id9BWObtnYr1uTp2f
Aw+Fa77+Ftkqt7DzWM6w3pjiy7FaW5O1C7L4PU+pcs9wngxTu6UxqqK5v3MLBUjsrpzqQwc/EcHt
oQQfGbT9OpMyjp6fPWCPWoKcRTYPJRGrAcERRGn4jW7szMm66Eb4piQUTIbZvkQhDMPMUka0hQ3S
y+DihmTJl+rzYAOSKj0qHOLLHZv2QQlths7sWrfLc0Wgu2WpcLa9Llw5Tb9RPOuwBBzvHFYvUacg
0DrPg3Oi5nybAwRO2a0Y6S20VnEdrfKMXEaDSa+r5cMnzzpINoNXnNuSQoYbhaegy9+9/BjVSCtm
LXqHY30xAvug4SsqU4s1RX2awYl2YXjKp/IaOlCnqf+EenZWSfcAN2LtEErSdrf3Q+bdh7pCx8ND
ssyJzMiOHnSgtIFZYMSsHyrG3ZVbB6ijwB8m9ZrAtGtgDc9LphznqLguNDc+K1Kh67GjSr+UOgpj
on0R7JCxZVKjGQw+uk/8pEFDztnrGhsBefDdGrlnrA5QqlJcWyC7qaJcx4VjlOEzbDJfL4a7QkMd
wiUJharYJvl5bu3LQH2Zoh4z2bCPssJj3ko8Pzdqv2jCD5y752qgupVHfJwiaJUxJ4FVnw95O2Yo
PXNUKNDEA7pdlX6LmvQjnuIPxwof2aQwRQI3qF/kLM0UoNCTk3f8nRGArWgPs4NUUoBqOF/C5sXu
wzdP1e/m2q9LcljtpCvxuxPQprebznav/dCDo7VtoMaxcXMqDO8OcUAugHjk9M3WMwSHlu8U8smi
4IYR6DWrhrvIDB4xN1TrwL7VSXeXaJDGooGTYzn9nRw5G95hBEpQXtE/bo0KoFcqVUetTHbG/G3Q
0CmPxOgu+NnZ9S64u2nXj+xyk5tdOhc3DU8tkOTRnO9TTa6/3NRLXa9EVmjFhYQ5P1m5cSMEHMyF
m3w44/Ts5dqto9WEHqIlXTrzPbJ3omV+lgJZEVQv1Pbf7LJ8QMhFvaDliKkOrswh2AQk2Ewu38OY
6gck1XutCFBtEGGanYLFZTnbMZLnSf4ahcW3ypxG5MzTRILFOneA1Ol3rjvdHOaXgJyZYkk+QjX9
iPTe9aXvlmG9zZjLKMOm5na0O9TXrvZsxmbod3Pdb1v6GAVNq1Un0RBDhhBLS5Uvo+4cSCwaKMLY
BNmH107VnAtRv+iptVs2V5hHLK76qMDwa+/iYhzWI9WzeBieOum2RO3z2L8r6KJmhXGxKLYVRfOM
JYHpeI8dAfIrN7MuRM1+cQe8J4R0PPY9aR1L7K2KKkDU5uH5fohbv9WaN1xJL8xG+HM34H7v4rC4
JlMBmAvHR12cw4W720netKp4MHnQcC9uC/cSxgGbpOhdsa7sn+B3FZugN3ZBl7xVhQEjT0FmbRHg
gtsQ3jBdV5ThA6HgSvdSwbqxFmXvBe6roxmnWGtxPnjGTTWomlT3nZWP/mLolzyZXlqVAnbfs3hP
VSDMiX6oZ5fSh30IZuzlC/u7MS1WedH7Y+cdsZ07LSPk975sbnbwpC61xBNkGx3LSV3h2Q8GHGvL
GvfXqHzJB/vRCE3Kj84B2JhqLmsKv6kf2Cn3d+6l/pQUL3MVvbWowju8AmX8cwjGe7MZ4QhXX8zu
pZuTN9UqDNI5ijUbyUdPKtLRbJ0WLTmEI0cZZ/bFSb11OLhfkilH8ljmYl2mAgXsNpufA30AmZu8
ZTm3eYJTwqnwsKQU0Kcwe7Nm90B6yXPHUllPbJoGPDHcLKSDPcF/XuuzQYMgu4bsw/vl62IkD4Vm
rAh5cboxWwVVfxd3GRT28TntKEC5LlOBQc2K9hwSczU7R4zXJfYjp6gf9Dm/tqazq8fo3I3GbvAA
L6v9p+2a8C9qysbNNZPXrs43bjP52XhzaG/X1RaQ4lVvo3XaEhk/FleVEN6od3AvfbG19H3U4o+Y
TrfHupgMD5qBPbJN6waNaN0x1Mq05lXobEyFymPEuEcs9a51i6sdOI+9Gb0FFEzUJjvLSQit7OzB
56jxNGR0Wdi/YSTyTlNk3mI65NrcHxavugfK+2F4BCFEo+MSd57vay159EzlqIa4VMX5RzzJNYuL
h2IiMt6qu7tcdy5WbLEBDTbEQ+2Txl7lo3cs2+aY15Q2Q/tCRfUiuobFTt9wud4Cq7wfJutUNqj3
47y4dgaTZhKCFxi/OGb8A/0INj6y5JPlWY2w0+q0gkIZJlXr1hGE1Uft96Qd7sbZvZjNyUyX7RLV
m6bmYW7KK/2ok5IyJJb5hlCfbpP38TWlIxlWnQ1WOYYJOVpUTeJt0ifv+JseU8PZFXwxKEUXK0Kf
PI/qXdiRV2a6VP1KcA3OnL3UloWtple3OT4Zm2qn5t6TdE22NjptpSxpV0TnivyDdZhVLw2aawWr
Y6nSfjcTH9fOuSjndu0M6VV6GJPKPGgR9lnGG+Gukm4EvFRum5mYEHCQlOJN6H/kWLShy5Rjkyg2
Za99262H2pnWMvC3ts1a3I4vSRyzd6RTS17Fi22E70TeX+16eVZCeDNEDdrTyIAd0/Piwre81+go
38soI/rIJmLB2jca5pByG5npK8jlByXLH8h4weOCL2xdaz3p4+WDxi0lD3VaFg9DOD0zhO5Mkj3U
kMYFTTtw5OEqWsyX2otGv4mn50AjVoyOWr5OpRJlJExAZUArhebF2q7idIN9EB+o6rk8Y4yHAgUl
eDSh10LqlXOUMbTNitcxwJBJ4DAdj1J20M06HlGWeYDdDHZcGY7aYXx1qCG3lsXz2g0Y1xpWaIU6
Pjn9vlVfVKsEl5ifia67p6b83SrrhzSXmtu4DOsuTc615j5HsFzSOtxyNwGaHO3HvrTXU+v4kzv4
quK9z0F5HUfvNPOwKMe8xQBkdP68DHdNkXwUphZuFAIhljnbZE1z4S5n+85UlgWyZOO2cmwuFETz
CCebzlGO5sEu7RtZTZwz23lMrHTb92zE5HQDZYJp2TC/zVO47et10HbfUh5ptwheloazBZjzOM/P
ek2eipG8pmq2UR3GvYbJ1qYjWi0uTQste0vLtl03qvdIaO4JVvMWf7fasZ7J3crzG2vadx6L4bp8
+FwSLWP6agzDDusYa2Gmpiqy9tliSVXmMglllajCo9az4qOcqHTtP+edJojeiBe51ijfH+ecMuk4
WauPuaExN7Z3EGiA5lg3KoUXO3MuU2CdW6VL14miUiMMEvqGVeqsJxyZm0Jv37zawkyUhEdnmZ4t
06aem1ObJa4LXhR7GJYe7UtcK8eyN/DkJ1MltecPxWX8kDG5Cpbm4HrfliTYzsSOrMImJVrAJewB
hQQFvU9VyP/pCOfHufr5n//xd/hqTXcQQ/17HeG1L7rvzc/ie/sn99Bvv/hPHaH+D5Y04JHREv4m
JPx/7iHrH4Zq25qK9MLU/xhursK4sFm+0XtyVUDzCPJ+tw+5/1ANGyEhmkRcJXAm/kc6QvNfKZEM
xho+X4WXbv0JlN5pVqwPArDW9eWBiL1nJ6oqKWFeXTgyFaHUuyF2eFRfZ4f+aOaSQ61XL4XZvESz
W6zK2ZrErH6O1PgDs4W3zsr4g42w1jEyGkyUNJOjvZYkrAs97EIt1ovCoEifleyrjL7YjT0rJrti
oWc7Oy1grxil8I5DW/keJg9TYyAHHvZZkJ/NHICN0bS3NG0/ejNmZTkz2jEe6IRha14+H3+5ov9K
+PhXTZTuqmjPbDDiXA3zTzpLBlDWCEGebpdyOpmxFNJLfa1XNGlbJelWBW1dP6wYBEsoeHhbqfoR
IpvO5X8jGfuUoP1RDYfDTLUsw0Z1yr30J4mavSAZqAhV3BZh8Ejw9Mek1ogW7pMxzH236nSiPOxL
Fua7Jem+5S1jWj7zP1E8YHFPz4pX0w2ccVio5q5Z2Bfn87yKocBtZeTKZSkUqvTr9X719ydR/xf3
GDFpuoFlyqLRKPLcX4VltjYzBcfED0LXXzchEnGyw5EwiBmc2So1rJurJ29yVxRhd1L1cbVwa3Fh
juXQPSgj2/MsecMJxDEi122pBzHTU1EpuvitmrRbooUJbTD9VZ+W39yT/1YBicTgr7o4C+UHVQWP
//Cw/vHwZ0WzVdQzyZYQgFtj0GfP7pVKIW3Yzr8Vw7wZIHOvc7gt60jTb0PJylgkPW00tL7mLMAX
V/HyaJYa6hInBjLKXhGv7WqIxy9tDlXN5qlaapcVocoSMuq1xzxakC/xL3XbvJCXRIWqTm4I6ZRK
HVY5DsZV0SsFDfzsLVOHp1iN9IPRkkehlMVpbjFPjFO7qVzsRqlDkBHhNX1uxmuLcg9NLVmU2IJr
XKK3eqIfrCz3bk56KwUdusZ4hlekevh9z1rG/CzfmO3LNN4UFcHC1LT7OGhPS9O/qK15sbruJWdN
mwUHBb3iUEcfBDQ/KhbLf6eDS5nv56b7MVREUlo7jMfGSjN9jFk2jZ91r7AF4iFjXVwFj46mfuu1
+CS+P3div56ylWp182ZbCZWQttynLg2R0j1o00+9yE6Cah+Ik6dxt2yziYVOUuhfQaLvLb0821H+
aGG8M9UBRhnXjF05GkDPaTY06dT0zcrDH0WQf68z6zYtdPDTr6zDv3aN9xjmaK7mfOPNPspxRAdx
jw7BNp/angzKIDpfSFbyAngcmbp36u5aRfHbZPFtYm2Gc5hUBwvF/5rqR7LCDcy4kGc/Z8/6GbAq
QhF9mbE5q55zMSNtoIDMlcH+2a7IJHnThvAjgobYE53V1MUub3lSvP4dr9g1TqrWdxzWy0q8KnU6
lGFA9yi0Rvbmzjei7WYkHOQEWe1aRoqevZbqUCS0qTSGZY4cz2UfNaAdqZ5StbmkE49Pxs4aCGnq
S83PtUllW4IJN3PwcwzZO2S2dutpPkYDm900ti+iY7at6mVQnVdVITRFs4uRbi7eN5coQCP6vKwL
e5PhfRn5l4lkKjYA49WwXsvGuhVu9KGnvQ4SKPmATvuzbrm5AiX+SDOsaqYG+yR4JJOMs7dkT3W9
oKky7+r2kBIQtWoxASZsFleqTv3IGJ5JbvJCyPwj+1tT4cBa5oWSQKPuLexYdCYelz7PyUeYnSBa
Zcl8S5KExzPlnLuz+bOEzCcwkZhIHcgWvMKjeeMeKtLrSG46CrMtQhzYIhKsEAsG4aty9X4K2mFC
8hTqiEcDrLQzpQc0L+IaGUvrLE0rw3pR2sAHDYKAiO0QGcNE9nhDgtqbviaWS2KJTiro3J5imqHe
Uly00vEykXQKXUNwGaUIbYG6iSVF6BuCyxjw61kHwYZEX9JK3yo4bhsT+RgiHUDPGw31pYO2TjpN
0rfOUWdCSlxJu4gn6a030kNI+qi8w+T0mw5N5tJstYbvQG2FhSv+SgAOBZ2VBa5rOGxLrME2P6vN
eJhmsi0KLydPyEQBShejsH0DlSkcrnRVivBUR4HqoURl7nqIqOGhTxWEhBafJzMjU0/7dBCLm9hD
1Yp+ETvlu7BVhZIgkFIh0QqDoRoeY5SxAs/t8RsLbEOnCCZgZZEkzShqPV/WwSMt1gjhS4MORYz8
Qj6NUeMKI4eIH3+mVUU3O0Szuwexu9dQ8QpCQuASgigYUPkKRRLl767k02z23DZqYKFXjDR35X0L
1MIJqmGL6d4TGbFLiVaxyk3oJvsUQJIWh8+zakFr5cKhhraRMld1hDCO/m2yTH6RNzuGQt9238yZ
0gPqKAcYoMeSE05Xgto5RX8t/6yksC8BysjxCehXvhNJeptmvIXUHCM01Ilp/hd755UcN3um7a3M
BuBCDqfdQGcmiZQonaBISUTOGTuadfwb+68Hslzjz1V2zflU+TMliuxGv/EJd/BLk92zlHuzA27D
dEbQqEWmJraKi84TpDbLiDVqTxp63QjTAmGTJZ4D4G2rH55LeuHSaPfMgwXSuyRHc0TW1IMoHTMy
YXme3Z72/m8M8xJm5xwlF+zi5tQfFfi8S/yOdN+6nyzrRxdifp0AoRc4ZldQ3OQkAtn8boxY1mEr
+topMNNNF1koRYm9Q8nKR64K8BJp8XNcW8OpURJ0ckxMdaPoo5/MJ+qb9y3FuwWkYHzUuh50a/m2
rC4F7+5VQsTOw5eNLi3o1aUeOj/XQgr1EyFPbj4hlMjhPCQfjau85ot5/feBzr8ov4nqnIN+AFwF
HfuZv8Q5ilKFxFNhgmytCuy72Zt59r6WnHpOzdneDPa1jbv/EF1p/8rQMNEn0FXbsFzPce2/hKjc
HRO6lshalMN8p82AE1SkVRuvAiEVzhSc38bS/t5Am5YZ+Pef+F8jO97b01HPg9FEFVK0Cf4Hj6G3
sQW0U0KjmLgYmD010XaOD3O4UGntfo324d+/3zaE/xwFI6ig2hoMXlInxGv/+Q1rrcv7qlSSg83t
g37m/WQ0r9sQQ6TD8mqtbgaG8qpHf9Bes1sO6LJXkIaRIrGqJff5SvcqIcn+Dw/2L3PPpMMeUbED
QpTU/CtDKiMBEQwi1sEtpYBm+tBEiOVxzQmRbFDVKpIuIZ3MdrTdnTGnaITE0V294A9t1ddhpLeA
8V1WsECRmTX+wyIhdZX84J9GDqieRUrpaoyaYzp/WZwAkGzgxNgMZfryyQqjbK922uKDzMDmcdIf
8R0xL5Egd/vQvYMPYwaNhs0umJPXVB2tYz9iwVtX0cUqvAs2QPpeg0Dud7Od7XU9/0C5obnmoY2A
VqaiHtpZPhH11fOSVyVNNF8tnWBdovGO2PaWVh2SxbZ1VaPPmgggelIdTO2ifEiG1iI4Ufeu02a0
/XMkZm04k1U/ZEeIXLvSG9+TrP2gufcjNrRob+XRT7PD0MAe6GlMAB6qOas/LfHyAODxyTEi5aG0
RqqhLjSFikhWcccX6xULOvtNoTGRaKZo4kUmxm8K5RhzChrU9G4uoMvWfjcyLktkNDQfXIimHizO
EapQCD9NdvaSNMaXKs5451Ql2CHNiWzzuuBfyiVcETC5yt7LTCAG4KhxL4RPMCHzODlHL0GlqbQy
5GHXZzJtTBOwId274wgomcJSRwYOqL+iw4UNHiytIAqJIt1qSQ4jnpQw7uKviEIkfl3E4NtmROXU
ZGdU2EXVc/bDVEAAueehN3czj3PnTK4WNFP/Ne7g4ntL9sm44Rx3RKW3RMnCug4Kh7ej0F30wsdw
tjCgrDnGZm9p/SiNcDZaPaRxgVC4CimcDnNpV8fYq64Ess4y9cchxhy2HW6c/i8dFeEMZJijjzd7
UlTfmL4SCELUNYnX1cI0SUGN1K8HRAPGAhG0qcdpKHex067NOA08uvxw+mINB1U+gonXhJKPeFaG
Wr4fES0L1+pb1oOfsGo3v7NT86RQ2Y+1wcPEEclK0uJ+jySDTxUWSeki1P1ossSpScXHyMrAyJbY
lYbJpcPv+aZ5jeD8i/EhWWgAWNT1y7xOHru5OHQK7YYkrnuiFaP5Brb/AN8z9a0SOUMjHmmvQjmI
s6IER4c7Z2pXvya9eMmwdv3Sf1hx/IzT6qMBUkRR7YcGvPtU2sxzfsZO7zI1Q0DnB5zuZ2vILl3v
BWSI8IX6k41qpEZjhQoOsmdclgYpYqSj1ob8HViZDBAPXIFIUU4psh5VmhwKVT1otX0FT4rQg3bB
W+3oNh0Kobin5j96YNHqiKfTNNCuqY8N0LpI5wOFqIphmjj2wB0pUaPQ1RUINojFYVxcwGEGdT1d
dXBSXVvsbf1+1XA3m4frMKnSMMdlyQ2adbwlkQEyESTiGCDcf3Dd9hLxI5WTXIw4O3tlfYyX6NRX
xEpPGiXMtEtPNra+xkK4Oil4SWiIKXUX+SpaD439eZzWgx2l55QaSArsuR2AK6rZCbdfNJ87jJ0e
85qbyMou/RohJeoc5fVxld/+PItyO7JXGNpWnYHK4XIwh/ZcuuapVmp/HX9hzAzGIz/LwDsMrmKa
CFQb4NNczJmnoyb+GOMHzigx0qr841hOV3ylLzGGwM40HFCkPtcAm2KBV9XV1QY7VU137pDcHBtF
CqReZK4Rnh9m91iDlnKARsmoY6RKcUS5Ngs4AoY9VLGRmNyd4rS+AXQc9Sp/ZlVFoLDk5+V3a725
0BAHvSCIW3CO6LUlILnUtL4krAmUX7qyCYzVlw9ATgmxCYUqw8U5FZZFnFygKByMKTrTwHbgfEWG
ggaDctIbj7VtgNlMLqr75mHublczUedjCuVAlqKljhfL1WBQKTjXwzpJvsQecT8ABXobxB64HOjJ
NhYrCuqyeP6MzZ9Fr8SQ5CHYdeZZhm5yorsl7QLT5rEAxCaVemgBKbojdR2K4PiC+BXAenlp+Sge
ZIYJAJ2Mq2Mx3Hxwb5lONfUVvEfkHWUWKL7iNIKfC6W6FgUdGQGZ0sVlIRpaECHGJspCTnZy5LOp
iK5F8am00wsSJMvgQh9ATQ3/vBn2kqqDKeCfdAtZkxzVIP0At5mI3kREzzr1JduXMAzemgxf2IxH
pF/O8hXtkn3rKruWQZPBy4Ak5zRbsEK+mWRyA+H5RDyt0BEIcZZXw7chVU4GNDjNa8+Rkpxlmc9z
fC4b9kyGr0zanCEMx00K3hv1cSSV2hKzb/XDq5N93i2Q85JzjBKK3Y1Ev/H2576GphMP+wREYGQ3
9BcRbCMHKAfmHz1PjH6PSnSXQpcbLfChQrAUXSB832iN7FQ7xYRIv/5JcQv0em14miI2HDo/JQsW
EcmFFIKddJlQZ6L9fa5KleDwKHm0pEKSz2QMXMMnTmryNMc6cJUOx6VVr/IX0avsR+c+RpdYxDFH
ElORDq15SqPH12+GqQiTbx0T30bDV7QYYjQjG1W9Rt3zDFQCPh46VgsZFvnbDNTRl5SnrEi+UGrQ
KzQOY4DN/ITkNSJzqQP6EcHJrhsP8HBMfiR0deJnvq3qyNzBu02aDioscYzVHZ2o+jBj5bY05F1a
hDmhuirg9e03evFBC2sJmh5af+GM1nEzPFWidY+iBCRXuCPoRTUgl5f+XIKkoA+b4b4qb28V60WZ
Qami3irvLSqUg/WWk1ovmXFNe4bHYy2aYkFkBK4D4Fcz0AtEx3mSDr+gn4SZSZ0APlerQN5gc5ck
eZj80v8/xOhdhOt86cNivyV53nJoXI2DBQgr61jVmT1GOyF/bCCXCpx2BEfumst+VvWrYDcFVzyB
1BZAdQoGWjCeU6FdCeIEFZ+TuifJVTWTo6Bv2wlwvwuUkjpHPNmg50IwLyH3wzXtblaCYL+Ci7mz
cWoFaVpHzbVGBLLU1qsmvg6SlSfIN8/mPVJo+375sYLPWAHMG9ZdbMQb0lhA7gJ2FtTyBuBFJXOc
hwM3jcZPN/kCLp0VSVQkSaygZl1QsSOYac04GynpsM02EK3jYfJt61Ews4LmToHj1iCbwWruByoH
Ewe77up04H7j1QX4KuB9AccKyr/HgqCKN4ysgMRFs0sGqsQWYappnoflQ4EfyRDbxwntJxEJ7wpo
uaiCd0x3iP4jVKDAQClciYCBu7vBiT4Jrj3KuQA4NwVjL7DcASmyVseqSPTZqvgCRS4yjb2ev8fM
iqCZ5QEEfQvzz6+r4q4mRnAYGCkQUac7COgXb8JdakUbXngwPgMi2Qv6WMbVoMIiMOOewlqnD0fb
+DHFuFRYlIsoNakaYEQ2hmxrKVXwqqfK/F3NkD/bTX4ZPXU/tU8p6nKC0BbOMgU4zAnzM4bMG845
UhBuxf2JwsZqHZefsUhYA5DfqM/FeurRlRRMdIR4ok6TFDDgNif8+kQklU3Pg4cAngg6ynQx/6J/
JsjilPrXQgBscUMO3NXC4pZpEii3rCoVtIG55r4FzN+Im2tk8FS6+lVA2xlirHjV9wvWVIWzU3A0
L9l6pqsGq/JNZiiDdaDa7VWDoj+yWXULPzGdUHSF4lbDV+o2D5tdO7n7eYLBQYG+ngtfBODC5dkr
rI3IITwAgccLXlsGPgf1KIQPWXsWUUeGvGiaki+YwTShBV+We3n2bY0zMoKYzqBjyFcB3//Wk5sP
6TwSsn6WZ3bdZodZJDVwDMBaCOwYUgi5nUDzNADVNMGmz167r8kf5Ofl48/wcHqk5GW4BCIusyPM
hYIu3jaJkLJXyndJW5xE6TeTkiQqOVLpcvmva+ar1KUWc5+iahamRJzUl7Z5ZRPF6bLXKyy+uJ8F
Gi4ED+LGAIWBm1BkNhz8BHQqSoOYhSzzL5tMAOyLhKLvU5sfZcgyUSHkxs9saMDdV9kbf44AOk4s
Hn6pAWyJbUsLQ1SID7Jn1vQhJqZyowuWtEL/IAY+CmhdDjQ5dSqg71B/BK8uIn/CSJE3F9S8Y9fX
GUX76lOFOF9kOYdWLa4rjy37KQPlLvtPSAIJ/JUZj5VU0a90QQOPmpUHqr8t7mQ+k3o5DPMu1hDl
48DrTJYmA+GiFOqYPdl1tQPH4ndheSenzQh9dpRaQtGcinwvh2rMcRa7xnZGGt50Crk8XLu4OGgi
YgNzmW8imNhwdYqaQoWIs8tBnziRHwIyFRJ8U/O1j1j/xj5LPrZl5nAREsLKsvvHsoLDlKQWpwWV
zG46tcPPPNbQE/SwOCD8oWSLOMilU5AJyFgW2OAsmm+lPDEMwmyFqDl62yoSfoKMi3zKKCtBFr3q
WbKfpu1ckwURJQjYUu7UEFTM4GyIGEShd1dsDjE+qPb639Ud5WvJxa1Jk4fyvJB9Uvcyt20gJ65M
huwG4bdYiO/KaYbMzWHFQ8qwTwIEziy8wEwq+IgAh6zoUSHrgeHuZNHBppcmH0d0FSiaQ+2MQc4N
qOyAZ6zPcq9Krd3M1KsQSuT+EcYG5rF+6FLhYaDMMdr4XG65UAGxkabhSqfW7dhZsE63jcWRl5Af
CJ91EgDuW8o/mD+wz5Lv7RT5XQSFE5KPnIkWy07uRzn6ZZmLIiSVeLPGgasBPbaT9VNF1V2FEZYS
YON4wpNw+3V5mRq9BBdgrJ4DwdG+5JBsNkV0UWrnz3JCz14DqJOLBQhrlqq7wWVD88zGNG3EIjkE
IhbBEKpXvTlbaXSQRVjWzFGR3/Ul+ySh2EvAWJXzSTodZUX7Vj/IQMtnkOtWtqC8klzHdgVN7DUV
5mGLNu8MLzar55+RvQZlPH42E/tHrY9XRcOzGHlKJR/yfTcvtxxPbVg/j1ru3he0Wtzs+wr7egcC
7HlsWr9Z2pcwVhv8g/tTtyAj07+bynxRUoovCq5YSwawMMnuWhvS0RQHqaM8u2k7BQaSr3vC13Cx
zMtkojCZpMPFxV14bm1ufhSOdlGePDgWLma5OgdWQmCm4wKn4SEDIYgu6XaRH0ADnxs9x6HJPqNu
uFEOYxvLOBhD3ewE5UB/E04dJzFYpTthljlA87LSO4NgvItB3A8ZWNeUBBQGEOeTnITCt5EgTAhK
2slsuqBalrsK7rpc9m33NQSLps58EE4UYyioWqHFrnB6o29aoDReE4lWIkwwDN/bpcKKhBgXqLGW
xLdZ8as8CsSpRNROhBy5SjqtTqcuiwI50oa0usvDJxsa58D94VhhYNmcdA3OORS5ROvFVbTriJyJ
RkerG72ztEsMdB4b9Uk6PeIJKTZ7KSe3pjhI1aJTjQukyLqCu6dn4iuxGJehT9lWTATkRna3/CcP
JZe3jHMX7aNq2YJQeyE047kcLbtEPeWspMXJorzM7BQ6Q0ExJrccqOqy1sCtvFNHLCB35R/Cnhyu
Q3kr3RrEOdHekCAGYkHalosMBYSRoEfFzXqcMMvjtIAv2kMilMOl5uqQ00zYivKWkPwPRHaiCat4
dPKT7SqTyUNea7tc5umLgjeRbE/urLOcHXKHCUuuxsvIQeldzhVW+DWH5lcOaKRA+Wv18bRxKyg2
4Ywk/M0EpyRZClukgIOSVXPjEyMh1SufrsdnqUU7Q+dU0thv+OndDTYsJ3yZ5HRy8WlS5tsqtk2L
O31P1ALRUGd8nbIe5oP6pdbKT7i1vlL0ukW0u12LkmVPvwhnKJGsavYtrfS5WF7jyLqbCjQXXQ23
uah6gQtxStL8a6jRxY+qvGHbUZNr6ulkA4/piBh6o9Hxi6ecosFmo4cw0zJ0AgRGrlYCisIcahjv
oLM1sPfM6iGm5RvtFzHFsnHHYh3AlKp/mZb5I4zuQrLVISRl5kKQwEaWS4TCqxmYPiCSXXeUsKf2
iDXkesOfS66Y7RxlKiXEkWBSzigJbyRJoazk5FgwkiGLC4LktZJjSgpZo2IgHTY5vuRXZPttMTf3
fg+/2xweasx8WRe07/epgzAxfeJcQSJDeY7xJUPP7GhBETRIFkSPF0j9RVjGJX5mxgASAWFZC58z
tf/W43pmIRerO29Kdw8PEHW6BxRP58+rjlWagmeag3faNCCWUIubmqSauRisKTitWTiujWK91syY
sNkd8kuzGLMpifM4kpKMOLYtAsJIYjq+4bBivVPWYO6BkJAyVAOeDEGkfAXM7ouofESBQ7QcrMnz
3Uwn4SP4KJxDTBKtjvW7RDsyqJL2SDrmRieLe1hCJ4mw4PLNEMUVtgfSX9hdrttNL/LNRYPKevmk
4mln4G0nm0pUlP7EZNt9ysqWr4IwwyFPIgqTrNJY7bPc0nL3uH15VSheaFMROHAo8N6TbFi+JYUF
LsuraCYNyPhkgtOgccBJhWWRNfZIBcAuJUuBiYOY5HLhWDzJHVjg/YcGDXMi7+5Q1WIMEZklP5Wg
jzmUDS4fWyLzf6TF1ORq/AZTVp8MiwQ87oTHMD+v408oPycZiWQdEnEKD7LZ53gaTvSqazwO5aj7
/Q6UExDZkBEUGqcBZ0BWi6RxkpJGPGPuaBfHMjjTqMKPJtGcNlpPWqkgszu2wB4Q+YDS/cSlrPte
D2nOapn54QaU6k6joobuyfcF+99dFqMTE+vawyhIhUZxgxnlKUqp/tCXGBB41eucA3YzsFcKnxUD
VRJN9EksujnIlRTIlmTIl6RI6++kbsR5v+470Thp1hSj5h3uj5+LfF5Pc9ppgV0PFxyqZrQ/p/u2
vtdFN6UpwSCKkoqHpMqItEpn9h9YV7/b6fq9QXrFq48WQiwTn/4PzVlO8T9zImFkjZDLgJ4Le1Mu
TcmHZYp+M1NfbERgJsRgQkRhZPerSXGRxED+TPPoUOzlFyWGlLRBjlmJW1wEZ1i/+PT6EvBJOlMo
PxYy74VbTfAZCQwFxCCOMFQw9WJtoQWHrNlJThcPsRsEmOQt5BoiX0Iqg6NdjntCMPnVYa2pjiy7
fpr3wscHMnzZAiceQPjWJo8mXOW+Q8T987acyboEZYIpGRcJAAEqOOKxoq7ACzAR079IPJa04FGy
DpwgtZzWgXXaDdxv3clqmRh1A17G4K8z0XEpOQ/CPruZsAv9ZdI4KkGPJagFLNpbbOqwVgREtjQA
shqz2PUN06wt2SmOG9DUWgyoXS2O0ANcnwMIQqVTvjBN7zWF4e1XXa3W90g+wf1S6pu6xrfQrjFd
SYOOKszSZR9CtmQlvmZA2J2pvS9tCpSGPl/gnLzYmv1mK/UL1cwumFz3uXYnnF+4vzVMifZ2pCAg
5XRVEI8em1TZVO/NvUtNQ3PtmqzKwk/ZVA90oIoRPNQCMg67JtpDqwCK+gGG3RTGLwBEO5DYBtVb
2sh5RvaQLicbGRnFgRU4Vdp5GBEmZiJUP/zecTVSmUNdHp9gIjxEoOidf1O4yAl3M3qoFeNW27EH
wS+6xdFMd8o+WmCgJs96VhELDwp0GPf5dyemn7xBBwok5+FDkA81KW4i4GX1nnTCfFUNukGGAcYL
5L2Qld51Ex+MtIVa4SwqTrqg+6Ma/C5+jTt4lxk6R11MvW4XmfkLHtjTQ6TO3+1IrqzVsXzNLVfZ
e6/tRGgVISazS7KHrmnVYA4HVB0YDcMyr00K7CikGxeXS7X/OjTWFyxwPgkyc42NjGwG6Fu1FNpO
d36iguO3Rfu6ekl9KLDajTszorth7gaEzvZ928BEVFCMdykkjxGkULMgVii19hV/l3e9bLEDd+ZP
49Cc1TWv9+noPsHSCCC9lceoL05hbjq7BeTIPlGqVyvitzfQXxt+GPAcdyrjM6R0SeuCoeR0px2S
KRl+o/bjnAtxx0ZRbDYTzFK79i5fQvUGaPuXpUTmueaaOQxRgu8zIzwV0y9t7vZTXbv+1PF/hYUM
V1ZiKUSX0PXdZbrR4HN8MKUVi4uWCEZnA4X2HvNwSJJHp2rLA/TJhznqfpRrpN27xtyfkhHMdDZ6
yWM9QSUfDCiEpQEbnLaxc+dOhGDz9LDSz/GXHFZKnsyTX+J/FvULTVID7kZUpe/4OGDV5yFNNAPf
HMq4p+cUoQSQdBAcUpaWC44n5CgddDvA5uTejmHNbfTkFj3qCZVFTORKgHycAh1QSJmERANjOEBQ
3uMqoEB/LXMWMqjyTyJCFqLRGTscC5pmPFlhAgJxte4pbL1XIJKt9tkhp6my6H3D85EBP7Mr4v2o
fek9LJw9iBNpWxrPjXEaMfEpjPmzV2EUo9c9Osx5PMrB/Sss4q+zMYSfDPpCnd0YD9pEA3WNF/Sq
2jvDzIdzn+bFwXIV/duw+vb4gSRI/CsUrHNYP1Ugmk4AZdC3ozYecihMI0I51pMRh2fVi97lJAkh
h2+fUHcGn0AUezy2W9mCt13UASApLPR1fW3ahmMCfq2XVQBNSm8vQ+XEPfTK8Ubly4F9qwTdMFhX
N13At9K9MbN7VxOGo5N9tCP2YywCJ1k1GrB4YjgxBECX08eEUWcDe9hbqC/u3L54zFWgrZbr7tsi
+Ty4UH2aFFwc3l7sFi5PDyGD5APOkQdcArSEOn2u4uacTzEhMrRUVAd59GnN5r0yV2+0WWY8Fcvv
ejTOF2O8haYa3ehbYZbVdBQx+3uShYe2ra9aZD8gbVFTc4QZNlbvZQqxtAoBhcZK8o6q+Ie7asPO
0ptrjA6xzZ435ud2XLG3rmCpTXnxVYniuw0nzwl7P2uWfoLsSOGFA6RJGFiB5GTugI909Mb5hrJV
CCqTW4A+KVXSrAYYM9fZh5DCFNLzbLEiH6/WnB4eJ1vX1RGz9LE2rNhp5oBsnBTW9PqoFMIlKIH+
CjzXKKgisPCjkjnQAIXsR1KLUml/aW7/6mSf+mGu983aArBVaGeuVU0uzB20Ghmo5YxXV8fmh6ck
7S6y1Zd2nNvfdAU7GrpdnX4W5v2MGYcz4TJZTv2z3miIOglYN5y8g007f6dZnI0bXRA8Ed3gqrwD
KQmMIR2wcwOqauS820TBcqfb2s5yYfJ1sAJrg4et85BnIKucC/x/TZIKk6ZjMj+mpfFtu1Q7pA0T
x3we0JzA6+xZgwe+TE6/L5Lkg250vstQ0YGye/AQozLSGG9eRjyDuJH05krM378rpgVtzwIpWvbz
lyXnIEEl97UJI041yl5O/o7kkuqviwa8gr5Ip1qiwJJRex38VhlDnIHJ7ENnvdglWNA0q6iqtpqy
L2brs6LWK0IsSw8GFp34CterqPa7HLeTsknYkMm7A6BgtyThYwO+LMys9neIYkEN9Sz7HmnCjqq+
RUa+0wusDWOzg/nLN7QUHKHpRXfKSZmBpbmzjhrYhH6tBbehS9f2XvvWJAUpJdcIBZFeP3Rup/nF
UBrn2IUPXmrz6AO/dOAz4uuZdtG9XszoswwfUZ7OR4sIArCZVVwz79sWqkwA7c28Uf0e1DG7TXE0
aOvd6wgm0lPhh2AVdICdHnTM1EzgsksQLSA4pqPqlLYYYSHowM+FNeu+sseepj+9tfbJQdkaw0rv
uRtcFhHopbz9bDhPTt69mtz8G6xa6VjP1ghPucuRQkhXsVTQFS5NTi/EStlgONwtHhKa9JtPyOzw
6TvW16q+g1w1dtag49wx/kbNN+wUAX6v6nSnxAZbe85ftDl7t3rO/ahSL2o2/QRkAFgNzL7V8F0v
rP02A+eVoNbHVYgyVMYzOf1jGzUvkD2gn7ooPAgyWwXznlv52xCXJyOJ30y8WEuFEXRH5bmAWrRS
DTsROQMaF2KA1iWPWNL4OZZagxx1bpV+jJSvaawfU/1bUuqfrbz3dTt634Zj7ehK1IwYLIu5h0aB
GPPjuHBcc0IXQGnX7JM2wYxfuuQ56r52U3fuKvAUHrYiCfXsLrusjfOVSid4eGRdK8N8dEpOdkgn
a+g8zKGyz2XOTDe+y/TI1/vopdbjj2XiZJ4q2S4m8W211m9wpT6VTfHedkrQ6hBvbIN5lrsFsjxA
4fFrlnK6ySmTJOW+c82nIUedBkm1q1cwN07+pS5qWlxhkAsNIEkg5VrmUz84MEB688mLuKy1CGHu
oMwoPEfTx1IrtyziZdvSuvdkTW1ReEfE2SYyh6xE3ojV/B4qKBGi37NzarDGY/cF0m/QeCFB5myc
8TkUQsKnQet3q7dmQVeib5bo79tp7uTph6W3P8xsDF5tz672jg3GsC2KW9R3r6oFg75w76AQjzBk
eBwzqz7DR3hMgfZPCmGdMFgUQEdp1kJ4nK0nxcQ6xsitnkvkWwaATs1kSKPaO1SdbFqqm5wmgeNM
pVRdyBpzRCw9I0fnVGkwmemvOZR7GsRwEib3uVcQou/m6WvbGrc8LlgSE4uqtlaIyshPCy1kIzLU
PIkBdkxVCSNjwQqH+T2AnofCcG9xlp+grO1dV7tTwTSVSqb6wqzY7pYtJl8wUR8teO0lJIgYZBiS
IRU3PQjn2GvvU90ub5lflBWHb/bkhjwJpsK/R8so3ee5BEa3ENkUGhov2RrjwkVvKBpDB6mi+mEW
S4zKHtDmaw3QegiOhA5siEw1917VG9dJxyIebXF/Nidg0mTiDTV9PHa4ijqNlrqpvMwkVvo6EwpU
wv8BMhAuWM6GWoYI42V1k59dA3HdmJHwSAdfq/KTVXXnimguxE4I6u90U72UYsmMjHMLPuJxZX4q
g+kp2Fz6J3UiQHdV/akf0dwccUrsey7v1Xst46l+hOTKRX6vN4Wyr0a7Pjt9V91+Nkob7hIkSE/l
zMSai3n0wIgOI1qOhLct+J3c3Nel5fqVDcaflrsWO85TVTcvBswmbAk07FddYziMwDv9NMIhKx9g
ezRq8n1stBUNhxwCSuV0eFNC1NYLwFcjO8PjE++KJmObZ3kQznBC+l6jYTr3D7Hjvq/5RFDfKed1
Kr7jWRWYqJa0Xvk51Y0CwVZwOc0rV/Y7jh4fWyiWr8l7rHxoq/61jgrUXsvoN6L3/5i5y39m5qqU
Rv8HPNt/69/+67eTx/1bAav381v5X0gz/L///gsx9/fv/SHmGn8zgejDs8ewAWCXAaL7j8GH+TfL
MzX+Ub7v/JOrn7YRb8E8wQdVNf0ftFzvb6DSHdMzYThquue6xv/G1U+jLPcveG0VIgG0Q/4niPK/
8j0jfBcQsIClRgtloR3Y0FYxYwQB0WQuKEYjWUsXl0qpwI5R50eXfc+9ccmpcQK9PeQe7D6QInju
KVRFIyxBRS9fmsFx5wKFQm7IaKnLUDcCRNQAJkIElSsQcBbNnxWwUQHoaLTeBJMiLSJpsq4GPBpT
vYiIL2kJYMnpkPYimgFPZz6Im18L/mSqglqK0B7Ap1QQUBVQqJKejjBVghqQ1CxoKR3YFCE7pVeA
VGOZf6gAqzInSAVnZQjiyiYjkfcWZ79oQUCTEg4Nbnl76f1O8K1CrAoM0Fo9naxw5rGoJKfAvsSP
YJPrRXUuPMlPSJXaW8G0m89LpV9lKAwNl0IJz9rUjxSAASqQmby889b5IKONA27gcVjkLSWj1rsf
qCZLa8qmwVWl0/FV/gLfDzQg6po0iqRhNOE7IMrxTXWcSO0UEGYTj2CCOJM2mwISRPruQ/tr6Veu
8+iku2B7PDAXoNp6w7iqQN9FCVokuRuHvjYVPjFWVGZaUs1drOJFAK3H4SlbWGEpRb+p765SCf6D
gNp6GTQjhPW1VY1dNMWtQMrNqzFd7HU8cj9S//8Ng0HhklKzoBSgkARFER76JhBYiOCwBJchtWrx
YMjW7FF+TSAiY9pcs6CnAdauI2LPxZ2G9lnHrVoT+y10WWCBBwIwkZ9+Jig+rJjZosiEi3VzlQaN
dNGkTymynBE3YpPANfx7p0T6ASlPMwyIKWivk3ij2pikOt01BZy9YJ0qZd0NKYKlqnS+pKVQYP0r
1XgRo2xzKLsFEgl0FzwgcuCvpYirYdjqpUivFXdSO1apG0tnVcYvpLQqX1NsX6OpIkT/DX2R70l9
mUgjkDEVAJr0AkpQRzCWCZx2CiwcwYwJTCmaKfVbAGExoZU6sfxdvro/Rwp0m2KjqIhjYNtjZCsv
JC8aTjSFMLotMbyV1mRGeaPECHfsWYEIkkrnl46moWNTRe/IxD63x0Y3YmITqiWIs9B9kC5DjOVu
b25inhpGvNKLkWK2AKlE1bXGsHdwFdSlgxbGn1SthbKojO6Bu1pwiE5B+xKgZsK3BdkltWWBgur1
byagqHOGDbg1gBl09p0Z02xK4SZIhQ6r4cShDDX6Ai8oV3DVrOPOcCjVzYe4oVNFowoskIXzaIh0
PSH/NFi+irlx4rrfBBA3s06chC4TiI4GM2QBxWmkiXhASi9cVqaU8lNWuKx4ASbBkTzOoDziIaZ2
zaOK9TJ9ERFDlX+XDswGdAIKDlBderhogOJDGAcZViQpEvGsGHm1CrtnEWXNkCcVVIQ862D2kPvO
ht0DrPJOopYrzVsNE2kDM+kOU+kK5SAspgXZUGA5nWA9La8m61G6ERoA8BCL6gQ+knTqOyc+oUvC
7vmjSSv9SNkp0GMPGbbXILvZHjZW2LILG/4FkfWTbBnpjclrCCAwwqBmBU5ER002qY3Rtofh9iYw
+vdW0YJrgUClpH3cWj3SnYg5eONpMfs9XI2N6ir9M0GHOGq7NVWkKSVQJdqLR0EQJmwpwT6Z9G/Q
rw+kJe1GTCIqVYP3yaI/q9Pi79PPtWPCAtmjn75iQC6rnlxrUxyVZ5C9KNM28/jyvDIlHojEBnKD
Vc07aX9LU0caL5bxQidlO3vkMBCwhCwOATHIKGTYp2e1yYhiWIPJAObqmV5snVYZRnnlju2rG/cN
luwp1uwiAivoQ2ckc4TBA1Viw8u59duKsTuS6SNQrAK7d7uzQT38BnLI4sNDF2cPHhcPCvpfAv/j
LOJmcO8WKr8hpvJt1Bs7RXzm8xGUr77UQY3g/lgrgZ4kL+Tu0KyHn5141c/iWp820Zms4bCGYPcB
SsuV1pvDKTnJVVWCrpaLbuS0l7sqZAvKZdAXyPcbyG79HTEhDdnQoAcIojxENiaanP244rxt0ail
DaSh0+e4RxWMThIitMpL9TE6z6rty12TtACR6/QmHj4E7EaYwQgCGcHGl+tVnmCOj6Ze+ynnglxe
clPF6SfTbAJBbGCodLR5r4I2+fa1IS7gniyw3hHhfzmdBIakxj2fci8HKq7J8Cvq6+qCZEf7vWK7
LCi0odwtnUzZQbL8tmfgMrUWMlMu2o6zanDHkxjMcimb2rynhlEAWs8ylLniYLZ0UNvlaQERDkmr
9JqrjKnAxxo0JwEFtDF2PzxUDBNWvsrDi0ORSodsAW8vFslr/ZzOX2V4F5Dn4oUjRuoLep1RbCMJ
UJxpwG/UZa/zfB2FtcSyOSWXg/ycaqBe7aHgPKSbl468ToyX7hydK51jmGmQb4mNTGHUF3FdVntO
DCPxzeGLDtBK7MzFb2JlcWocXsJ+FmJz1K1X3f1Wprq/zvdrDg6RE1k+gfTjt/kjZJHZ8YhCauQG
rUmjAUCoURoH8eJd2BQAsskkP+RX60o5SRyBI9YWUk1LTUqkARUdX+R0QdD2iHJ66bbH4kl0jWW/
yu0tfzZDFXvh4mzRM4kWhxpCUCAiiFEDwk4oUakx/kdEbP+fuzNrbhpLw/B/mXulZO2qmumqyWYn
JhkINHRzowokI8mSJVu7/OvneWWHJgEyDNxQ46ouoOPI8tFZvuVdiBq1OOP1uKjTS2dAZYnm9qgY
k4/QRib0I1py53YLVCLfJqgONsB1xrw4L11oyVlTULFtSf1DhO0jZOu2PdJX9ftiZ13VbW6ddN5t
5NgfqrjsMUUzi1OK3fVZYSA50bRbuooZsowezgHZJvOoV/aKKud+SymzlfHwiAOxLSdiWRIHGxVD
ZrBrYsoIpdVe41ryom+z5aZehceu69GlKdDv9YA7nGxW23GeNRY2wOXqjdNjJ7RBjR/w2kkxVpIB
jYFKgOxm54lMD6g07HvOPaMEtU9M37X2eekVyyRheQbJvAP+Seh/Ll+SHr/mcvYh5DEkgJkpZHp4
Otf0qMVPb4kEZGrSU27OAenKUyUHHViQ+aZ4RPsc+iAdwCQytMBUK6qrek/P7xGTgZVmN5MoM3hp
yjzQo4azbTUXFT7kgU3EDqgTfsW5EoJPpW4Wt0sLX2ufhSQ2PHQ3ZLuBFwvMARotoU1OrdqN7yuA
6RanaYrgB87ZrRy0cdK2Yyj4HHg+LXf0/C+6xEcxERBgFs+FsAFFd1zSrqvYdIokfhHh3F10zLFw
pG3LrKGKKqJGiPPAgGwzBA2BcYYEPlQsG3Di8OAi9v25SBDpOJy7FlyezDyDSjiwvEsQH0nRX4fW
SPBF5LyVifRc+GU3ITYCGEKzb4506CQpTup/HpZvc8x/DHZYz8kuBHVUvCR+DBHHogGuqSa/MEOC
RgvdKQiZS3cAt3QLwIrQ+ZuhmhvDjQ7gnBVvgC8RfpQeMY5hZHc5yugU4nazN+Xwblsl5yt/czxG
8CrJNFZQNmZwQF3zSp18hWxi76+sgs2dTgEuLgNGojgnQSaRt+gAYbaS26gb4TsaWvXLKnDvS4eJ
nSBvkrvU9IPhA42OOzugPLapaYGaWfamXeNmBJPzdGs0hMbRybrosLbOJPRPI6VBd8ndULWzwKLU
2fY17hjIBoZvd+bmmoosDtdhfFL3lFxXTXJDFeWPLpQULaYaaHZXhoNdNWoJKSVfxCVmF75R48LS
VSwxienS8T4enZDEEE+8UpwDp1kGW/AD1EvVjnlXm2xZEW4TuZRfmtRSyZw+15AvA6taxgmdERjI
18VIcZeJ71sCi1l3EDyvqU22C3+DrUbU0h0aoU71sXnmbks2jNK8Tv2K6cf8gfzV2Osbc4OVi1Bp
XeSe4SV9Uxb977OAsnOZ30C3/mPdVZe0uN50q2Zpp/i9p2kHLKD53dzCCh3q990qQUgzaa53MMAa
b/N254MSqGLrbWbjf+DvrLcwVI6b9VlVLAOnJY7eQzgUeg/kvqWAiAHTCWG7U2S2BjIQaVDEJAd0
bucVOEat6QFcYwa+MQfnOIB31BrXDpKAgzRqCctAiwQfyUkK4oljvMBPUvBJyV0ARydVk7yJ/lvn
uAwAINeaEBsro5O9G/Gb9OfZBpQRs1ckHiEWBaA2pb7PnPfKV7sW1y2QniaNH7GGJNFvwukSTk45
RBrjHARGzQMx2rCFuCBIs+iV7isAV1qBL43MfjGCN12BO9VNie9UgEfFMscEnar1L1aUTSpt5c37
Po6JNAG7ERBqL0lBuYZrklVQrxYh846hCEHDbut32qfk71SAlbXBzJqLmh1LvlVyforJ/joC3JHc
Igdv26AyL71rULgrOtcefQCqjKcbULqSA1kRiK5bVCz9sxwsL6qelxo6owIOC9Z3A+a3Bft7IvZW
RBCpcS5AB6eghB3QwhmoYfSXUwAD6b8wSSzQ+gZa7IMxLgU27kAdh4If5+3livrLiT8BkwkicVe1
e9dCXyS7igRhjgVmjlYwnodLipW1TbMPxHO7BTwwes3vfoE1e+e/6dACpaj8HtneMxPM9JYq/NDY
iC+aL6pqzOHb23M/Ny5yeBsuqGvcYV4noLCz2LyzPKjeHfjsDJx2dmsZpKVgt6VEMplvMUFjQJB1
ipoL0jG78TrEhKrcjQtVMKw1SRmZnx2tr3xSv4ajcFYk59GIt525NFL4UVxpK+OKQ/hDo2lh2uDP
m81pa5Ig5DVActJB+vYKaBRo6e9e+i6KEE9ipikmq2s+kRQUvcWFBbzWBgVfXBUg4iuQ8eNxBEre
Bi2/tmh/UEtjhegU1anpgK3Xd9Cv6zJFnYAde2+0FskCIGJKcD74/02FvaNTLisQq+A8UN4+E6JZ
IdsOfL8Pzn9HMm8TXujPkHYMDtqnOxC4k2sZWN/YnS1dvNBUmnPgEQTFaYgaUJoQg4OwkjqOyaFG
xw46doLpIaEFrIQ1pIqmIw1I8NJkoCcANQnqCM8DToO0cByy3wCug05zk/RJK72HC5EGl8jTTVNU
vMJqTebFKfpwmgaUDtfsilZaLXXKV9yFydEuwRkjwd2G5FVD1fXEGAi1myg6FATVlBmI3rQV6fGh
Yw+tmtJMIk8puEWDdZrO/tzxV32diBOvhiNSQryQUmUGd2Tb3pXAhDVQCaSCNQwTbWoKTDqYJxUM
FG0CAUSZVfpvC0Qj/kGyw0ImWQVAivuGQUFQPIt0Kld4JQhejn6cFyFSAjs/r6GgEYKcW+LGUB2J
4crEcGY0CVtUvYZqsfLJYEHhaXOtYNrEMG4qipYeDBx9S4Vkmj/aUWJi1QbCDrwd3VYLj4ca4XmA
khfsnpT6WU+ZQeOiLS0mzwUtAXScGUTeu4UlZAAMKQjHivKmn514TLuCrDoCHhvCMFIY5cM4aun+
FQ6dfiaGLgIvyYDNbBE80WD348sY7tK4QklgvwTlfTcAVo1gOilAdNMQ4SieG8Gdnl1Zv1vBjyoS
NnZ2botEHEzovPwwwKXShwdwq7KJY+ecoXaHQSr6twSdVByQ//VAqhEzMxCKGHXhGdytGA5XR6ru
Ufmhy7xYu86xjdrcNjyRu2sdjUuRjeTFqsTQhPKqhDQlbtG68gh8yo6glRtKKdBM2wkBrYLZGuZZ
P5WnZEMIKBNmWk9RAWH384aCIuIvkzDTFki3IskYoHALw82H6ab3J8nrdOK/UW5kNTxMqxU8OU2v
mgRU30IzwoRP18Gr0/PUtFsFtP0xqxH7DhZeBhtPM1RD1pMwpGLrMVMCcCkhJD5C5RJOXwe3LzSo
Ic18ipQolLvUBWfmckTFyYpWVwnW2Tq6TLiCOziDK7iDDrvAaPxpwyjUPUcwDHcUT2sYh7vktQ6Z
ijLG1jLfGRbTD36iI54ifMUdvMW9VhUSzgyX8oGGWMABRT7Ad0zhPerpaSoovh/5Mg6Vygae5KrH
hWG/HaUi1cGmnK2O0RiY6/lrZFI4l5Le0nPVnhjdj+70dEJYmkZ0p+FAre0SsAOqYdjU8hB7dmnt
0LH9amfPTrY+ZjEUAMQIiXPS28PfVRtvh/WxuQHhavLcCraEIbxIi7vM6EDCw9uAb6rdLAarqU/y
4KM29muNfwpLdQdbVevJh70q4S+P2lFJwlTCbg1hubrUqnTYpxzpWn/Igxq2fULtxYQhuyYW15pB
5QZA4D5I8mDUomp92sGwbWDamoAt4d1a8G/1hEKqPzrIC/i5FTzdKMbfDt5uA8sjh8e7hs/bweul
anSqHVd5l24g5M8iWdSAvR1YwXpMWmRKvRRqaA4h7HTewSZuWETk8Dj/kTLxEDT3GirJrvvShYuM
5R/sRrbZ1YbywgVp8qWvn3LoaCtN2c50HG9gOJuUpalvtvCeawbmYQtQOUHnj/7UuFruFaHOAoD2
WT1+RFgKWI5zjeXf6bQi2HXWcK9LNrwSLrbOR32jHo62gLA2lIXZi6Rf1r1BUQHKBRHf5MbLpmrE
5eWOptUO9neSAr2ZwfzPL0BBdjDEI5ji2tA0UNMoMO0UhPUwy31mVwvTfGr+/f+0Sg/fRH1M8MBp
M75q76vx5p7KRVP/9ve9VKl++rJMi+ZN+WNvev5Chwbqvvn6sWyLRncQp2XxeRPVpQv5SBF5uqPp
dp+7QH7Lt2rvaM2GR0iUoUQ186WlygsZqrws4sOPjcA5wmId+B+o6ulFh5UP/GyEvjUGz3+9/WA+
/55H3+A5ZWgLuc/vG4cnV/lrHGbmkeN4oe953v57Ijr7aBzQhkZXzbQd8kG9fsVxcEzps33PfHhu
HFzP9YKZ8+VE8Ga25/vhYSLsP+nXmgi2Y/3sAIRHAfLBlg9fYP9C0e7RRLCPPDSTNUaHN/yCC+Ir
gIxvbAzfnAjhkWe6Dprm++luSmX5yTig9eQDrjgMFKiMX25j2Cu//9SCCI4CJ0BJceYdHje4kCfj
MAttz5kRL08vxumXGwdANfvbenJ0fXlQfHM+aIO0HMv1Hw6CpxukcwT8BklxD3F8vYDv/HrjAIZo
uq0fHwfWBbgikEWIS06vp/ukfWSiqu66/uEN/8O6+I7N9FP4cYK+4d0UeKT39dfik2+94eHM/fLn
h/P24u4ffyOuePQ+hSH7j76fAiL9+7dHc2UKCT774UOIMH3M4dcP3+/LT370WQ9f6uF/LtL76rb6
mIzTD8bDXT5Clt1/HhNNeq8CpP11N18YS3zaEp67+H8zlPg0Ej92+Rfp+nEwx41b0wT92Rtf3Ff3
d+ntwwjogera0ybws9eet7fF7cfbunk65vsg7Gcvf3JbNbdx+eTW9+f6z177n/ntqr3Pn47LPmp6
/uJfm7mfouAv5/NDdPu1X3u8VvWOj/n9bfXbfwAAAP//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_xlchart.v2.6</cx:f>
      </cx:strDim>
      <cx:numDim type="val">
        <cx:f dir="row">_xlchart.v2.7</cx:f>
      </cx:numDim>
    </cx:data>
  </cx:chartData>
  <cx:chart>
    <cx:title pos="t" align="ctr" overlay="0"/>
    <cx:plotArea>
      <cx:plotAreaRegion>
        <cx:series layoutId="funnel" uniqueId="{2AF993C1-CEB6-4BE9-8088-5773EEFC731C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#'Ventas por Fechas'!A1"/><Relationship Id="rId6" Type="http://schemas.openxmlformats.org/officeDocument/2006/relationships/hyperlink" Target="#Dashboard!A1"/><Relationship Id="rId5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svg"/><Relationship Id="rId3" Type="http://schemas.openxmlformats.org/officeDocument/2006/relationships/image" Target="../media/image6.svg"/><Relationship Id="rId7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hyperlink" Target="#'Hoja de Datos'!A1"/><Relationship Id="rId6" Type="http://schemas.openxmlformats.org/officeDocument/2006/relationships/hyperlink" Target="#'Ventas por Vendedor'!A1"/><Relationship Id="rId11" Type="http://schemas.openxmlformats.org/officeDocument/2006/relationships/image" Target="../media/image4.svg"/><Relationship Id="rId5" Type="http://schemas.openxmlformats.org/officeDocument/2006/relationships/image" Target="../media/image8.svg"/><Relationship Id="rId10" Type="http://schemas.openxmlformats.org/officeDocument/2006/relationships/image" Target="../media/image3.png"/><Relationship Id="rId4" Type="http://schemas.openxmlformats.org/officeDocument/2006/relationships/image" Target="../media/image7.png"/><Relationship Id="rId9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Ventas por Categoria'!A1"/><Relationship Id="rId13" Type="http://schemas.openxmlformats.org/officeDocument/2006/relationships/image" Target="../media/image4.svg"/><Relationship Id="rId3" Type="http://schemas.openxmlformats.org/officeDocument/2006/relationships/image" Target="../media/image5.png"/><Relationship Id="rId7" Type="http://schemas.openxmlformats.org/officeDocument/2006/relationships/image" Target="../media/image8.svg"/><Relationship Id="rId12" Type="http://schemas.openxmlformats.org/officeDocument/2006/relationships/image" Target="../media/image3.png"/><Relationship Id="rId2" Type="http://schemas.openxmlformats.org/officeDocument/2006/relationships/hyperlink" Target="#'Hoja de Datos'!A1"/><Relationship Id="rId1" Type="http://schemas.openxmlformats.org/officeDocument/2006/relationships/chart" Target="../charts/chart2.xml"/><Relationship Id="rId6" Type="http://schemas.openxmlformats.org/officeDocument/2006/relationships/image" Target="../media/image7.png"/><Relationship Id="rId11" Type="http://schemas.openxmlformats.org/officeDocument/2006/relationships/hyperlink" Target="#Dashboard!A1"/><Relationship Id="rId5" Type="http://schemas.openxmlformats.org/officeDocument/2006/relationships/hyperlink" Target="#'Ventas por Fechas'!A1"/><Relationship Id="rId10" Type="http://schemas.openxmlformats.org/officeDocument/2006/relationships/image" Target="../media/image2.svg"/><Relationship Id="rId4" Type="http://schemas.openxmlformats.org/officeDocument/2006/relationships/image" Target="../media/image6.svg"/><Relationship Id="rId9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Cantidad por Categoria y Produc'!A1"/><Relationship Id="rId13" Type="http://schemas.openxmlformats.org/officeDocument/2006/relationships/image" Target="../media/image4.svg"/><Relationship Id="rId3" Type="http://schemas.openxmlformats.org/officeDocument/2006/relationships/image" Target="../media/image5.png"/><Relationship Id="rId7" Type="http://schemas.openxmlformats.org/officeDocument/2006/relationships/image" Target="../media/image8.svg"/><Relationship Id="rId12" Type="http://schemas.openxmlformats.org/officeDocument/2006/relationships/image" Target="../media/image3.png"/><Relationship Id="rId2" Type="http://schemas.openxmlformats.org/officeDocument/2006/relationships/hyperlink" Target="#'Hoja de Datos'!A1"/><Relationship Id="rId1" Type="http://schemas.openxmlformats.org/officeDocument/2006/relationships/chart" Target="../charts/chart3.xml"/><Relationship Id="rId6" Type="http://schemas.openxmlformats.org/officeDocument/2006/relationships/image" Target="../media/image7.png"/><Relationship Id="rId11" Type="http://schemas.openxmlformats.org/officeDocument/2006/relationships/hyperlink" Target="#Dashboard!A1"/><Relationship Id="rId5" Type="http://schemas.openxmlformats.org/officeDocument/2006/relationships/hyperlink" Target="#'Ventas por Vendedor'!A1"/><Relationship Id="rId10" Type="http://schemas.openxmlformats.org/officeDocument/2006/relationships/image" Target="../media/image2.svg"/><Relationship Id="rId4" Type="http://schemas.openxmlformats.org/officeDocument/2006/relationships/image" Target="../media/image6.svg"/><Relationship Id="rId9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'Hoja de Datos'!A1"/><Relationship Id="rId12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hyperlink" Target="#'Ventas por Provincias'!A1"/><Relationship Id="rId6" Type="http://schemas.openxmlformats.org/officeDocument/2006/relationships/image" Target="../media/image8.svg"/><Relationship Id="rId11" Type="http://schemas.openxmlformats.org/officeDocument/2006/relationships/image" Target="../media/image3.png"/><Relationship Id="rId5" Type="http://schemas.openxmlformats.org/officeDocument/2006/relationships/image" Target="../media/image7.png"/><Relationship Id="rId10" Type="http://schemas.openxmlformats.org/officeDocument/2006/relationships/hyperlink" Target="#Dashboard!A1"/><Relationship Id="rId4" Type="http://schemas.openxmlformats.org/officeDocument/2006/relationships/hyperlink" Target="#'Ventas por Categoria'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Total de Formas de Pago'!A1"/><Relationship Id="rId13" Type="http://schemas.openxmlformats.org/officeDocument/2006/relationships/image" Target="../media/image4.svg"/><Relationship Id="rId3" Type="http://schemas.openxmlformats.org/officeDocument/2006/relationships/image" Target="../media/image5.png"/><Relationship Id="rId7" Type="http://schemas.openxmlformats.org/officeDocument/2006/relationships/image" Target="../media/image8.svg"/><Relationship Id="rId12" Type="http://schemas.openxmlformats.org/officeDocument/2006/relationships/image" Target="../media/image3.png"/><Relationship Id="rId2" Type="http://schemas.openxmlformats.org/officeDocument/2006/relationships/hyperlink" Target="#'Hoja de Datos'!A1"/><Relationship Id="rId1" Type="http://schemas.microsoft.com/office/2014/relationships/chartEx" Target="../charts/chartEx2.xml"/><Relationship Id="rId6" Type="http://schemas.openxmlformats.org/officeDocument/2006/relationships/image" Target="../media/image7.png"/><Relationship Id="rId11" Type="http://schemas.openxmlformats.org/officeDocument/2006/relationships/hyperlink" Target="#Dashboard!A1"/><Relationship Id="rId5" Type="http://schemas.openxmlformats.org/officeDocument/2006/relationships/hyperlink" Target="#'Cantidad por Categoria y Produc'!A1"/><Relationship Id="rId10" Type="http://schemas.openxmlformats.org/officeDocument/2006/relationships/image" Target="../media/image2.svg"/><Relationship Id="rId4" Type="http://schemas.openxmlformats.org/officeDocument/2006/relationships/image" Target="../media/image6.svg"/><Relationship Id="rId9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6.svg"/><Relationship Id="rId7" Type="http://schemas.openxmlformats.org/officeDocument/2006/relationships/image" Target="../media/image8.svg"/><Relationship Id="rId12" Type="http://schemas.openxmlformats.org/officeDocument/2006/relationships/image" Target="../media/image2.svg"/><Relationship Id="rId2" Type="http://schemas.openxmlformats.org/officeDocument/2006/relationships/image" Target="../media/image5.png"/><Relationship Id="rId1" Type="http://schemas.openxmlformats.org/officeDocument/2006/relationships/hyperlink" Target="#'Hoja de Datos'!A1"/><Relationship Id="rId6" Type="http://schemas.openxmlformats.org/officeDocument/2006/relationships/image" Target="../media/image7.png"/><Relationship Id="rId11" Type="http://schemas.openxmlformats.org/officeDocument/2006/relationships/image" Target="../media/image1.png"/><Relationship Id="rId5" Type="http://schemas.openxmlformats.org/officeDocument/2006/relationships/hyperlink" Target="#'Ventas por Provincias'!A1"/><Relationship Id="rId10" Type="http://schemas.openxmlformats.org/officeDocument/2006/relationships/image" Target="../media/image4.svg"/><Relationship Id="rId4" Type="http://schemas.openxmlformats.org/officeDocument/2006/relationships/chart" Target="../charts/chart5.xml"/><Relationship Id="rId9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image" Target="../media/image10.svg"/><Relationship Id="rId7" Type="http://schemas.openxmlformats.org/officeDocument/2006/relationships/chart" Target="../charts/chart8.xml"/><Relationship Id="rId2" Type="http://schemas.openxmlformats.org/officeDocument/2006/relationships/image" Target="../media/image9.png"/><Relationship Id="rId1" Type="http://schemas.openxmlformats.org/officeDocument/2006/relationships/hyperlink" Target="#'Hoja de Datos'!A1"/><Relationship Id="rId6" Type="http://schemas.microsoft.com/office/2014/relationships/chartEx" Target="../charts/chartEx3.xml"/><Relationship Id="rId5" Type="http://schemas.openxmlformats.org/officeDocument/2006/relationships/chart" Target="../charts/chart7.xml"/><Relationship Id="rId10" Type="http://schemas.openxmlformats.org/officeDocument/2006/relationships/chart" Target="../charts/chart10.xml"/><Relationship Id="rId4" Type="http://schemas.openxmlformats.org/officeDocument/2006/relationships/chart" Target="../charts/chart6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111125</xdr:colOff>
      <xdr:row>31</xdr:row>
      <xdr:rowOff>174625</xdr:rowOff>
    </xdr:from>
    <xdr:to>
      <xdr:col>21</xdr:col>
      <xdr:colOff>1039812</xdr:colOff>
      <xdr:row>48</xdr:row>
      <xdr:rowOff>79375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BB7A8B22-DF2A-6E6F-7AD2-11F180329E72}"/>
            </a:ext>
          </a:extLst>
        </xdr:cNvPr>
        <xdr:cNvSpPr/>
      </xdr:nvSpPr>
      <xdr:spPr>
        <a:xfrm>
          <a:off x="13652500" y="7937500"/>
          <a:ext cx="6230937" cy="31432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13</xdr:col>
      <xdr:colOff>38274</xdr:colOff>
      <xdr:row>51</xdr:row>
      <xdr:rowOff>0</xdr:rowOff>
    </xdr:from>
    <xdr:to>
      <xdr:col>15</xdr:col>
      <xdr:colOff>0</xdr:colOff>
      <xdr:row>63</xdr:row>
      <xdr:rowOff>31750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vincia ">
              <a:extLst>
                <a:ext uri="{FF2B5EF4-FFF2-40B4-BE49-F238E27FC236}">
                  <a16:creationId xmlns:a16="http://schemas.microsoft.com/office/drawing/2014/main" id="{5425B374-BD94-5902-D6A5-3E41FC5DC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5649" y="11572875"/>
              <a:ext cx="1485726" cy="231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317500</xdr:colOff>
      <xdr:row>3</xdr:row>
      <xdr:rowOff>31750</xdr:rowOff>
    </xdr:from>
    <xdr:to>
      <xdr:col>14</xdr:col>
      <xdr:colOff>675060</xdr:colOff>
      <xdr:row>3</xdr:row>
      <xdr:rowOff>404513</xdr:rowOff>
    </xdr:to>
    <xdr:pic>
      <xdr:nvPicPr>
        <xdr:cNvPr id="4" name="Gráfico 3" descr="Flechas de cheur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ADEE9-B545-4058-BD99-B493677D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096875" y="603250"/>
          <a:ext cx="357560" cy="372763"/>
        </a:xfrm>
        <a:prstGeom prst="rect">
          <a:avLst/>
        </a:prstGeom>
      </xdr:spPr>
    </xdr:pic>
    <xdr:clientData/>
  </xdr:twoCellAnchor>
  <xdr:twoCellAnchor>
    <xdr:from>
      <xdr:col>19</xdr:col>
      <xdr:colOff>373435</xdr:colOff>
      <xdr:row>33</xdr:row>
      <xdr:rowOff>15875</xdr:rowOff>
    </xdr:from>
    <xdr:to>
      <xdr:col>21</xdr:col>
      <xdr:colOff>841747</xdr:colOff>
      <xdr:row>47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C00F43A-0C58-6F8A-83F3-41E7380AE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38098</xdr:colOff>
      <xdr:row>18</xdr:row>
      <xdr:rowOff>0</xdr:rowOff>
    </xdr:from>
    <xdr:to>
      <xdr:col>21</xdr:col>
      <xdr:colOff>2031999</xdr:colOff>
      <xdr:row>31</xdr:row>
      <xdr:rowOff>111124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26B6DAD0-57D5-0955-5B9B-1B7013054AB1}"/>
            </a:ext>
          </a:extLst>
        </xdr:cNvPr>
        <xdr:cNvSpPr/>
      </xdr:nvSpPr>
      <xdr:spPr>
        <a:xfrm>
          <a:off x="13579473" y="5286375"/>
          <a:ext cx="7296151" cy="258762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38099</xdr:colOff>
      <xdr:row>17</xdr:row>
      <xdr:rowOff>149224</xdr:rowOff>
    </xdr:from>
    <xdr:to>
      <xdr:col>21</xdr:col>
      <xdr:colOff>1539874</xdr:colOff>
      <xdr:row>31</xdr:row>
      <xdr:rowOff>111124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8C2AEC8F-F34F-BF3D-B1B6-F45DC2F4B1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54074" y="5245099"/>
              <a:ext cx="68072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2275365</xdr:colOff>
      <xdr:row>0</xdr:row>
      <xdr:rowOff>79375</xdr:rowOff>
    </xdr:from>
    <xdr:to>
      <xdr:col>19</xdr:col>
      <xdr:colOff>2635250</xdr:colOff>
      <xdr:row>2</xdr:row>
      <xdr:rowOff>62498</xdr:rowOff>
    </xdr:to>
    <xdr:pic>
      <xdr:nvPicPr>
        <xdr:cNvPr id="10" name="Gráfico 9" descr="Presentación con gráfico de barras con relleno sóli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C0E99DC-C108-41BB-A96F-25B1E2498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5816740" y="79375"/>
          <a:ext cx="359885" cy="36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9525</xdr:rowOff>
    </xdr:from>
    <xdr:to>
      <xdr:col>12</xdr:col>
      <xdr:colOff>676275</xdr:colOff>
      <xdr:row>24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FF61DD40-6A90-5F02-4546-A71CF33873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48025"/>
              <a:ext cx="10848975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326320</xdr:colOff>
      <xdr:row>1</xdr:row>
      <xdr:rowOff>148468</xdr:rowOff>
    </xdr:to>
    <xdr:pic>
      <xdr:nvPicPr>
        <xdr:cNvPr id="2" name="Gráfico 1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431D7-8F05-42D3-AA28-56C4D258D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0</xdr:row>
      <xdr:rowOff>0</xdr:rowOff>
    </xdr:from>
    <xdr:to>
      <xdr:col>0</xdr:col>
      <xdr:colOff>707982</xdr:colOff>
      <xdr:row>1</xdr:row>
      <xdr:rowOff>167524</xdr:rowOff>
    </xdr:to>
    <xdr:pic>
      <xdr:nvPicPr>
        <xdr:cNvPr id="4" name="Gráfico 3" descr="Flechas de cheur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B1E32-AF8A-40B0-853B-DB7909429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61950" y="0"/>
          <a:ext cx="346032" cy="35802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0</xdr:row>
      <xdr:rowOff>0</xdr:rowOff>
    </xdr:from>
    <xdr:to>
      <xdr:col>1</xdr:col>
      <xdr:colOff>595685</xdr:colOff>
      <xdr:row>1</xdr:row>
      <xdr:rowOff>182263</xdr:rowOff>
    </xdr:to>
    <xdr:pic>
      <xdr:nvPicPr>
        <xdr:cNvPr id="5" name="Gráfico 4" descr="Flechas de cheurón con relleno sólid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5EB6BCC-4AC6-4F9A-BF39-6489AA0CF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409700" y="0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1</xdr:col>
      <xdr:colOff>662360</xdr:colOff>
      <xdr:row>0</xdr:row>
      <xdr:rowOff>16877</xdr:rowOff>
    </xdr:from>
    <xdr:to>
      <xdr:col>1</xdr:col>
      <xdr:colOff>1022245</xdr:colOff>
      <xdr:row>2</xdr:row>
      <xdr:rowOff>0</xdr:rowOff>
    </xdr:to>
    <xdr:pic>
      <xdr:nvPicPr>
        <xdr:cNvPr id="6" name="Gráfico 5" descr="Presentación con gráfico de barras con relleno sólid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86514C3-764D-4613-AC90-0900FF836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833935" y="16877"/>
          <a:ext cx="359885" cy="3641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624167</xdr:colOff>
      <xdr:row>1</xdr:row>
      <xdr:rowOff>78441</xdr:rowOff>
    </xdr:from>
    <xdr:to>
      <xdr:col>12</xdr:col>
      <xdr:colOff>108695</xdr:colOff>
      <xdr:row>13</xdr:row>
      <xdr:rowOff>123263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2FD4461B-E8D2-F281-F5FF-75735E58DBD6}"/>
            </a:ext>
          </a:extLst>
        </xdr:cNvPr>
        <xdr:cNvSpPr/>
      </xdr:nvSpPr>
      <xdr:spPr>
        <a:xfrm>
          <a:off x="3448049" y="268941"/>
          <a:ext cx="7788087" cy="2330822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624167</xdr:colOff>
      <xdr:row>1</xdr:row>
      <xdr:rowOff>67237</xdr:rowOff>
    </xdr:from>
    <xdr:to>
      <xdr:col>10</xdr:col>
      <xdr:colOff>724697</xdr:colOff>
      <xdr:row>12</xdr:row>
      <xdr:rowOff>87612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9EAE57-3E60-28DE-4AF6-19379DE3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326320</xdr:colOff>
      <xdr:row>1</xdr:row>
      <xdr:rowOff>148468</xdr:rowOff>
    </xdr:to>
    <xdr:pic>
      <xdr:nvPicPr>
        <xdr:cNvPr id="2" name="Gráfico 1" descr="Lista con rellen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2611D9-4AF8-4D09-A538-60B73E3B4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392207</xdr:colOff>
      <xdr:row>0</xdr:row>
      <xdr:rowOff>11206</xdr:rowOff>
    </xdr:from>
    <xdr:to>
      <xdr:col>0</xdr:col>
      <xdr:colOff>738239</xdr:colOff>
      <xdr:row>1</xdr:row>
      <xdr:rowOff>178730</xdr:rowOff>
    </xdr:to>
    <xdr:pic>
      <xdr:nvPicPr>
        <xdr:cNvPr id="4" name="Gráfico 3" descr="Flechas de cheurón con relleno sólid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00C1DE-3E13-4660-8A6A-E45EC927A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2207" y="11206"/>
          <a:ext cx="346032" cy="358024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291352</xdr:colOff>
      <xdr:row>0</xdr:row>
      <xdr:rowOff>0</xdr:rowOff>
    </xdr:from>
    <xdr:to>
      <xdr:col>1</xdr:col>
      <xdr:colOff>648912</xdr:colOff>
      <xdr:row>1</xdr:row>
      <xdr:rowOff>182263</xdr:rowOff>
    </xdr:to>
    <xdr:pic>
      <xdr:nvPicPr>
        <xdr:cNvPr id="6" name="Gráfico 5" descr="Flechas de cheurón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87644B-F271-45DB-B85F-32CED7F9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37764" y="0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1</xdr:col>
      <xdr:colOff>781817</xdr:colOff>
      <xdr:row>0</xdr:row>
      <xdr:rowOff>0</xdr:rowOff>
    </xdr:from>
    <xdr:to>
      <xdr:col>1</xdr:col>
      <xdr:colOff>1141702</xdr:colOff>
      <xdr:row>1</xdr:row>
      <xdr:rowOff>173623</xdr:rowOff>
    </xdr:to>
    <xdr:pic>
      <xdr:nvPicPr>
        <xdr:cNvPr id="8" name="Gráfico 7" descr="Presentación con gráfico de barras con rellen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80FDB41-37A2-4A0D-A40E-978377351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328229" y="0"/>
          <a:ext cx="359885" cy="3641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2</xdr:row>
      <xdr:rowOff>0</xdr:rowOff>
    </xdr:from>
    <xdr:to>
      <xdr:col>10</xdr:col>
      <xdr:colOff>352424</xdr:colOff>
      <xdr:row>21</xdr:row>
      <xdr:rowOff>0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9EDA5A8B-A40D-5D54-D1CF-FDAF008814E5}"/>
            </a:ext>
          </a:extLst>
        </xdr:cNvPr>
        <xdr:cNvSpPr/>
      </xdr:nvSpPr>
      <xdr:spPr>
        <a:xfrm>
          <a:off x="3857624" y="381000"/>
          <a:ext cx="4924425" cy="3619500"/>
        </a:xfrm>
        <a:prstGeom prst="roundRect">
          <a:avLst>
            <a:gd name="adj" fmla="val 759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257174</xdr:colOff>
      <xdr:row>2</xdr:row>
      <xdr:rowOff>161925</xdr:rowOff>
    </xdr:from>
    <xdr:to>
      <xdr:col>10</xdr:col>
      <xdr:colOff>257174</xdr:colOff>
      <xdr:row>20</xdr:row>
      <xdr:rowOff>99786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B3AFD-7C6A-9754-8CDF-AAF5248B0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326320</xdr:colOff>
      <xdr:row>1</xdr:row>
      <xdr:rowOff>148468</xdr:rowOff>
    </xdr:to>
    <xdr:pic>
      <xdr:nvPicPr>
        <xdr:cNvPr id="3" name="Gráfico 2" descr="Lista con rellen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C12B26-9239-4AE7-97D8-30DB909A4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0</xdr:row>
      <xdr:rowOff>0</xdr:rowOff>
    </xdr:from>
    <xdr:to>
      <xdr:col>0</xdr:col>
      <xdr:colOff>755607</xdr:colOff>
      <xdr:row>1</xdr:row>
      <xdr:rowOff>167524</xdr:rowOff>
    </xdr:to>
    <xdr:pic>
      <xdr:nvPicPr>
        <xdr:cNvPr id="4" name="Gráfico 3" descr="Flechas de cheurón con relleno sólid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8F80CD-1E4E-4E76-AAE7-685850DFF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09575" y="0"/>
          <a:ext cx="346032" cy="3580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357560</xdr:colOff>
      <xdr:row>1</xdr:row>
      <xdr:rowOff>182263</xdr:rowOff>
    </xdr:to>
    <xdr:pic>
      <xdr:nvPicPr>
        <xdr:cNvPr id="5" name="Gráfico 4" descr="Flechas de cheurón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EB8C410-A590-4B9C-A5FA-B34646FA1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23975" y="0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1</xdr:col>
      <xdr:colOff>526945</xdr:colOff>
      <xdr:row>0</xdr:row>
      <xdr:rowOff>22476</xdr:rowOff>
    </xdr:from>
    <xdr:to>
      <xdr:col>1</xdr:col>
      <xdr:colOff>886830</xdr:colOff>
      <xdr:row>2</xdr:row>
      <xdr:rowOff>5599</xdr:rowOff>
    </xdr:to>
    <xdr:pic>
      <xdr:nvPicPr>
        <xdr:cNvPr id="7" name="Gráfico 6" descr="Presentación con gráfico de barras con rellen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C6DE35D-47DF-4448-B96A-5655BDD7F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850920" y="22476"/>
          <a:ext cx="359885" cy="3641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965358</xdr:colOff>
      <xdr:row>0</xdr:row>
      <xdr:rowOff>0</xdr:rowOff>
    </xdr:from>
    <xdr:to>
      <xdr:col>0</xdr:col>
      <xdr:colOff>1322918</xdr:colOff>
      <xdr:row>1</xdr:row>
      <xdr:rowOff>178735</xdr:rowOff>
    </xdr:to>
    <xdr:pic>
      <xdr:nvPicPr>
        <xdr:cNvPr id="3" name="Gráfico 2" descr="Flechas de cheurón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28CA97-18F7-4C8B-6767-58DF97214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65358" y="0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0</xdr:col>
      <xdr:colOff>491815</xdr:colOff>
      <xdr:row>0</xdr:row>
      <xdr:rowOff>0</xdr:rowOff>
    </xdr:from>
    <xdr:to>
      <xdr:col>0</xdr:col>
      <xdr:colOff>837847</xdr:colOff>
      <xdr:row>1</xdr:row>
      <xdr:rowOff>163996</xdr:rowOff>
    </xdr:to>
    <xdr:pic>
      <xdr:nvPicPr>
        <xdr:cNvPr id="5" name="Gráfico 4" descr="Flechas de cheur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54F4744-CF1D-E6BF-982C-9CE9C6BF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1815" y="0"/>
          <a:ext cx="346032" cy="358024"/>
        </a:xfrm>
        <a:prstGeom prst="rect">
          <a:avLst/>
        </a:prstGeom>
      </xdr:spPr>
    </xdr:pic>
    <xdr:clientData/>
  </xdr:twoCellAnchor>
  <xdr:twoCellAnchor editAs="oneCell">
    <xdr:from>
      <xdr:col>0</xdr:col>
      <xdr:colOff>88194</xdr:colOff>
      <xdr:row>0</xdr:row>
      <xdr:rowOff>12135</xdr:rowOff>
    </xdr:from>
    <xdr:to>
      <xdr:col>0</xdr:col>
      <xdr:colOff>414514</xdr:colOff>
      <xdr:row>1</xdr:row>
      <xdr:rowOff>157075</xdr:rowOff>
    </xdr:to>
    <xdr:pic>
      <xdr:nvPicPr>
        <xdr:cNvPr id="13" name="Gráfico 12" descr="Lista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144D9ED-6B3D-AA2E-2DDA-58BFF572E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88194" y="12135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1376320</xdr:colOff>
      <xdr:row>0</xdr:row>
      <xdr:rowOff>0</xdr:rowOff>
    </xdr:from>
    <xdr:to>
      <xdr:col>1</xdr:col>
      <xdr:colOff>220488</xdr:colOff>
      <xdr:row>1</xdr:row>
      <xdr:rowOff>173623</xdr:rowOff>
    </xdr:to>
    <xdr:pic>
      <xdr:nvPicPr>
        <xdr:cNvPr id="17" name="Gráfico 16" descr="Presentación con gráfico de barras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B695FF1-B657-283D-0B1C-7437A6F4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76320" y="0"/>
          <a:ext cx="361112" cy="367651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1</xdr:rowOff>
    </xdr:from>
    <xdr:to>
      <xdr:col>28</xdr:col>
      <xdr:colOff>125236</xdr:colOff>
      <xdr:row>15</xdr:row>
      <xdr:rowOff>1</xdr:rowOff>
    </xdr:to>
    <xdr:sp macro="" textlink="">
      <xdr:nvSpPr>
        <xdr:cNvPr id="19" name="Rectángulo: esquinas redondeadas 18">
          <a:extLst>
            <a:ext uri="{FF2B5EF4-FFF2-40B4-BE49-F238E27FC236}">
              <a16:creationId xmlns:a16="http://schemas.microsoft.com/office/drawing/2014/main" id="{E61329B8-E080-B105-04A4-B4B5C996E4D8}"/>
            </a:ext>
          </a:extLst>
        </xdr:cNvPr>
        <xdr:cNvSpPr/>
      </xdr:nvSpPr>
      <xdr:spPr>
        <a:xfrm>
          <a:off x="3279913" y="571501"/>
          <a:ext cx="4498453" cy="2286000"/>
        </a:xfrm>
        <a:prstGeom prst="roundRect">
          <a:avLst>
            <a:gd name="adj" fmla="val 802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15875</xdr:colOff>
      <xdr:row>2</xdr:row>
      <xdr:rowOff>185031</xdr:rowOff>
    </xdr:from>
    <xdr:to>
      <xdr:col>28</xdr:col>
      <xdr:colOff>125236</xdr:colOff>
      <xdr:row>15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816826A-9EBB-B41F-9A41-710AD751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19050</xdr:rowOff>
    </xdr:from>
    <xdr:to>
      <xdr:col>13</xdr:col>
      <xdr:colOff>38100</xdr:colOff>
      <xdr:row>18</xdr:row>
      <xdr:rowOff>9525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344FEE8C-3975-3764-2D6A-8F7EE95E33A7}"/>
            </a:ext>
          </a:extLst>
        </xdr:cNvPr>
        <xdr:cNvSpPr/>
      </xdr:nvSpPr>
      <xdr:spPr>
        <a:xfrm>
          <a:off x="5705475" y="400050"/>
          <a:ext cx="4972050" cy="30384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542925</xdr:colOff>
      <xdr:row>2</xdr:row>
      <xdr:rowOff>161925</xdr:rowOff>
    </xdr:from>
    <xdr:to>
      <xdr:col>12</xdr:col>
      <xdr:colOff>542925</xdr:colOff>
      <xdr:row>17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00573DD-BCDE-BAD1-1349-4C1584B5C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542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326320</xdr:colOff>
      <xdr:row>1</xdr:row>
      <xdr:rowOff>148468</xdr:rowOff>
    </xdr:to>
    <xdr:pic>
      <xdr:nvPicPr>
        <xdr:cNvPr id="4" name="Gráfico 3" descr="Lista con rellen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E6AB3A-4845-43A4-9C08-FF5DF233D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0</xdr:row>
      <xdr:rowOff>0</xdr:rowOff>
    </xdr:from>
    <xdr:to>
      <xdr:col>0</xdr:col>
      <xdr:colOff>736557</xdr:colOff>
      <xdr:row>1</xdr:row>
      <xdr:rowOff>167524</xdr:rowOff>
    </xdr:to>
    <xdr:pic>
      <xdr:nvPicPr>
        <xdr:cNvPr id="5" name="Gráfico 4" descr="Flechas de cheurón con relleno sólid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9042F4-8B76-410D-816F-493833A1D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0525" y="0"/>
          <a:ext cx="346032" cy="35802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0</xdr:row>
      <xdr:rowOff>0</xdr:rowOff>
    </xdr:from>
    <xdr:to>
      <xdr:col>1</xdr:col>
      <xdr:colOff>519485</xdr:colOff>
      <xdr:row>1</xdr:row>
      <xdr:rowOff>182263</xdr:rowOff>
    </xdr:to>
    <xdr:pic>
      <xdr:nvPicPr>
        <xdr:cNvPr id="6" name="Gráfico 5" descr="Flechas de cheurón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D8B1E8B-3DE1-4169-87C9-489C7CF4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333500" y="0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1</xdr:col>
      <xdr:colOff>529010</xdr:colOff>
      <xdr:row>0</xdr:row>
      <xdr:rowOff>16877</xdr:rowOff>
    </xdr:from>
    <xdr:to>
      <xdr:col>1</xdr:col>
      <xdr:colOff>888895</xdr:colOff>
      <xdr:row>2</xdr:row>
      <xdr:rowOff>0</xdr:rowOff>
    </xdr:to>
    <xdr:pic>
      <xdr:nvPicPr>
        <xdr:cNvPr id="7" name="Gráfico 6" descr="Presentación con gráfico de barras con rellen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9D9ED7-61CA-4A16-8C54-F747DD40C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700585" y="16877"/>
          <a:ext cx="359885" cy="3641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326320</xdr:colOff>
      <xdr:row>1</xdr:row>
      <xdr:rowOff>148468</xdr:rowOff>
    </xdr:to>
    <xdr:pic>
      <xdr:nvPicPr>
        <xdr:cNvPr id="2" name="Gráfico 1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F27080-E2EA-4FE6-B6ED-A1547C22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326320" cy="33896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1D794E74-C7DD-94CE-9FBA-D6EDA41449F0}"/>
            </a:ext>
          </a:extLst>
        </xdr:cNvPr>
        <xdr:cNvSpPr/>
      </xdr:nvSpPr>
      <xdr:spPr>
        <a:xfrm>
          <a:off x="3514725" y="571500"/>
          <a:ext cx="5334000" cy="28575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285750</xdr:colOff>
      <xdr:row>3</xdr:row>
      <xdr:rowOff>66675</xdr:rowOff>
    </xdr:from>
    <xdr:to>
      <xdr:col>9</xdr:col>
      <xdr:colOff>285750</xdr:colOff>
      <xdr:row>17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FA484-250B-AC8A-4A3B-9593D010B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361950</xdr:colOff>
      <xdr:row>0</xdr:row>
      <xdr:rowOff>0</xdr:rowOff>
    </xdr:from>
    <xdr:to>
      <xdr:col>0</xdr:col>
      <xdr:colOff>707982</xdr:colOff>
      <xdr:row>1</xdr:row>
      <xdr:rowOff>167524</xdr:rowOff>
    </xdr:to>
    <xdr:pic>
      <xdr:nvPicPr>
        <xdr:cNvPr id="4" name="Gráfico 3" descr="Flechas de cheurón con relleno sólid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98BC65-CDF8-4C80-B9E7-394035D43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61950" y="0"/>
          <a:ext cx="346032" cy="358024"/>
        </a:xfrm>
        <a:prstGeom prst="rect">
          <a:avLst/>
        </a:prstGeom>
      </xdr:spPr>
    </xdr:pic>
    <xdr:clientData/>
  </xdr:twoCellAnchor>
  <xdr:twoCellAnchor editAs="oneCell">
    <xdr:from>
      <xdr:col>1</xdr:col>
      <xdr:colOff>1221265</xdr:colOff>
      <xdr:row>0</xdr:row>
      <xdr:rowOff>22476</xdr:rowOff>
    </xdr:from>
    <xdr:to>
      <xdr:col>2</xdr:col>
      <xdr:colOff>0</xdr:colOff>
      <xdr:row>2</xdr:row>
      <xdr:rowOff>5599</xdr:rowOff>
    </xdr:to>
    <xdr:pic>
      <xdr:nvPicPr>
        <xdr:cNvPr id="10" name="Gráfico 9" descr="Presentación con gráfico de barras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6638F7F-982A-4698-8BCC-14D1AA94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392840" y="22476"/>
          <a:ext cx="359885" cy="364123"/>
        </a:xfrm>
        <a:prstGeom prst="rect">
          <a:avLst/>
        </a:prstGeom>
      </xdr:spPr>
    </xdr:pic>
    <xdr:clientData/>
  </xdr:twoCellAnchor>
  <xdr:twoCellAnchor editAs="oneCell">
    <xdr:from>
      <xdr:col>1</xdr:col>
      <xdr:colOff>711305</xdr:colOff>
      <xdr:row>0</xdr:row>
      <xdr:rowOff>0</xdr:rowOff>
    </xdr:from>
    <xdr:to>
      <xdr:col>1</xdr:col>
      <xdr:colOff>1068865</xdr:colOff>
      <xdr:row>1</xdr:row>
      <xdr:rowOff>182263</xdr:rowOff>
    </xdr:to>
    <xdr:pic>
      <xdr:nvPicPr>
        <xdr:cNvPr id="11" name="Gráfico 10" descr="Flechas de cheurón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97517E2-0DA1-410C-A5BB-F74538863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82880" y="0"/>
          <a:ext cx="357560" cy="3727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326320</xdr:colOff>
      <xdr:row>1</xdr:row>
      <xdr:rowOff>148468</xdr:rowOff>
    </xdr:to>
    <xdr:pic>
      <xdr:nvPicPr>
        <xdr:cNvPr id="3" name="Gráfico 2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1F498-9750-4BFB-AF28-110D39330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1</xdr:col>
      <xdr:colOff>710292</xdr:colOff>
      <xdr:row>8</xdr:row>
      <xdr:rowOff>27214</xdr:rowOff>
    </xdr:from>
    <xdr:to>
      <xdr:col>14</xdr:col>
      <xdr:colOff>217714</xdr:colOff>
      <xdr:row>15</xdr:row>
      <xdr:rowOff>36739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 1">
              <a:extLst>
                <a:ext uri="{FF2B5EF4-FFF2-40B4-BE49-F238E27FC236}">
                  <a16:creationId xmlns:a16="http://schemas.microsoft.com/office/drawing/2014/main" id="{F35DFAA1-FCE1-4E92-BC66-838FC1411B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292" y="1551214"/>
              <a:ext cx="10855779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326320</xdr:colOff>
      <xdr:row>18</xdr:row>
      <xdr:rowOff>0</xdr:rowOff>
    </xdr:from>
    <xdr:to>
      <xdr:col>9</xdr:col>
      <xdr:colOff>371943</xdr:colOff>
      <xdr:row>30</xdr:row>
      <xdr:rowOff>44822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4FD1A9C1-1A9C-4779-99B7-153B381C4092}"/>
            </a:ext>
          </a:extLst>
        </xdr:cNvPr>
        <xdr:cNvSpPr/>
      </xdr:nvSpPr>
      <xdr:spPr>
        <a:xfrm>
          <a:off x="326320" y="3429000"/>
          <a:ext cx="7788087" cy="2330822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20878</xdr:colOff>
      <xdr:row>18</xdr:row>
      <xdr:rowOff>85643</xdr:rowOff>
    </xdr:from>
    <xdr:to>
      <xdr:col>8</xdr:col>
      <xdr:colOff>682503</xdr:colOff>
      <xdr:row>29</xdr:row>
      <xdr:rowOff>106018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DAC16F-C0BC-4C9D-8450-3C4BADB4F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129336</xdr:colOff>
      <xdr:row>18</xdr:row>
      <xdr:rowOff>44823</xdr:rowOff>
    </xdr:from>
    <xdr:to>
      <xdr:col>16</xdr:col>
      <xdr:colOff>55789</xdr:colOff>
      <xdr:row>30</xdr:row>
      <xdr:rowOff>44823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2B2C4B1A-4165-4D68-8A1F-881D3ED3C4A3}"/>
            </a:ext>
          </a:extLst>
        </xdr:cNvPr>
        <xdr:cNvSpPr/>
      </xdr:nvSpPr>
      <xdr:spPr>
        <a:xfrm>
          <a:off x="9191693" y="3473823"/>
          <a:ext cx="4498453" cy="2286000"/>
        </a:xfrm>
        <a:prstGeom prst="roundRect">
          <a:avLst>
            <a:gd name="adj" fmla="val 8029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145211</xdr:colOff>
      <xdr:row>18</xdr:row>
      <xdr:rowOff>39353</xdr:rowOff>
    </xdr:from>
    <xdr:to>
      <xdr:col>16</xdr:col>
      <xdr:colOff>55789</xdr:colOff>
      <xdr:row>30</xdr:row>
      <xdr:rowOff>44822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F107BB-1E33-4C17-8AD2-891752C9B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681718</xdr:colOff>
      <xdr:row>0</xdr:row>
      <xdr:rowOff>36739</xdr:rowOff>
    </xdr:from>
    <xdr:to>
      <xdr:col>21</xdr:col>
      <xdr:colOff>319768</xdr:colOff>
      <xdr:row>16</xdr:row>
      <xdr:rowOff>27214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802432AD-7F46-4C2E-9B38-24BAA56491A2}"/>
            </a:ext>
          </a:extLst>
        </xdr:cNvPr>
        <xdr:cNvSpPr/>
      </xdr:nvSpPr>
      <xdr:spPr>
        <a:xfrm>
          <a:off x="12792075" y="36739"/>
          <a:ext cx="4972050" cy="30384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62593</xdr:colOff>
      <xdr:row>0</xdr:row>
      <xdr:rowOff>179614</xdr:rowOff>
    </xdr:from>
    <xdr:to>
      <xdr:col>21</xdr:col>
      <xdr:colOff>62593</xdr:colOff>
      <xdr:row>15</xdr:row>
      <xdr:rowOff>65314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F04F7C6-6C16-46E7-A4B7-66EE05D5E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21343" y="1796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8</xdr:col>
      <xdr:colOff>234041</xdr:colOff>
      <xdr:row>33</xdr:row>
      <xdr:rowOff>108857</xdr:rowOff>
    </xdr:from>
    <xdr:to>
      <xdr:col>15</xdr:col>
      <xdr:colOff>234041</xdr:colOff>
      <xdr:row>48</xdr:row>
      <xdr:rowOff>108857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2195C216-0BE6-4618-899E-5E8B3A42316B}"/>
            </a:ext>
          </a:extLst>
        </xdr:cNvPr>
        <xdr:cNvSpPr/>
      </xdr:nvSpPr>
      <xdr:spPr>
        <a:xfrm>
          <a:off x="7214505" y="6395357"/>
          <a:ext cx="5334000" cy="28575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519791</xdr:colOff>
      <xdr:row>33</xdr:row>
      <xdr:rowOff>175532</xdr:rowOff>
    </xdr:from>
    <xdr:to>
      <xdr:col>14</xdr:col>
      <xdr:colOff>519791</xdr:colOff>
      <xdr:row>48</xdr:row>
      <xdr:rowOff>61232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30B6DC-DCF3-4A23-859C-41017D56A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611867</xdr:colOff>
      <xdr:row>51</xdr:row>
      <xdr:rowOff>52162</xdr:rowOff>
    </xdr:from>
    <xdr:to>
      <xdr:col>16</xdr:col>
      <xdr:colOff>492125</xdr:colOff>
      <xdr:row>64</xdr:row>
      <xdr:rowOff>163286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529DAA29-DECE-4EFE-B61D-8D4D6720632C}"/>
            </a:ext>
          </a:extLst>
        </xdr:cNvPr>
        <xdr:cNvSpPr/>
      </xdr:nvSpPr>
      <xdr:spPr>
        <a:xfrm>
          <a:off x="6830331" y="9767662"/>
          <a:ext cx="7296151" cy="2587624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611868</xdr:colOff>
      <xdr:row>51</xdr:row>
      <xdr:rowOff>10886</xdr:rowOff>
    </xdr:from>
    <xdr:to>
      <xdr:col>16</xdr:col>
      <xdr:colOff>0</xdr:colOff>
      <xdr:row>64</xdr:row>
      <xdr:rowOff>163286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FD140CFF-D92F-4427-BC97-DAC84D5C7C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2168" y="9726386"/>
              <a:ext cx="6798582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465363</xdr:colOff>
      <xdr:row>32</xdr:row>
      <xdr:rowOff>38100</xdr:rowOff>
    </xdr:from>
    <xdr:to>
      <xdr:col>6</xdr:col>
      <xdr:colOff>1253217</xdr:colOff>
      <xdr:row>51</xdr:row>
      <xdr:rowOff>38100</xdr:rowOff>
    </xdr:to>
    <xdr:sp macro="" textlink="">
      <xdr:nvSpPr>
        <xdr:cNvPr id="20" name="Rectángulo: esquinas redondeadas 19">
          <a:extLst>
            <a:ext uri="{FF2B5EF4-FFF2-40B4-BE49-F238E27FC236}">
              <a16:creationId xmlns:a16="http://schemas.microsoft.com/office/drawing/2014/main" id="{6C90E6A2-2651-4904-9240-D8BD28C82355}"/>
            </a:ext>
          </a:extLst>
        </xdr:cNvPr>
        <xdr:cNvSpPr/>
      </xdr:nvSpPr>
      <xdr:spPr>
        <a:xfrm>
          <a:off x="1227363" y="6134100"/>
          <a:ext cx="4924425" cy="3619500"/>
        </a:xfrm>
        <a:prstGeom prst="roundRect">
          <a:avLst>
            <a:gd name="adj" fmla="val 759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722538</xdr:colOff>
      <xdr:row>33</xdr:row>
      <xdr:rowOff>9525</xdr:rowOff>
    </xdr:from>
    <xdr:to>
      <xdr:col>6</xdr:col>
      <xdr:colOff>1157967</xdr:colOff>
      <xdr:row>50</xdr:row>
      <xdr:rowOff>137886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8D35C23-9C8D-400C-B8E8-A6A0A43B8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326320</xdr:colOff>
      <xdr:row>53</xdr:row>
      <xdr:rowOff>0</xdr:rowOff>
    </xdr:from>
    <xdr:to>
      <xdr:col>7</xdr:col>
      <xdr:colOff>338793</xdr:colOff>
      <xdr:row>69</xdr:row>
      <xdr:rowOff>95250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548046C9-58D0-440D-A06A-0DBE0693FD01}"/>
            </a:ext>
          </a:extLst>
        </xdr:cNvPr>
        <xdr:cNvSpPr/>
      </xdr:nvSpPr>
      <xdr:spPr>
        <a:xfrm>
          <a:off x="326320" y="10096500"/>
          <a:ext cx="6230937" cy="31432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588630</xdr:colOff>
      <xdr:row>54</xdr:row>
      <xdr:rowOff>31750</xdr:rowOff>
    </xdr:from>
    <xdr:to>
      <xdr:col>7</xdr:col>
      <xdr:colOff>140728</xdr:colOff>
      <xdr:row>68</xdr:row>
      <xdr:rowOff>101600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EB6E6D45-700E-42E0-AB42-51ABE24C0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D. León Quesada" refreshedDate="45068.255766203707" createdVersion="8" refreshedVersion="8" minRefreshableVersion="3" recordCount="377" xr:uid="{75E897D7-7081-487A-9D79-222212140E4D}">
  <cacheSource type="worksheet">
    <worksheetSource name="Tabla2"/>
  </cacheSource>
  <cacheFields count="15">
    <cacheField name="Fecha" numFmtId="165">
      <sharedItems containsSemiMixedTypes="0" containsNonDate="0" containsDate="1" containsString="0" minDate="2020-01-01T00:00:00" maxDate="2021-01-01T00:00:00" count="229">
        <d v="2020-01-01T00:00:00"/>
        <d v="2020-01-02T00:00:00"/>
        <d v="2020-01-07T00:00:00"/>
        <d v="2020-01-10T00:00:00"/>
        <d v="2020-01-13T00:00:00"/>
        <d v="2020-01-14T00:00:00"/>
        <d v="2020-01-15T00:00:00"/>
        <d v="2020-01-16T00:00:00"/>
        <d v="2020-01-19T00:00:00"/>
        <d v="2020-01-21T00:00:00"/>
        <d v="2020-01-23T00:00:00"/>
        <d v="2020-01-25T00:00:00"/>
        <d v="2020-01-27T00:00:00"/>
        <d v="2020-01-28T00:00:00"/>
        <d v="2020-01-29T00:00:00"/>
        <d v="2020-01-31T00:00:00"/>
        <d v="2020-02-01T00:00:00"/>
        <d v="2020-02-02T00:00:00"/>
        <d v="2020-02-03T00:00:00"/>
        <d v="2020-02-05T00:00:00"/>
        <d v="2020-02-06T00:00:00"/>
        <d v="2020-02-09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9T00:00:00"/>
        <d v="2020-03-01T00:00:00"/>
        <d v="2020-03-03T00:00:00"/>
        <d v="2020-03-05T00:00:00"/>
        <d v="2020-03-07T00:00:00"/>
        <d v="2020-03-09T00:00:00"/>
        <d v="2020-03-12T00:00:00"/>
        <d v="2020-03-15T00:00:00"/>
        <d v="2020-03-16T00:00:00"/>
        <d v="2020-03-17T00:00:00"/>
        <d v="2020-03-18T00:00:00"/>
        <d v="2020-03-25T00:00:00"/>
        <d v="2020-03-26T00:00:00"/>
        <d v="2020-03-28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3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30T00:00:00"/>
        <d v="2020-05-01T00:00:00"/>
        <d v="2020-05-02T00:00:00"/>
        <d v="2020-05-03T00:00:00"/>
        <d v="2020-05-07T00:00:00"/>
        <d v="2020-05-08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21T00:00:00"/>
        <d v="2020-05-23T00:00:00"/>
        <d v="2020-05-24T00:00:00"/>
        <d v="2020-05-25T00:00:00"/>
        <d v="2020-05-26T00:00:00"/>
        <d v="2020-05-28T00:00:00"/>
        <d v="2020-05-31T00:00:00"/>
        <d v="2020-06-01T00:00:00"/>
        <d v="2020-06-02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6T00:00:00"/>
        <d v="2020-06-17T00:00:00"/>
        <d v="2020-06-18T00:00:00"/>
        <d v="2020-06-19T00:00:00"/>
        <d v="2020-06-22T00:00:00"/>
        <d v="2020-06-26T00:00:00"/>
        <d v="2020-06-27T00:00:00"/>
        <d v="2020-06-28T00:00:00"/>
        <d v="2020-07-05T00:00:00"/>
        <d v="2020-07-06T00:00:00"/>
        <d v="2020-07-07T00:00:00"/>
        <d v="2020-07-11T00:00:00"/>
        <d v="2020-07-12T00:00:00"/>
        <d v="2020-07-13T00:00:00"/>
        <d v="2020-07-14T00:00:00"/>
        <d v="2020-07-16T00:00:00"/>
        <d v="2020-07-17T00:00:00"/>
        <d v="2020-07-22T00:00:00"/>
        <d v="2020-07-24T00:00:00"/>
        <d v="2020-07-25T00:00:00"/>
        <d v="2020-07-26T00:00:00"/>
        <d v="2020-07-27T00:00:00"/>
        <d v="2020-07-30T00:00:00"/>
        <d v="2020-07-31T00:00:00"/>
        <d v="2020-08-01T00:00:00"/>
        <d v="2020-08-02T00:00:00"/>
        <d v="2020-08-03T00:00:00"/>
        <d v="2020-08-04T00:00:00"/>
        <d v="2020-08-06T00:00:00"/>
        <d v="2020-08-09T00:00:00"/>
        <d v="2020-08-11T00:00:00"/>
        <d v="2020-08-12T00:00:00"/>
        <d v="2020-08-13T00:00:00"/>
        <d v="2020-08-14T00:00:00"/>
        <d v="2020-08-15T00:00:00"/>
        <d v="2020-08-16T00:00:00"/>
        <d v="2020-08-19T00:00:00"/>
        <d v="2020-08-20T00:00:00"/>
        <d v="2020-08-21T00:00:00"/>
        <d v="2020-08-22T00:00:00"/>
        <d v="2020-08-25T00:00:00"/>
        <d v="2020-08-26T00:00:00"/>
        <d v="2020-08-27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9T00:00:00"/>
        <d v="2020-09-11T00:00:00"/>
        <d v="2020-09-13T00:00:00"/>
        <d v="2020-09-14T00:00:00"/>
        <d v="2020-09-16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9T00:00:00"/>
        <d v="2020-09-30T00:00:00"/>
        <d v="2020-10-02T00:00:00"/>
        <d v="2020-10-03T00:00:00"/>
        <d v="2020-10-05T00:00:00"/>
        <d v="2020-10-09T00:00:00"/>
        <d v="2020-10-11T00:00:00"/>
        <d v="2020-10-13T00:00:00"/>
        <d v="2020-10-14T00:00:00"/>
        <d v="2020-10-15T00:00:00"/>
        <d v="2020-10-16T00:00:00"/>
        <d v="2020-10-18T00:00:00"/>
        <d v="2020-10-19T00:00:00"/>
        <d v="2020-10-20T00:00:00"/>
        <d v="2020-10-25T00:00:00"/>
        <d v="2020-10-26T00:00:00"/>
        <d v="2020-10-27T00:00:00"/>
        <d v="2020-10-28T00:00:00"/>
        <d v="2020-10-29T00:00:00"/>
        <d v="2020-11-01T00:00:00"/>
        <d v="2020-11-03T00:00:00"/>
        <d v="2020-11-04T00:00:00"/>
        <d v="2020-11-06T00:00:00"/>
        <d v="2020-11-07T00:00:00"/>
        <d v="2020-11-08T00:00:00"/>
        <d v="2020-11-09T00:00:00"/>
        <d v="2020-11-11T00:00:00"/>
        <d v="2020-11-13T00:00:00"/>
        <d v="2020-11-14T00:00:00"/>
        <d v="2020-11-17T00:00:00"/>
        <d v="2020-11-19T00:00:00"/>
        <d v="2020-11-20T00:00:00"/>
        <d v="2020-11-22T00:00:00"/>
        <d v="2020-11-23T00:00:00"/>
        <d v="2020-11-25T00:00:00"/>
        <d v="2020-11-26T00:00:00"/>
        <d v="2020-11-27T00:00:00"/>
        <d v="2020-11-30T00:00:00"/>
        <d v="2020-12-02T00:00:00"/>
        <d v="2020-12-03T00:00:00"/>
        <d v="2020-12-04T00:00:00"/>
        <d v="2020-12-06T00:00:00"/>
        <d v="2020-12-07T00:00:00"/>
        <d v="2020-12-08T00:00:00"/>
        <d v="2020-12-09T00:00:00"/>
        <d v="2020-12-12T00:00:00"/>
        <d v="2020-12-13T00:00:00"/>
        <d v="2020-12-14T00:00:00"/>
        <d v="2020-12-18T00:00:00"/>
        <d v="2020-12-19T00:00:00"/>
        <d v="2020-12-20T00:00:00"/>
        <d v="2020-12-23T00:00:00"/>
        <d v="2020-12-26T00:00:00"/>
        <d v="2020-12-27T00:00:00"/>
        <d v="2020-12-31T00:00:00"/>
      </sharedItems>
      <fieldGroup par="14"/>
    </cacheField>
    <cacheField name="Código Cliente " numFmtId="0">
      <sharedItems containsSemiMixedTypes="0" containsString="0" containsNumber="1" containsInteger="1" minValue="3012616779" maxValue="3105469237"/>
    </cacheField>
    <cacheField name="Cliente" numFmtId="0">
      <sharedItems/>
    </cacheField>
    <cacheField name="Provincia " numFmtId="0">
      <sharedItems count="7">
        <s v="Heredia "/>
        <s v="Limón "/>
        <s v="San José "/>
        <s v="Guanacaste "/>
        <s v="Cartago"/>
        <s v="Puntarenas"/>
        <s v="Alajuela "/>
      </sharedItems>
    </cacheField>
    <cacheField name="Cantón " numFmtId="0">
      <sharedItems count="28">
        <s v="Flores"/>
        <s v="Matina"/>
        <s v="Aserrí"/>
        <s v="Santa Cruz"/>
        <s v="Liberia"/>
        <s v="Acosta"/>
        <s v="Curridabat"/>
        <s v="Barva"/>
        <s v="Tilarán"/>
        <s v="La Unión"/>
        <s v="Guácimo"/>
        <s v="San Isidro"/>
        <s v="El Guarco"/>
        <s v="Quepos"/>
        <s v="San Rafael"/>
        <s v="Parrita"/>
        <s v="Esparza"/>
        <s v="Jiménez"/>
        <s v="Belén"/>
        <s v="Cartago"/>
        <s v="Turrialba"/>
        <s v="Pococí"/>
        <s v="Alvarado"/>
        <s v="San Carlos"/>
        <s v="Naranjo"/>
        <s v="Oreamuno"/>
        <s v="Atenas"/>
        <s v="Paraíso"/>
      </sharedItems>
    </cacheField>
    <cacheField name="Vendedor" numFmtId="0">
      <sharedItems count="8">
        <s v="Laura Gutiérrez Saenz"/>
        <s v="Ana del Valle Hinojosa"/>
        <s v="Nancy Gil de la Peña"/>
        <s v="Mayra Aguilar Sepúlveda"/>
        <s v="Andrés González Rico"/>
        <s v="Robert Zárate Carrillo"/>
        <s v="José de Jesús Morales"/>
        <s v="Luis Miguel Valdés Garza"/>
      </sharedItems>
    </cacheField>
    <cacheField name="Empresa" numFmtId="0">
      <sharedItems containsBlank="1"/>
    </cacheField>
    <cacheField name="Forma de pago" numFmtId="0">
      <sharedItems containsBlank="1" count="4">
        <s v="Tarjeta de crédito"/>
        <m/>
        <s v="Efectivo"/>
        <s v="Cheque"/>
      </sharedItems>
    </cacheField>
    <cacheField name="Producto" numFmtId="0">
      <sharedItems containsBlank="1" count="25">
        <s v="Té verde"/>
        <s v="Aceite de oliva"/>
        <s v="Galletas de chocolate"/>
        <s v="Café"/>
        <s v="Carne de cangrejo"/>
        <s v="Jarabe"/>
        <s v="Salsa curry"/>
        <s v="Bolillos"/>
        <s v="Ciruelas secas"/>
        <s v="Almejas"/>
        <s v="Arroz de grano largo"/>
        <s v="Condimento cajún"/>
        <s v="Mermelada de zarzamora"/>
        <s v="Cerveza"/>
        <m/>
        <s v="Chocolate"/>
        <s v="Mozzarella"/>
        <s v="Ravioli"/>
        <s v="Almendras"/>
        <s v="Té chai"/>
        <s v="Manzanas secas"/>
        <s v="Peras secas"/>
        <s v="Pasta penne"/>
        <s v="Jalea de fresa"/>
        <s v="Cóctel de frutas"/>
      </sharedItems>
    </cacheField>
    <cacheField name="Categoría" numFmtId="0">
      <sharedItems count="15">
        <s v="Bebidas"/>
        <s v="Aceite"/>
        <s v="Productos horneados"/>
        <s v="Carne enlatada"/>
        <s v="Condimentos"/>
        <s v="Salsas"/>
        <s v="Frutas secas"/>
        <s v="Sopas"/>
        <s v="Granos"/>
        <s v="Mermeladas y jaleas"/>
        <s v="Tarifa de envío"/>
        <s v="Dulces"/>
        <s v="Productos lácteos"/>
        <s v="Pasta"/>
        <s v="Frutas y vegetales"/>
      </sharedItems>
    </cacheField>
    <cacheField name="Precio" numFmtId="44">
      <sharedItems containsSemiMixedTypes="0" containsString="0" containsNumber="1" minValue="11" maxValue="1134"/>
    </cacheField>
    <cacheField name="Cantidad" numFmtId="0">
      <sharedItems containsSemiMixedTypes="0" containsString="0" containsNumber="1" containsInteger="1" minValue="1" maxValue="1000" count="98">
        <n v="88"/>
        <n v="81"/>
        <n v="49"/>
        <n v="89"/>
        <n v="93"/>
        <n v="82"/>
        <n v="100"/>
        <n v="78"/>
        <n v="96"/>
        <n v="91"/>
        <n v="71"/>
        <n v="33"/>
        <n v="48"/>
        <n v="60"/>
        <n v="39"/>
        <n v="53"/>
        <n v="19"/>
        <n v="97"/>
        <n v="77"/>
        <n v="76"/>
        <n v="73"/>
        <n v="24"/>
        <n v="23"/>
        <n v="75"/>
        <n v="51"/>
        <n v="18"/>
        <n v="79"/>
        <n v="27"/>
        <n v="67"/>
        <n v="87"/>
        <n v="47"/>
        <n v="41"/>
        <n v="62"/>
        <n v="13"/>
        <n v="99"/>
        <n v="21"/>
        <n v="20"/>
        <n v="66"/>
        <n v="86"/>
        <n v="16"/>
        <n v="43"/>
        <n v="74"/>
        <n v="42"/>
        <n v="80"/>
        <n v="95"/>
        <n v="10"/>
        <n v="63"/>
        <n v="31"/>
        <n v="59"/>
        <n v="52"/>
        <n v="84"/>
        <n v="54"/>
        <n v="29"/>
        <n v="22"/>
        <n v="57"/>
        <n v="8"/>
        <n v="64"/>
        <n v="35"/>
        <n v="44"/>
        <n v="58"/>
        <n v="55"/>
        <n v="40"/>
        <n v="12"/>
        <n v="34"/>
        <n v="68"/>
        <n v="85"/>
        <n v="94"/>
        <n v="28"/>
        <n v="72"/>
        <n v="14"/>
        <n v="46"/>
        <n v="38"/>
        <n v="17"/>
        <n v="36"/>
        <n v="69"/>
        <n v="61"/>
        <n v="200"/>
        <n v="500"/>
        <n v="1000"/>
        <n v="300"/>
        <n v="50"/>
        <n v="30"/>
        <n v="83"/>
        <n v="98"/>
        <n v="37"/>
        <n v="32"/>
        <n v="92"/>
        <n v="70"/>
        <n v="4"/>
        <n v="65"/>
        <n v="25"/>
        <n v="1"/>
        <n v="11"/>
        <n v="90"/>
        <n v="15"/>
        <n v="45"/>
        <n v="3"/>
        <n v="26"/>
      </sharedItems>
    </cacheField>
    <cacheField name="Ventas" numFmtId="0">
      <sharedItems containsSemiMixedTypes="0" containsString="0" containsNumber="1" minValue="34" maxValue="111132"/>
    </cacheField>
    <cacheField name="Días (Fecha)" numFmtId="0" databaseField="0">
      <fieldGroup base="0">
        <rangePr groupBy="days" startDate="2020-01-01T00:00:00" endDate="2021-01-01T00:00:00"/>
        <groupItems count="368">
          <s v="&lt;1/1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1/2021"/>
        </groupItems>
      </fieldGroup>
    </cacheField>
    <cacheField name="Meses (Fecha)" numFmtId="0" databaseField="0">
      <fieldGroup base="0">
        <rangePr groupBy="months" startDate="2020-01-01T00:00:00" endDate="2021-01-01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21"/>
        </groupItems>
      </fieldGroup>
    </cacheField>
  </cacheFields>
  <extLst>
    <ext xmlns:x14="http://schemas.microsoft.com/office/spreadsheetml/2009/9/main" uri="{725AE2AE-9491-48be-B2B4-4EB974FC3084}">
      <x14:pivotCacheDefinition pivotCacheId="6738077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x v="0"/>
    <n v="3101519987"/>
    <s v="LA HIERBA BUENA DEL VOLCAN IRAZU SOCIEDAD ANONIMA"/>
    <x v="0"/>
    <x v="0"/>
    <x v="0"/>
    <s v="Empresa de embarque B"/>
    <x v="0"/>
    <x v="0"/>
    <x v="0"/>
    <n v="41.86"/>
    <x v="0"/>
    <n v="3683.68"/>
  </r>
  <r>
    <x v="0"/>
    <n v="3012686812"/>
    <s v="BANCO PICHINCHA PANAMA SOCIEDAD ANONIMA"/>
    <x v="1"/>
    <x v="1"/>
    <x v="1"/>
    <s v="Empresa de embarque C"/>
    <x v="0"/>
    <x v="1"/>
    <x v="1"/>
    <n v="298.90000000000003"/>
    <x v="1"/>
    <n v="24210.9"/>
  </r>
  <r>
    <x v="0"/>
    <n v="3101519987"/>
    <s v="LA HIERBA BUENA DEL VOLCAN IRAZU SOCIEDAD ANONIMA"/>
    <x v="2"/>
    <x v="2"/>
    <x v="0"/>
    <s v="Empresa de embarque A"/>
    <x v="1"/>
    <x v="2"/>
    <x v="2"/>
    <n v="128.79999999999998"/>
    <x v="2"/>
    <n v="6311.1999999999989"/>
  </r>
  <r>
    <x v="1"/>
    <n v="3101545821"/>
    <s v="CRPROPERTY FINDERS SOCIEDAD ANONIMA"/>
    <x v="3"/>
    <x v="3"/>
    <x v="2"/>
    <m/>
    <x v="1"/>
    <x v="3"/>
    <x v="0"/>
    <n v="644"/>
    <x v="3"/>
    <n v="57316"/>
  </r>
  <r>
    <x v="1"/>
    <n v="3101639309"/>
    <s v="AGRICOLA LAS TRES ZETAS DEL SUR SOCIEDAD ANONIMA"/>
    <x v="3"/>
    <x v="4"/>
    <x v="1"/>
    <s v="Empresa de embarque C"/>
    <x v="0"/>
    <x v="4"/>
    <x v="3"/>
    <n v="257.59999999999997"/>
    <x v="4"/>
    <n v="23956.799999999996"/>
  </r>
  <r>
    <x v="2"/>
    <n v="3101638544"/>
    <s v="ISARIERA SOCIEDAD ANONIMA"/>
    <x v="2"/>
    <x v="5"/>
    <x v="3"/>
    <s v="Empresa de embarque B"/>
    <x v="2"/>
    <x v="5"/>
    <x v="4"/>
    <n v="140"/>
    <x v="5"/>
    <n v="11480"/>
  </r>
  <r>
    <x v="2"/>
    <n v="3104000343"/>
    <s v="RAMIREZ Y VEGA"/>
    <x v="2"/>
    <x v="6"/>
    <x v="1"/>
    <s v="Empresa de embarque C"/>
    <x v="0"/>
    <x v="4"/>
    <x v="3"/>
    <n v="257.59999999999997"/>
    <x v="6"/>
    <n v="25759.999999999996"/>
  </r>
  <r>
    <x v="3"/>
    <n v="3101510951"/>
    <s v="COOPER &amp; CASTRO INVESTMENTS SOCIEDAD ANONIMA"/>
    <x v="0"/>
    <x v="7"/>
    <x v="1"/>
    <s v="Empresa de embarque C"/>
    <x v="1"/>
    <x v="6"/>
    <x v="5"/>
    <n v="560"/>
    <x v="7"/>
    <n v="43680"/>
  </r>
  <r>
    <x v="4"/>
    <n v="3105469237"/>
    <s v="INMOBILIARIA NAZU N G COSTARRICENSE EMPRESA INDIVIDUAL DE RESPONSABILIDAD"/>
    <x v="2"/>
    <x v="5"/>
    <x v="1"/>
    <s v="Empresa de embarque C"/>
    <x v="3"/>
    <x v="3"/>
    <x v="0"/>
    <n v="21"/>
    <x v="8"/>
    <n v="2016"/>
  </r>
  <r>
    <x v="4"/>
    <n v="3101638402"/>
    <s v="GRUPO LAS PRINCESITAS COSTA RICA SOCIEDAD ANONIMA"/>
    <x v="3"/>
    <x v="3"/>
    <x v="0"/>
    <s v="Empresa de embarque A"/>
    <x v="2"/>
    <x v="7"/>
    <x v="2"/>
    <n v="140"/>
    <x v="6"/>
    <n v="14000"/>
  </r>
  <r>
    <x v="5"/>
    <n v="3012679403"/>
    <s v="DAYBRAKE INTERNACIONAL INC"/>
    <x v="3"/>
    <x v="8"/>
    <x v="2"/>
    <s v="Empresa de embarque B"/>
    <x v="3"/>
    <x v="6"/>
    <x v="5"/>
    <n v="560"/>
    <x v="9"/>
    <n v="50960"/>
  </r>
  <r>
    <x v="5"/>
    <n v="3101511240"/>
    <s v="JACO VISTA MOUNTAIN SOCIEDAD ANONIMA"/>
    <x v="3"/>
    <x v="4"/>
    <x v="3"/>
    <s v="Empresa de embarque B"/>
    <x v="2"/>
    <x v="5"/>
    <x v="4"/>
    <n v="140"/>
    <x v="10"/>
    <n v="9940"/>
  </r>
  <r>
    <x v="6"/>
    <n v="3102518492"/>
    <s v="ANACREONTICA INVERSIONES LIMITADA"/>
    <x v="2"/>
    <x v="5"/>
    <x v="3"/>
    <s v="Empresa de embarque B"/>
    <x v="2"/>
    <x v="5"/>
    <x v="4"/>
    <n v="24"/>
    <x v="11"/>
    <n v="792"/>
  </r>
  <r>
    <x v="6"/>
    <n v="3101511240"/>
    <s v="JACO VISTA MOUNTAIN SOCIEDAD ANONIMA"/>
    <x v="4"/>
    <x v="9"/>
    <x v="4"/>
    <s v="Empresa de embarque A"/>
    <x v="0"/>
    <x v="8"/>
    <x v="6"/>
    <n v="49"/>
    <x v="12"/>
    <n v="2352"/>
  </r>
  <r>
    <x v="7"/>
    <n v="3101631202"/>
    <s v="EUINOX SOCIEDAD ANONIMA"/>
    <x v="1"/>
    <x v="10"/>
    <x v="1"/>
    <s v="Empresa de embarque C"/>
    <x v="0"/>
    <x v="9"/>
    <x v="7"/>
    <n v="135.1"/>
    <x v="13"/>
    <n v="8106"/>
  </r>
  <r>
    <x v="8"/>
    <n v="3105469237"/>
    <s v="INMOBILIARIA NAZU N G COSTARRICENSE EMPRESA INDIVIDUAL DE RESPONSABILIDAD"/>
    <x v="2"/>
    <x v="2"/>
    <x v="4"/>
    <s v="Empresa de embarque A"/>
    <x v="0"/>
    <x v="10"/>
    <x v="8"/>
    <n v="98"/>
    <x v="14"/>
    <n v="3822"/>
  </r>
  <r>
    <x v="8"/>
    <n v="3101650547"/>
    <s v="ARIEL HOPE OF OSA SOCIEDAD ANONIMA"/>
    <x v="2"/>
    <x v="6"/>
    <x v="0"/>
    <s v="Empresa de embarque A"/>
    <x v="1"/>
    <x v="8"/>
    <x v="6"/>
    <n v="49"/>
    <x v="15"/>
    <n v="2597"/>
  </r>
  <r>
    <x v="9"/>
    <n v="3101628931"/>
    <s v="RESTAURANDO AL CAIDO SOCIEDAD ANONIMA"/>
    <x v="1"/>
    <x v="1"/>
    <x v="1"/>
    <s v="Empresa de embarque C"/>
    <x v="0"/>
    <x v="9"/>
    <x v="7"/>
    <n v="135.1"/>
    <x v="16"/>
    <n v="2566.9"/>
  </r>
  <r>
    <x v="10"/>
    <n v="3012716433"/>
    <s v="HEALTH CARE INFORMATION AND MANAGEMENT SOCIETY (HIMSS)"/>
    <x v="0"/>
    <x v="11"/>
    <x v="0"/>
    <s v="Empresa de embarque A"/>
    <x v="1"/>
    <x v="11"/>
    <x v="4"/>
    <n v="308"/>
    <x v="17"/>
    <n v="29876"/>
  </r>
  <r>
    <x v="11"/>
    <n v="3105389124"/>
    <s v="PROPIEDADES GABIS N.T. EMPRESA INDIVIDUAL DE RESPONSABILIDAD LIMITADA"/>
    <x v="4"/>
    <x v="12"/>
    <x v="4"/>
    <s v="Empresa de embarque A"/>
    <x v="0"/>
    <x v="12"/>
    <x v="9"/>
    <n v="1134"/>
    <x v="18"/>
    <n v="87318"/>
  </r>
  <r>
    <x v="11"/>
    <n v="3101650324"/>
    <s v="3-101-650324 SOCIEDAD ANONIMA"/>
    <x v="5"/>
    <x v="13"/>
    <x v="5"/>
    <s v="Empresa de embarque A"/>
    <x v="3"/>
    <x v="9"/>
    <x v="7"/>
    <n v="135.1"/>
    <x v="19"/>
    <n v="10267.6"/>
  </r>
  <r>
    <x v="11"/>
    <n v="3101518444"/>
    <s v="RIME WAR SOCIEDAD ANONIMA"/>
    <x v="3"/>
    <x v="8"/>
    <x v="2"/>
    <m/>
    <x v="1"/>
    <x v="3"/>
    <x v="0"/>
    <n v="644"/>
    <x v="20"/>
    <n v="47012"/>
  </r>
  <r>
    <x v="12"/>
    <n v="3101541674"/>
    <s v="QUEVA DEL ALTO SOCIEDAD ANONIMA"/>
    <x v="3"/>
    <x v="4"/>
    <x v="2"/>
    <s v="Empresa de embarque C"/>
    <x v="0"/>
    <x v="2"/>
    <x v="2"/>
    <n v="128.79999999999998"/>
    <x v="19"/>
    <n v="9788.7999999999993"/>
  </r>
  <r>
    <x v="13"/>
    <n v="3101511523"/>
    <s v="INVERSIONES DE DESARROLLO FALOM SOCIEDAD ANONIMA"/>
    <x v="0"/>
    <x v="14"/>
    <x v="3"/>
    <s v="Empresa de embarque B"/>
    <x v="2"/>
    <x v="6"/>
    <x v="5"/>
    <n v="560"/>
    <x v="0"/>
    <n v="49280"/>
  </r>
  <r>
    <x v="13"/>
    <n v="3101525541"/>
    <s v="V G VIGREC SOCIEDAD ANONIMA"/>
    <x v="5"/>
    <x v="15"/>
    <x v="1"/>
    <s v="Empresa de embarque C"/>
    <x v="0"/>
    <x v="4"/>
    <x v="3"/>
    <n v="257.59999999999997"/>
    <x v="21"/>
    <n v="6182.4"/>
  </r>
  <r>
    <x v="14"/>
    <n v="3012674340"/>
    <s v="SILVER LAKE INTERNATIONAL, S.A"/>
    <x v="4"/>
    <x v="12"/>
    <x v="2"/>
    <m/>
    <x v="1"/>
    <x v="0"/>
    <x v="0"/>
    <n v="41.86"/>
    <x v="1"/>
    <n v="3390.66"/>
  </r>
  <r>
    <x v="14"/>
    <n v="3012692096"/>
    <s v="EADF TRADING S.L. SOCIEDAD DE RESPONSABILIDAD LIMITADA"/>
    <x v="5"/>
    <x v="13"/>
    <x v="6"/>
    <s v="Empresa de embarque B"/>
    <x v="3"/>
    <x v="13"/>
    <x v="0"/>
    <n v="196"/>
    <x v="22"/>
    <n v="4508"/>
  </r>
  <r>
    <x v="15"/>
    <n v="3101550655"/>
    <s v="OPTIMISTA R.A.N. SOCIEDAD ANONIMA"/>
    <x v="2"/>
    <x v="5"/>
    <x v="3"/>
    <m/>
    <x v="1"/>
    <x v="0"/>
    <x v="0"/>
    <n v="41.86"/>
    <x v="23"/>
    <n v="3139.5"/>
  </r>
  <r>
    <x v="16"/>
    <n v="3101525541"/>
    <s v="V G VIGREC SOCIEDAD ANONIMA"/>
    <x v="5"/>
    <x v="16"/>
    <x v="7"/>
    <s v="Empresa de embarque B"/>
    <x v="0"/>
    <x v="14"/>
    <x v="10"/>
    <n v="21"/>
    <x v="24"/>
    <n v="1071"/>
  </r>
  <r>
    <x v="17"/>
    <n v="3104000329"/>
    <s v="J A ECHANDI Y HNOS"/>
    <x v="3"/>
    <x v="4"/>
    <x v="2"/>
    <s v="Empresa de embarque C"/>
    <x v="0"/>
    <x v="2"/>
    <x v="2"/>
    <n v="11"/>
    <x v="25"/>
    <n v="198"/>
  </r>
  <r>
    <x v="17"/>
    <n v="3104000344"/>
    <s v="V HERRERO Y CO"/>
    <x v="5"/>
    <x v="16"/>
    <x v="6"/>
    <s v="Empresa de embarque B"/>
    <x v="3"/>
    <x v="15"/>
    <x v="11"/>
    <n v="12"/>
    <x v="26"/>
    <n v="948"/>
  </r>
  <r>
    <x v="18"/>
    <n v="3012698907"/>
    <s v="NIELSEN SUPPORT SYSTEM, INC."/>
    <x v="3"/>
    <x v="8"/>
    <x v="2"/>
    <s v="Empresa de embarque C"/>
    <x v="0"/>
    <x v="16"/>
    <x v="12"/>
    <n v="487.19999999999993"/>
    <x v="27"/>
    <n v="13154.399999999998"/>
  </r>
  <r>
    <x v="18"/>
    <n v="3102505090"/>
    <s v="JACOANA SOCIEDAD DE RESPONSABILIDAD LIMITADA"/>
    <x v="4"/>
    <x v="17"/>
    <x v="7"/>
    <s v="Empresa de embarque B"/>
    <x v="0"/>
    <x v="13"/>
    <x v="0"/>
    <n v="196"/>
    <x v="28"/>
    <n v="13132"/>
  </r>
  <r>
    <x v="19"/>
    <n v="3102518492"/>
    <s v="ANACREONTICA INVERSIONES LIMITADA"/>
    <x v="1"/>
    <x v="10"/>
    <x v="1"/>
    <s v="Empresa de embarque C"/>
    <x v="1"/>
    <x v="8"/>
    <x v="6"/>
    <n v="49"/>
    <x v="10"/>
    <n v="3479"/>
  </r>
  <r>
    <x v="19"/>
    <n v="3104000344"/>
    <s v="V HERRERO Y CO"/>
    <x v="0"/>
    <x v="18"/>
    <x v="5"/>
    <s v="Empresa de embarque A"/>
    <x v="3"/>
    <x v="17"/>
    <x v="13"/>
    <n v="273"/>
    <x v="29"/>
    <n v="23751"/>
  </r>
  <r>
    <x v="20"/>
    <n v="3101533912"/>
    <s v="WALK OF THE GAME SOCIEDAD ANONIMA"/>
    <x v="0"/>
    <x v="18"/>
    <x v="6"/>
    <s v="Empresa de embarque B"/>
    <x v="3"/>
    <x v="15"/>
    <x v="11"/>
    <n v="178.5"/>
    <x v="30"/>
    <n v="8389.5"/>
  </r>
  <r>
    <x v="20"/>
    <n v="3101547682"/>
    <s v="LA GAVIOTA DEL NORTE SOCIEDAD ANONIMA"/>
    <x v="4"/>
    <x v="19"/>
    <x v="2"/>
    <s v="Empresa de embarque C"/>
    <x v="3"/>
    <x v="15"/>
    <x v="11"/>
    <n v="178.5"/>
    <x v="31"/>
    <n v="7318.5"/>
  </r>
  <r>
    <x v="21"/>
    <n v="3101527717"/>
    <s v="CORPORACION ESALPI SOCIEDAD ANONIMA"/>
    <x v="3"/>
    <x v="4"/>
    <x v="2"/>
    <s v="Empresa de embarque C"/>
    <x v="3"/>
    <x v="14"/>
    <x v="10"/>
    <n v="21"/>
    <x v="24"/>
    <n v="1071"/>
  </r>
  <r>
    <x v="21"/>
    <n v="3101517836"/>
    <s v="CORPORATIVOS EL RESPLANDOR DE LA NOCHE SOCIEDAD ANONIMA"/>
    <x v="4"/>
    <x v="17"/>
    <x v="2"/>
    <m/>
    <x v="1"/>
    <x v="3"/>
    <x v="0"/>
    <n v="644"/>
    <x v="32"/>
    <n v="39928"/>
  </r>
  <r>
    <x v="21"/>
    <n v="3101550904"/>
    <s v="U.F.R. SOCIEDAD ANONIMA"/>
    <x v="5"/>
    <x v="15"/>
    <x v="0"/>
    <s v="Empresa de embarque A"/>
    <x v="1"/>
    <x v="2"/>
    <x v="2"/>
    <n v="128.79999999999998"/>
    <x v="33"/>
    <n v="1674.3999999999999"/>
  </r>
  <r>
    <x v="22"/>
    <n v="3101650324"/>
    <s v="3-101-650324 SOCIEDAD ANONIMA"/>
    <x v="4"/>
    <x v="20"/>
    <x v="0"/>
    <s v="Empresa de embarque B"/>
    <x v="0"/>
    <x v="18"/>
    <x v="6"/>
    <n v="140"/>
    <x v="17"/>
    <n v="13580"/>
  </r>
  <r>
    <x v="23"/>
    <n v="3101545216"/>
    <s v="GREEN LEAF REAL ESTATE SOCIEDAD ANONIMA"/>
    <x v="3"/>
    <x v="3"/>
    <x v="2"/>
    <m/>
    <x v="1"/>
    <x v="19"/>
    <x v="0"/>
    <n v="252"/>
    <x v="34"/>
    <n v="24948"/>
  </r>
  <r>
    <x v="24"/>
    <n v="3101515729"/>
    <s v="ALCALEX DE ALAJUELA SOCIEDAD ANONIMA"/>
    <x v="1"/>
    <x v="10"/>
    <x v="1"/>
    <s v="Empresa de embarque C"/>
    <x v="1"/>
    <x v="8"/>
    <x v="6"/>
    <n v="35"/>
    <x v="8"/>
    <n v="3360"/>
  </r>
  <r>
    <x v="25"/>
    <n v="3101022642"/>
    <s v="INVERSIONES LOSACO SOCIEDAD ANONIMA"/>
    <x v="5"/>
    <x v="16"/>
    <x v="6"/>
    <s v="Empresa de embarque B"/>
    <x v="3"/>
    <x v="13"/>
    <x v="0"/>
    <n v="196"/>
    <x v="35"/>
    <n v="4116"/>
  </r>
  <r>
    <x v="26"/>
    <n v="3101510686"/>
    <s v="NUBLADO DIA DE OCTUBRE SOCIEDAD ANONIMA"/>
    <x v="5"/>
    <x v="13"/>
    <x v="1"/>
    <s v="Empresa de embarque C"/>
    <x v="1"/>
    <x v="8"/>
    <x v="6"/>
    <n v="49"/>
    <x v="36"/>
    <n v="980"/>
  </r>
  <r>
    <x v="27"/>
    <n v="3101638402"/>
    <s v="GRUPO LAS PRINCESITAS COSTA RICA SOCIEDAD ANONIMA"/>
    <x v="1"/>
    <x v="1"/>
    <x v="1"/>
    <s v="Empresa de embarque C"/>
    <x v="0"/>
    <x v="4"/>
    <x v="3"/>
    <n v="257.59999999999997"/>
    <x v="37"/>
    <n v="17001.599999999999"/>
  </r>
  <r>
    <x v="28"/>
    <n v="3101610856"/>
    <s v="AGROPECUARIA SABANILLAS MENDEZ SOCIEDAD ANONIMA"/>
    <x v="1"/>
    <x v="21"/>
    <x v="1"/>
    <s v="Empresa de embarque C"/>
    <x v="0"/>
    <x v="4"/>
    <x v="3"/>
    <n v="257.59999999999997"/>
    <x v="38"/>
    <n v="22153.599999999999"/>
  </r>
  <r>
    <x v="29"/>
    <n v="3101551418"/>
    <s v="TIERRA DE LOS SEIS NIÑOS SALVAJES SOCIEDAD ANONIMA"/>
    <x v="5"/>
    <x v="16"/>
    <x v="7"/>
    <s v="Empresa de embarque C"/>
    <x v="3"/>
    <x v="20"/>
    <x v="6"/>
    <n v="742"/>
    <x v="39"/>
    <n v="11872"/>
  </r>
  <r>
    <x v="30"/>
    <n v="3101548342"/>
    <s v="CONSORCIO COMERCIAL INTERNACIONAL SOCIEDAD ANONIMA"/>
    <x v="1"/>
    <x v="10"/>
    <x v="1"/>
    <s v="Empresa de embarque C"/>
    <x v="0"/>
    <x v="1"/>
    <x v="1"/>
    <n v="298.90000000000003"/>
    <x v="17"/>
    <n v="28993.300000000003"/>
  </r>
  <r>
    <x v="30"/>
    <n v="3104000329"/>
    <s v="J A ECHANDI Y HNOS"/>
    <x v="3"/>
    <x v="8"/>
    <x v="1"/>
    <s v="Empresa de embarque C"/>
    <x v="0"/>
    <x v="9"/>
    <x v="7"/>
    <n v="135.1"/>
    <x v="40"/>
    <n v="5809.3"/>
  </r>
  <r>
    <x v="30"/>
    <n v="3102545003"/>
    <s v="CORPORACION GOCAL LIMITADA"/>
    <x v="5"/>
    <x v="15"/>
    <x v="1"/>
    <s v="Empresa de embarque C"/>
    <x v="1"/>
    <x v="8"/>
    <x v="6"/>
    <n v="49"/>
    <x v="41"/>
    <n v="3626"/>
  </r>
  <r>
    <x v="31"/>
    <n v="3105210534"/>
    <s v="VEGETALES DEL NORTE DE SANTA CRUZ E I R L"/>
    <x v="5"/>
    <x v="15"/>
    <x v="1"/>
    <s v="Empresa de embarque C"/>
    <x v="1"/>
    <x v="0"/>
    <x v="0"/>
    <n v="41.86"/>
    <x v="6"/>
    <n v="4186"/>
  </r>
  <r>
    <x v="32"/>
    <n v="3102652516"/>
    <s v="POTHIER SOUTH LIMITADA"/>
    <x v="1"/>
    <x v="21"/>
    <x v="4"/>
    <s v="Empresa de embarque A"/>
    <x v="0"/>
    <x v="10"/>
    <x v="8"/>
    <n v="98"/>
    <x v="42"/>
    <n v="4116"/>
  </r>
  <r>
    <x v="33"/>
    <n v="3101519616"/>
    <s v="ONE THOUSAND LITTLE TURTTLE EGGS SOCIEDAD ANONIMA"/>
    <x v="2"/>
    <x v="5"/>
    <x v="1"/>
    <s v="Empresa de embarque C"/>
    <x v="0"/>
    <x v="9"/>
    <x v="7"/>
    <n v="26"/>
    <x v="2"/>
    <n v="1274"/>
  </r>
  <r>
    <x v="34"/>
    <n v="3101638544"/>
    <s v="ISARIERA SOCIEDAD ANONIMA"/>
    <x v="5"/>
    <x v="13"/>
    <x v="6"/>
    <s v="Empresa de embarque B"/>
    <x v="3"/>
    <x v="13"/>
    <x v="0"/>
    <n v="196"/>
    <x v="42"/>
    <n v="8232"/>
  </r>
  <r>
    <x v="35"/>
    <n v="3101645519"/>
    <s v="G E M INVERSIONISTAS EXPORTANDO CORP. INC SOCIEDAD ANONIMA"/>
    <x v="0"/>
    <x v="0"/>
    <x v="0"/>
    <s v="Empresa de embarque A"/>
    <x v="1"/>
    <x v="11"/>
    <x v="4"/>
    <n v="308"/>
    <x v="43"/>
    <n v="24640"/>
  </r>
  <r>
    <x v="35"/>
    <n v="3105210534"/>
    <s v="VEGETALES DEL NORTE DE SANTA CRUZ E I R L"/>
    <x v="4"/>
    <x v="12"/>
    <x v="2"/>
    <s v="Empresa de embarque B"/>
    <x v="3"/>
    <x v="6"/>
    <x v="5"/>
    <n v="560"/>
    <x v="12"/>
    <n v="26880"/>
  </r>
  <r>
    <x v="36"/>
    <n v="3101517806"/>
    <s v="SERVICIOS COMERCIALES EL AMANECER DE LA MONTAÑA SOCIEDAD ANONIMA"/>
    <x v="2"/>
    <x v="5"/>
    <x v="3"/>
    <s v="Empresa de embarque B"/>
    <x v="2"/>
    <x v="9"/>
    <x v="7"/>
    <n v="135.1"/>
    <x v="44"/>
    <n v="12834.5"/>
  </r>
  <r>
    <x v="37"/>
    <n v="3104000343"/>
    <s v="RAMIREZ Y VEGA"/>
    <x v="2"/>
    <x v="5"/>
    <x v="3"/>
    <s v="Empresa de embarque B"/>
    <x v="2"/>
    <x v="6"/>
    <x v="5"/>
    <n v="560"/>
    <x v="10"/>
    <n v="39760"/>
  </r>
  <r>
    <x v="37"/>
    <n v="3101533912"/>
    <s v="WALK OF THE GAME SOCIEDAD ANONIMA"/>
    <x v="5"/>
    <x v="15"/>
    <x v="1"/>
    <s v="Empresa de embarque C"/>
    <x v="0"/>
    <x v="4"/>
    <x v="3"/>
    <n v="257.59999999999997"/>
    <x v="45"/>
    <n v="2575.9999999999995"/>
  </r>
  <r>
    <x v="38"/>
    <n v="3101530354"/>
    <s v="MONACO TRADE CORPORATE SOCIEDAD ANONIMA"/>
    <x v="5"/>
    <x v="16"/>
    <x v="7"/>
    <s v="Empresa de embarque B"/>
    <x v="0"/>
    <x v="6"/>
    <x v="5"/>
    <n v="560"/>
    <x v="46"/>
    <n v="35280"/>
  </r>
  <r>
    <x v="38"/>
    <n v="3012717945"/>
    <s v="IMPORTADORA PANAMA SOCIEDAD ANONIMA"/>
    <x v="1"/>
    <x v="1"/>
    <x v="1"/>
    <s v="Empresa de embarque C"/>
    <x v="1"/>
    <x v="8"/>
    <x v="6"/>
    <n v="49"/>
    <x v="47"/>
    <n v="1519"/>
  </r>
  <r>
    <x v="38"/>
    <n v="3101513185"/>
    <s v="LA CASAVELVA DE OJOCHAL SOCIEDAD ANONIMA"/>
    <x v="0"/>
    <x v="11"/>
    <x v="0"/>
    <s v="Empresa de embarque B"/>
    <x v="0"/>
    <x v="18"/>
    <x v="6"/>
    <n v="140"/>
    <x v="48"/>
    <n v="8260"/>
  </r>
  <r>
    <x v="38"/>
    <n v="3102632048"/>
    <s v="GEMYNIS Y JIMENEZ LTDA"/>
    <x v="4"/>
    <x v="19"/>
    <x v="2"/>
    <s v="Empresa de embarque B"/>
    <x v="3"/>
    <x v="6"/>
    <x v="5"/>
    <n v="560"/>
    <x v="49"/>
    <n v="29120"/>
  </r>
  <r>
    <x v="39"/>
    <n v="3012679399"/>
    <s v="PREFIL INTERNATIONAL CORP"/>
    <x v="5"/>
    <x v="13"/>
    <x v="7"/>
    <s v="Empresa de embarque B"/>
    <x v="0"/>
    <x v="13"/>
    <x v="0"/>
    <n v="196"/>
    <x v="50"/>
    <n v="16464"/>
  </r>
  <r>
    <x v="39"/>
    <n v="3101534904"/>
    <s v="DISTRIBUIDORA MASIS MEZA SOCIEDAD ANONIMA"/>
    <x v="1"/>
    <x v="1"/>
    <x v="2"/>
    <s v="Empresa de embarque B"/>
    <x v="3"/>
    <x v="2"/>
    <x v="2"/>
    <n v="128.79999999999998"/>
    <x v="6"/>
    <n v="12879.999999999998"/>
  </r>
  <r>
    <x v="40"/>
    <n v="3101640432"/>
    <s v="INVERSIONES DE PONTE J.J.D.A.R SOCIEDAD ANONIMA"/>
    <x v="4"/>
    <x v="9"/>
    <x v="4"/>
    <s v="Empresa de embarque A"/>
    <x v="0"/>
    <x v="10"/>
    <x v="8"/>
    <n v="98"/>
    <x v="19"/>
    <n v="7448"/>
  </r>
  <r>
    <x v="41"/>
    <n v="3101527717"/>
    <s v="CORPORACION ESALPI SOCIEDAD ANONIMA"/>
    <x v="2"/>
    <x v="6"/>
    <x v="4"/>
    <s v="Empresa de embarque A"/>
    <x v="0"/>
    <x v="21"/>
    <x v="6"/>
    <n v="420"/>
    <x v="6"/>
    <n v="42000"/>
  </r>
  <r>
    <x v="42"/>
    <n v="3101022642"/>
    <s v="INVERSIONES LOSACO SOCIEDAD ANONIMA"/>
    <x v="3"/>
    <x v="8"/>
    <x v="2"/>
    <s v="Empresa de embarque B"/>
    <x v="3"/>
    <x v="2"/>
    <x v="2"/>
    <n v="128.79999999999998"/>
    <x v="51"/>
    <n v="6955.1999999999989"/>
  </r>
  <r>
    <x v="43"/>
    <n v="3101547682"/>
    <s v="LA GAVIOTA DEL NORTE SOCIEDAD ANONIMA"/>
    <x v="4"/>
    <x v="12"/>
    <x v="2"/>
    <m/>
    <x v="1"/>
    <x v="19"/>
    <x v="0"/>
    <n v="252"/>
    <x v="52"/>
    <n v="7308"/>
  </r>
  <r>
    <x v="44"/>
    <n v="3012717823"/>
    <s v="NOSTRUM ENTERPRISES SOCIEDAD ANONIMA"/>
    <x v="0"/>
    <x v="11"/>
    <x v="0"/>
    <s v="Empresa de embarque A"/>
    <x v="1"/>
    <x v="2"/>
    <x v="2"/>
    <n v="128.79999999999998"/>
    <x v="8"/>
    <n v="12364.8"/>
  </r>
  <r>
    <x v="44"/>
    <n v="3012616779"/>
    <s v="PORT TO PORT INTERNATIONAL CORP"/>
    <x v="3"/>
    <x v="8"/>
    <x v="2"/>
    <s v="Empresa de embarque B"/>
    <x v="3"/>
    <x v="6"/>
    <x v="5"/>
    <n v="560"/>
    <x v="7"/>
    <n v="43680"/>
  </r>
  <r>
    <x v="45"/>
    <n v="3101510951"/>
    <s v="COOPER &amp; CASTRO INVESTMENTS SOCIEDAD ANONIMA"/>
    <x v="5"/>
    <x v="15"/>
    <x v="2"/>
    <m/>
    <x v="1"/>
    <x v="19"/>
    <x v="0"/>
    <n v="252"/>
    <x v="53"/>
    <n v="5544"/>
  </r>
  <r>
    <x v="45"/>
    <n v="3102545180"/>
    <s v="PERICOS HACIA EL NORTE, LIMITADA"/>
    <x v="5"/>
    <x v="15"/>
    <x v="2"/>
    <s v="Empresa de embarque C"/>
    <x v="1"/>
    <x v="4"/>
    <x v="3"/>
    <n v="257.59999999999997"/>
    <x v="22"/>
    <n v="5924.7999999999993"/>
  </r>
  <r>
    <x v="46"/>
    <n v="3101537749"/>
    <s v="MALLORCA BILD CR SOCIEDAD ANONIMA"/>
    <x v="3"/>
    <x v="8"/>
    <x v="6"/>
    <s v="Empresa de embarque B"/>
    <x v="3"/>
    <x v="13"/>
    <x v="0"/>
    <n v="196"/>
    <x v="7"/>
    <n v="15288"/>
  </r>
  <r>
    <x v="47"/>
    <n v="3102505090"/>
    <s v="JACOANA SOCIEDAD DE RESPONSABILIDAD LIMITADA"/>
    <x v="4"/>
    <x v="19"/>
    <x v="4"/>
    <s v="Empresa de embarque A"/>
    <x v="0"/>
    <x v="21"/>
    <x v="6"/>
    <n v="14"/>
    <x v="54"/>
    <n v="798"/>
  </r>
  <r>
    <x v="47"/>
    <n v="3101510686"/>
    <s v="NUBLADO DIA DE OCTUBRE SOCIEDAD ANONIMA"/>
    <x v="5"/>
    <x v="16"/>
    <x v="5"/>
    <s v="Empresa de embarque A"/>
    <x v="3"/>
    <x v="17"/>
    <x v="13"/>
    <n v="33"/>
    <x v="55"/>
    <n v="264"/>
  </r>
  <r>
    <x v="48"/>
    <n v="3102545003"/>
    <s v="CORPORACION GOCAL LIMITADA"/>
    <x v="5"/>
    <x v="15"/>
    <x v="1"/>
    <s v="Empresa de embarque C"/>
    <x v="1"/>
    <x v="6"/>
    <x v="5"/>
    <n v="560"/>
    <x v="13"/>
    <n v="33600"/>
  </r>
  <r>
    <x v="49"/>
    <n v="3101638402"/>
    <s v="GRUPO LAS PRINCESITAS COSTA RICA SOCIEDAD ANONIMA"/>
    <x v="3"/>
    <x v="4"/>
    <x v="2"/>
    <s v="Empresa de embarque C"/>
    <x v="0"/>
    <x v="16"/>
    <x v="12"/>
    <n v="487.19999999999993"/>
    <x v="53"/>
    <n v="10718.399999999998"/>
  </r>
  <r>
    <x v="50"/>
    <n v="3101517806"/>
    <s v="SERVICIOS COMERCIALES EL AMANECER DE LA MONTAÑA SOCIEDAD ANONIMA"/>
    <x v="4"/>
    <x v="17"/>
    <x v="2"/>
    <m/>
    <x v="1"/>
    <x v="19"/>
    <x v="0"/>
    <n v="50"/>
    <x v="23"/>
    <n v="3750"/>
  </r>
  <r>
    <x v="51"/>
    <n v="3101547865"/>
    <s v="JM BLUE MOUNTAIN MONKEYS SOCIEDAD ANONIMA"/>
    <x v="5"/>
    <x v="16"/>
    <x v="7"/>
    <s v="Empresa de embarque C"/>
    <x v="3"/>
    <x v="21"/>
    <x v="6"/>
    <n v="420"/>
    <x v="8"/>
    <n v="40320"/>
  </r>
  <r>
    <x v="52"/>
    <n v="3101551447"/>
    <s v="LA FINCA COLIBRI DE COSTA RICA SOCIEDAD ANONIMA"/>
    <x v="4"/>
    <x v="19"/>
    <x v="4"/>
    <m/>
    <x v="1"/>
    <x v="22"/>
    <x v="13"/>
    <n v="532"/>
    <x v="8"/>
    <n v="51072"/>
  </r>
  <r>
    <x v="52"/>
    <n v="3101515409"/>
    <s v="LORENA SUGAR SOCIEDAD ANONIMA"/>
    <x v="3"/>
    <x v="3"/>
    <x v="1"/>
    <s v="Empresa de embarque C"/>
    <x v="0"/>
    <x v="4"/>
    <x v="3"/>
    <n v="257.59999999999997"/>
    <x v="56"/>
    <n v="16486.399999999998"/>
  </r>
  <r>
    <x v="53"/>
    <n v="3101536386"/>
    <s v="CHAWAX SOCIEDAD ANONIMA"/>
    <x v="0"/>
    <x v="0"/>
    <x v="0"/>
    <s v="Empresa de embarque B"/>
    <x v="0"/>
    <x v="0"/>
    <x v="0"/>
    <n v="41.86"/>
    <x v="57"/>
    <n v="1465.1"/>
  </r>
  <r>
    <x v="53"/>
    <n v="3101541674"/>
    <s v="QUEVA DEL ALTO SOCIEDAD ANONIMA"/>
    <x v="3"/>
    <x v="4"/>
    <x v="2"/>
    <m/>
    <x v="1"/>
    <x v="3"/>
    <x v="0"/>
    <n v="644"/>
    <x v="47"/>
    <n v="19964"/>
  </r>
  <r>
    <x v="53"/>
    <n v="3012721899"/>
    <s v="ESSILOR INTERNATIONAL (COMPAGNIE GENERALE D'OPTIQUE) SOCIETE ANONYME"/>
    <x v="4"/>
    <x v="12"/>
    <x v="2"/>
    <m/>
    <x v="1"/>
    <x v="0"/>
    <x v="0"/>
    <n v="41.86"/>
    <x v="58"/>
    <n v="1841.84"/>
  </r>
  <r>
    <x v="53"/>
    <n v="3104000368"/>
    <s v="DE AMBROSYS Y VALLE"/>
    <x v="0"/>
    <x v="18"/>
    <x v="5"/>
    <s v="Empresa de embarque A"/>
    <x v="3"/>
    <x v="16"/>
    <x v="12"/>
    <n v="487.19999999999993"/>
    <x v="59"/>
    <n v="28257.599999999995"/>
  </r>
  <r>
    <x v="54"/>
    <n v="3101525541"/>
    <s v="V G VIGREC SOCIEDAD ANONIMA"/>
    <x v="4"/>
    <x v="22"/>
    <x v="2"/>
    <m/>
    <x v="1"/>
    <x v="19"/>
    <x v="0"/>
    <n v="252"/>
    <x v="60"/>
    <n v="13860"/>
  </r>
  <r>
    <x v="54"/>
    <n v="3101640432"/>
    <s v="INVERSIONES DE PONTE J.J.D.A.R SOCIEDAD ANONIMA"/>
    <x v="0"/>
    <x v="0"/>
    <x v="0"/>
    <s v="Empresa de embarque A"/>
    <x v="1"/>
    <x v="23"/>
    <x v="9"/>
    <n v="350"/>
    <x v="61"/>
    <n v="14000"/>
  </r>
  <r>
    <x v="55"/>
    <n v="3105389124"/>
    <s v="PROPIEDADES GABIS N.T. EMPRESA INDIVIDUAL DE RESPONSABILIDAD LIMITADA"/>
    <x v="4"/>
    <x v="12"/>
    <x v="2"/>
    <s v="Empresa de embarque B"/>
    <x v="3"/>
    <x v="2"/>
    <x v="2"/>
    <n v="128.79999999999998"/>
    <x v="18"/>
    <n v="9917.5999999999985"/>
  </r>
  <r>
    <x v="56"/>
    <n v="3104000677"/>
    <s v="SALOM HERMANOS"/>
    <x v="5"/>
    <x v="13"/>
    <x v="4"/>
    <s v="Empresa de embarque A"/>
    <x v="0"/>
    <x v="12"/>
    <x v="9"/>
    <n v="1134"/>
    <x v="51"/>
    <n v="61236"/>
  </r>
  <r>
    <x v="57"/>
    <n v="3101628931"/>
    <s v="RESTAURANDO AL CAIDO SOCIEDAD ANONIMA"/>
    <x v="5"/>
    <x v="16"/>
    <x v="6"/>
    <s v="Empresa de embarque B"/>
    <x v="3"/>
    <x v="13"/>
    <x v="0"/>
    <n v="196"/>
    <x v="26"/>
    <n v="15484"/>
  </r>
  <r>
    <x v="57"/>
    <n v="3101551418"/>
    <s v="TIERRA DE LOS SEIS NIÑOS SALVAJES SOCIEDAD ANONIMA"/>
    <x v="4"/>
    <x v="19"/>
    <x v="2"/>
    <m/>
    <x v="1"/>
    <x v="3"/>
    <x v="0"/>
    <n v="644"/>
    <x v="31"/>
    <n v="26404"/>
  </r>
  <r>
    <x v="58"/>
    <n v="3101658777"/>
    <s v="VDR TORRE SABINA DE VIRGINIA SOCIEDAD ANONIMA"/>
    <x v="5"/>
    <x v="16"/>
    <x v="5"/>
    <s v="Empresa de embarque A"/>
    <x v="3"/>
    <x v="17"/>
    <x v="13"/>
    <n v="273"/>
    <x v="27"/>
    <n v="7371"/>
  </r>
  <r>
    <x v="58"/>
    <n v="3012713690"/>
    <s v="INTERNATIONAL UNION BANK S.A."/>
    <x v="3"/>
    <x v="4"/>
    <x v="2"/>
    <m/>
    <x v="1"/>
    <x v="3"/>
    <x v="0"/>
    <n v="644"/>
    <x v="38"/>
    <n v="55384"/>
  </r>
  <r>
    <x v="59"/>
    <n v="3102500051"/>
    <s v="TONGUE AND GROOVE SOCIEDAD DE RESPONSABILIDAD LIMITADA"/>
    <x v="6"/>
    <x v="23"/>
    <x v="3"/>
    <s v="Empresa de embarque B"/>
    <x v="3"/>
    <x v="13"/>
    <x v="0"/>
    <n v="14"/>
    <x v="45"/>
    <n v="140"/>
  </r>
  <r>
    <x v="60"/>
    <n v="3101547682"/>
    <s v="LA GAVIOTA DEL NORTE SOCIEDAD ANONIMA"/>
    <x v="5"/>
    <x v="15"/>
    <x v="4"/>
    <s v="Empresa de embarque A"/>
    <x v="0"/>
    <x v="10"/>
    <x v="8"/>
    <n v="98"/>
    <x v="52"/>
    <n v="2842"/>
  </r>
  <r>
    <x v="61"/>
    <n v="3012731020"/>
    <s v="GRUPO LAS CUATRO MARIAS, SOCIEDAD ANONIMA"/>
    <x v="2"/>
    <x v="2"/>
    <x v="1"/>
    <s v="Empresa de embarque C"/>
    <x v="0"/>
    <x v="4"/>
    <x v="3"/>
    <n v="257.59999999999997"/>
    <x v="43"/>
    <n v="20607.999999999996"/>
  </r>
  <r>
    <x v="62"/>
    <n v="3012689993"/>
    <s v="KEELINGS FRESH INTERNATIONAL LIMITED"/>
    <x v="1"/>
    <x v="1"/>
    <x v="1"/>
    <s v="Empresa de embarque C"/>
    <x v="0"/>
    <x v="4"/>
    <x v="3"/>
    <n v="257.59999999999997"/>
    <x v="62"/>
    <n v="3091.2"/>
  </r>
  <r>
    <x v="63"/>
    <n v="3101537749"/>
    <s v="MALLORCA BILD CR SOCIEDAD ANONIMA"/>
    <x v="0"/>
    <x v="0"/>
    <x v="0"/>
    <s v="Empresa de embarque A"/>
    <x v="1"/>
    <x v="2"/>
    <x v="2"/>
    <n v="128.79999999999998"/>
    <x v="31"/>
    <n v="5280.7999999999993"/>
  </r>
  <r>
    <x v="64"/>
    <n v="3101513185"/>
    <s v="LA CASAVELVA DE OJOCHAL SOCIEDAD ANONIMA"/>
    <x v="0"/>
    <x v="0"/>
    <x v="0"/>
    <s v="Empresa de embarque A"/>
    <x v="1"/>
    <x v="11"/>
    <x v="4"/>
    <n v="40"/>
    <x v="0"/>
    <n v="3520"/>
  </r>
  <r>
    <x v="64"/>
    <n v="3012696936"/>
    <s v="PINEWOOD VALLEY CORP. SOCIEDAD ANONIMA"/>
    <x v="4"/>
    <x v="12"/>
    <x v="4"/>
    <s v="Empresa de embarque A"/>
    <x v="0"/>
    <x v="12"/>
    <x v="9"/>
    <n v="1134"/>
    <x v="60"/>
    <n v="62370"/>
  </r>
  <r>
    <x v="65"/>
    <n v="3101350066"/>
    <s v="UNICOMERCIAL SOCIEDAD ANONIMA"/>
    <x v="5"/>
    <x v="15"/>
    <x v="5"/>
    <s v="Empresa de embarque A"/>
    <x v="3"/>
    <x v="9"/>
    <x v="7"/>
    <n v="135.1"/>
    <x v="25"/>
    <n v="2431.7999999999997"/>
  </r>
  <r>
    <x v="66"/>
    <n v="3101515729"/>
    <s v="ALCALEX DE ALAJUELA SOCIEDAD ANONIMA"/>
    <x v="4"/>
    <x v="9"/>
    <x v="4"/>
    <s v="Empresa de embarque C"/>
    <x v="3"/>
    <x v="2"/>
    <x v="2"/>
    <n v="128.79999999999998"/>
    <x v="32"/>
    <n v="7985.5999999999985"/>
  </r>
  <r>
    <x v="66"/>
    <n v="3101495594"/>
    <s v="THE GLOBAL D R GROUP SOCIEDAD ANONIMA"/>
    <x v="5"/>
    <x v="15"/>
    <x v="7"/>
    <s v="Empresa de embarque C"/>
    <x v="3"/>
    <x v="20"/>
    <x v="6"/>
    <n v="742"/>
    <x v="63"/>
    <n v="25228"/>
  </r>
  <r>
    <x v="67"/>
    <n v="3101650324"/>
    <s v="3-101-650324 SOCIEDAD ANONIMA"/>
    <x v="2"/>
    <x v="2"/>
    <x v="1"/>
    <s v="Empresa de embarque C"/>
    <x v="0"/>
    <x v="9"/>
    <x v="7"/>
    <n v="135.1"/>
    <x v="64"/>
    <n v="9186.7999999999993"/>
  </r>
  <r>
    <x v="67"/>
    <n v="3102545180"/>
    <s v="PERICOS HACIA EL NORTE, LIMITADA"/>
    <x v="5"/>
    <x v="15"/>
    <x v="1"/>
    <s v="Empresa de embarque C"/>
    <x v="1"/>
    <x v="0"/>
    <x v="0"/>
    <n v="41.86"/>
    <x v="15"/>
    <n v="2218.58"/>
  </r>
  <r>
    <x v="68"/>
    <n v="3012670400"/>
    <s v="BANCO INTERNACIONAL SOCIEDAD ANONIMA"/>
    <x v="4"/>
    <x v="9"/>
    <x v="4"/>
    <m/>
    <x v="1"/>
    <x v="22"/>
    <x v="13"/>
    <n v="532"/>
    <x v="65"/>
    <n v="45220"/>
  </r>
  <r>
    <x v="68"/>
    <n v="3104000069"/>
    <s v="ORTUNO Y COMP"/>
    <x v="6"/>
    <x v="24"/>
    <x v="0"/>
    <s v="Empresa de embarque A"/>
    <x v="2"/>
    <x v="7"/>
    <x v="2"/>
    <n v="140"/>
    <x v="66"/>
    <n v="13160"/>
  </r>
  <r>
    <x v="69"/>
    <n v="3101650547"/>
    <s v="ARIEL HOPE OF OSA SOCIEDAD ANONIMA"/>
    <x v="2"/>
    <x v="5"/>
    <x v="1"/>
    <s v="Empresa de embarque C"/>
    <x v="0"/>
    <x v="9"/>
    <x v="7"/>
    <n v="135.1"/>
    <x v="13"/>
    <n v="8106"/>
  </r>
  <r>
    <x v="70"/>
    <n v="3105389124"/>
    <s v="PROPIEDADES GABIS N.T. EMPRESA INDIVIDUAL DE RESPONSABILIDAD LIMITADA"/>
    <x v="4"/>
    <x v="12"/>
    <x v="4"/>
    <s v="Empresa de embarque A"/>
    <x v="0"/>
    <x v="8"/>
    <x v="6"/>
    <n v="12"/>
    <x v="64"/>
    <n v="816"/>
  </r>
  <r>
    <x v="71"/>
    <n v="3104000344"/>
    <s v="V HERRERO Y CO"/>
    <x v="0"/>
    <x v="0"/>
    <x v="0"/>
    <s v="Empresa de embarque B"/>
    <x v="0"/>
    <x v="18"/>
    <x v="6"/>
    <n v="140"/>
    <x v="60"/>
    <n v="7700"/>
  </r>
  <r>
    <x v="72"/>
    <n v="3101640432"/>
    <s v="INVERSIONES DE PONTE J.J.D.A.R SOCIEDAD ANONIMA"/>
    <x v="2"/>
    <x v="2"/>
    <x v="3"/>
    <s v="Empresa de embarque B"/>
    <x v="2"/>
    <x v="5"/>
    <x v="4"/>
    <n v="140"/>
    <x v="21"/>
    <n v="3360"/>
  </r>
  <r>
    <x v="72"/>
    <n v="3101647259"/>
    <s v="THOMJIZ E HIJOS, SOCIEDAD ANONIMA"/>
    <x v="3"/>
    <x v="3"/>
    <x v="2"/>
    <s v="Empresa de embarque B"/>
    <x v="3"/>
    <x v="15"/>
    <x v="11"/>
    <n v="178.5"/>
    <x v="16"/>
    <n v="3391.5"/>
  </r>
  <r>
    <x v="73"/>
    <n v="3101550904"/>
    <s v="U.F.R. SOCIEDAD ANONIMA"/>
    <x v="5"/>
    <x v="16"/>
    <x v="5"/>
    <s v="Empresa de embarque A"/>
    <x v="3"/>
    <x v="17"/>
    <x v="13"/>
    <n v="273"/>
    <x v="5"/>
    <n v="22386"/>
  </r>
  <r>
    <x v="73"/>
    <n v="3012706372"/>
    <s v="RCSN ENGINEERING AND CONSTRUCTION S.A."/>
    <x v="2"/>
    <x v="2"/>
    <x v="1"/>
    <s v="Empresa de embarque C"/>
    <x v="0"/>
    <x v="3"/>
    <x v="0"/>
    <n v="644"/>
    <x v="21"/>
    <n v="15456"/>
  </r>
  <r>
    <x v="74"/>
    <n v="3101610856"/>
    <s v="AGROPECUARIA SABANILLAS MENDEZ SOCIEDAD ANONIMA"/>
    <x v="3"/>
    <x v="8"/>
    <x v="2"/>
    <s v="Empresa de embarque B"/>
    <x v="3"/>
    <x v="2"/>
    <x v="2"/>
    <n v="128.79999999999998"/>
    <x v="43"/>
    <n v="10303.999999999998"/>
  </r>
  <r>
    <x v="75"/>
    <n v="3101645519"/>
    <s v="G E M INVERSIONISTAS EXPORTANDO CORP. INC SOCIEDAD ANONIMA"/>
    <x v="2"/>
    <x v="2"/>
    <x v="3"/>
    <s v="Empresa de embarque B"/>
    <x v="2"/>
    <x v="6"/>
    <x v="5"/>
    <n v="560"/>
    <x v="67"/>
    <n v="15680"/>
  </r>
  <r>
    <x v="76"/>
    <n v="3101534904"/>
    <s v="DISTRIBUIDORA MASIS MEZA SOCIEDAD ANONIMA"/>
    <x v="1"/>
    <x v="10"/>
    <x v="1"/>
    <s v="Empresa de embarque C"/>
    <x v="1"/>
    <x v="6"/>
    <x v="5"/>
    <n v="560"/>
    <x v="68"/>
    <n v="40320"/>
  </r>
  <r>
    <x v="76"/>
    <n v="3101510686"/>
    <s v="NUBLADO DIA DE OCTUBRE SOCIEDAD ANONIMA"/>
    <x v="3"/>
    <x v="4"/>
    <x v="2"/>
    <m/>
    <x v="1"/>
    <x v="3"/>
    <x v="0"/>
    <n v="644"/>
    <x v="48"/>
    <n v="37996"/>
  </r>
  <r>
    <x v="77"/>
    <n v="3101525541"/>
    <s v="V G VIGREC SOCIEDAD ANONIMA"/>
    <x v="4"/>
    <x v="19"/>
    <x v="3"/>
    <s v="Empresa de embarque B"/>
    <x v="3"/>
    <x v="13"/>
    <x v="0"/>
    <n v="196"/>
    <x v="69"/>
    <n v="2744"/>
  </r>
  <r>
    <x v="78"/>
    <n v="3104000196"/>
    <s v="ROBLES Y HERMANO"/>
    <x v="3"/>
    <x v="3"/>
    <x v="2"/>
    <m/>
    <x v="1"/>
    <x v="0"/>
    <x v="0"/>
    <n v="41.86"/>
    <x v="53"/>
    <n v="920.92"/>
  </r>
  <r>
    <x v="79"/>
    <n v="3101635807"/>
    <s v="CONSTRU.OP SOCIEDAD ANONIMA"/>
    <x v="2"/>
    <x v="6"/>
    <x v="1"/>
    <s v="Empresa de embarque C"/>
    <x v="0"/>
    <x v="9"/>
    <x v="7"/>
    <n v="135.1"/>
    <x v="70"/>
    <n v="6214.5999999999995"/>
  </r>
  <r>
    <x v="79"/>
    <n v="3102652210"/>
    <s v="FREEDOM MARKETING SERVICES SOCIEDAD RESPONSABILIDAD LIMITADA"/>
    <x v="0"/>
    <x v="14"/>
    <x v="4"/>
    <s v="Empresa de embarque A"/>
    <x v="0"/>
    <x v="12"/>
    <x v="9"/>
    <n v="1134"/>
    <x v="71"/>
    <n v="43092"/>
  </r>
  <r>
    <x v="79"/>
    <n v="3101554212"/>
    <s v="GRUPO EXS INTERNACIONAL SOCIEDAD ANONIMA"/>
    <x v="1"/>
    <x v="21"/>
    <x v="2"/>
    <s v="Empresa de embarque C"/>
    <x v="0"/>
    <x v="16"/>
    <x v="12"/>
    <n v="487.19999999999993"/>
    <x v="6"/>
    <n v="48719.999999999993"/>
  </r>
  <r>
    <x v="80"/>
    <n v="3012699510"/>
    <s v="GRUPO ZEN INTERNACIONAL SOCIEDAD ANONIMA"/>
    <x v="2"/>
    <x v="2"/>
    <x v="3"/>
    <s v="Empresa de embarque B"/>
    <x v="2"/>
    <x v="6"/>
    <x v="5"/>
    <n v="560"/>
    <x v="45"/>
    <n v="5600"/>
  </r>
  <r>
    <x v="80"/>
    <n v="3105469237"/>
    <s v="INMOBILIARIA NAZU N G COSTARRICENSE EMPRESA INDIVIDUAL DE RESPONSABILIDAD"/>
    <x v="4"/>
    <x v="12"/>
    <x v="2"/>
    <s v="Empresa de embarque B"/>
    <x v="3"/>
    <x v="6"/>
    <x v="5"/>
    <n v="560"/>
    <x v="67"/>
    <n v="15680"/>
  </r>
  <r>
    <x v="80"/>
    <n v="3101640432"/>
    <s v="INVERSIONES DE PONTE J.J.D.A.R SOCIEDAD ANONIMA"/>
    <x v="0"/>
    <x v="18"/>
    <x v="6"/>
    <s v="Empresa de embarque B"/>
    <x v="3"/>
    <x v="13"/>
    <x v="0"/>
    <n v="196"/>
    <x v="8"/>
    <n v="18816"/>
  </r>
  <r>
    <x v="81"/>
    <n v="3012712193"/>
    <s v="CRISANTEMO CAPITAL CORPORATION SOCIEDAD ANONIMA"/>
    <x v="0"/>
    <x v="11"/>
    <x v="0"/>
    <s v="Empresa de embarque B"/>
    <x v="0"/>
    <x v="0"/>
    <x v="0"/>
    <n v="41.86"/>
    <x v="22"/>
    <n v="962.78"/>
  </r>
  <r>
    <x v="82"/>
    <n v="3101507744"/>
    <s v="COLOURFUL SILENCE SOCIEDAD ANONIMA"/>
    <x v="2"/>
    <x v="5"/>
    <x v="1"/>
    <s v="Empresa de embarque C"/>
    <x v="0"/>
    <x v="3"/>
    <x v="0"/>
    <n v="644"/>
    <x v="72"/>
    <n v="10948"/>
  </r>
  <r>
    <x v="83"/>
    <n v="3101647259"/>
    <s v="THOMJIZ E HIJOS, SOCIEDAD ANONIMA"/>
    <x v="2"/>
    <x v="2"/>
    <x v="1"/>
    <s v="Empresa de embarque C"/>
    <x v="0"/>
    <x v="3"/>
    <x v="0"/>
    <n v="644"/>
    <x v="41"/>
    <n v="47656"/>
  </r>
  <r>
    <x v="84"/>
    <n v="3102546693"/>
    <s v="ASSETS RECYCLERS INC SOCIEDAD DE RESPONSABILIDAD LIMITADA"/>
    <x v="0"/>
    <x v="0"/>
    <x v="0"/>
    <s v="Empresa de embarque A"/>
    <x v="2"/>
    <x v="7"/>
    <x v="2"/>
    <n v="140"/>
    <x v="70"/>
    <n v="6440"/>
  </r>
  <r>
    <x v="84"/>
    <n v="3101525728"/>
    <s v="DESARROLLOS QUINTA DE LEME SOCIEDAD ANONIMA"/>
    <x v="5"/>
    <x v="16"/>
    <x v="6"/>
    <s v="Empresa de embarque B"/>
    <x v="3"/>
    <x v="15"/>
    <x v="11"/>
    <n v="178.5"/>
    <x v="69"/>
    <n v="2499"/>
  </r>
  <r>
    <x v="85"/>
    <n v="3102510760"/>
    <s v="HOSPI-IMPORTS SOCIEDAD DE RESPONSABILIDAD LIMITADA"/>
    <x v="5"/>
    <x v="16"/>
    <x v="5"/>
    <s v="Empresa de embarque A"/>
    <x v="3"/>
    <x v="16"/>
    <x v="12"/>
    <n v="46"/>
    <x v="5"/>
    <n v="3772"/>
  </r>
  <r>
    <x v="85"/>
    <n v="3101536386"/>
    <s v="CHAWAX SOCIEDAD ANONIMA"/>
    <x v="4"/>
    <x v="19"/>
    <x v="2"/>
    <s v="Empresa de embarque C"/>
    <x v="1"/>
    <x v="4"/>
    <x v="3"/>
    <n v="257.59999999999997"/>
    <x v="33"/>
    <n v="3348.7999999999997"/>
  </r>
  <r>
    <x v="85"/>
    <n v="3102652210"/>
    <s v="FREEDOM MARKETING SERVICES SOCIEDAD RESPONSABILIDAD LIMITADA"/>
    <x v="1"/>
    <x v="1"/>
    <x v="1"/>
    <s v="Empresa de embarque C"/>
    <x v="1"/>
    <x v="8"/>
    <x v="6"/>
    <n v="49"/>
    <x v="9"/>
    <n v="4459"/>
  </r>
  <r>
    <x v="86"/>
    <n v="3105469237"/>
    <s v="INMOBILIARIA NAZU N G COSTARRICENSE EMPRESA INDIVIDUAL DE RESPONSABILIDAD"/>
    <x v="4"/>
    <x v="12"/>
    <x v="2"/>
    <s v="Empresa de embarque C"/>
    <x v="1"/>
    <x v="4"/>
    <x v="3"/>
    <n v="257.59999999999997"/>
    <x v="23"/>
    <n v="19319.999999999996"/>
  </r>
  <r>
    <x v="86"/>
    <n v="3101610856"/>
    <s v="AGROPECUARIA SABANILLAS MENDEZ SOCIEDAD ANONIMA"/>
    <x v="1"/>
    <x v="10"/>
    <x v="1"/>
    <s v="Empresa de embarque C"/>
    <x v="0"/>
    <x v="9"/>
    <x v="7"/>
    <n v="135.1"/>
    <x v="29"/>
    <n v="11753.699999999999"/>
  </r>
  <r>
    <x v="87"/>
    <n v="3101518594"/>
    <s v="LA PIEDRA TRADING COMPAÑY SOCIEDAD ANONIMA"/>
    <x v="2"/>
    <x v="5"/>
    <x v="3"/>
    <s v="Empresa de embarque B"/>
    <x v="2"/>
    <x v="6"/>
    <x v="5"/>
    <n v="21"/>
    <x v="24"/>
    <n v="1071"/>
  </r>
  <r>
    <x v="88"/>
    <n v="3101658777"/>
    <s v="VDR TORRE SABINA DE VIRGINIA SOCIEDAD ANONIMA"/>
    <x v="0"/>
    <x v="11"/>
    <x v="0"/>
    <s v="Empresa de embarque A"/>
    <x v="2"/>
    <x v="11"/>
    <x v="4"/>
    <n v="308"/>
    <x v="4"/>
    <n v="28644"/>
  </r>
  <r>
    <x v="89"/>
    <n v="3105210534"/>
    <s v="VEGETALES DEL NORTE DE SANTA CRUZ E I R L"/>
    <x v="4"/>
    <x v="22"/>
    <x v="4"/>
    <s v="Empresa de embarque A"/>
    <x v="0"/>
    <x v="20"/>
    <x v="6"/>
    <n v="16"/>
    <x v="68"/>
    <n v="1152"/>
  </r>
  <r>
    <x v="90"/>
    <n v="3101551447"/>
    <s v="LA FINCA COLIBRI DE COSTA RICA SOCIEDAD ANONIMA"/>
    <x v="2"/>
    <x v="6"/>
    <x v="0"/>
    <s v="Empresa de embarque A"/>
    <x v="1"/>
    <x v="23"/>
    <x v="9"/>
    <n v="350"/>
    <x v="66"/>
    <n v="32900"/>
  </r>
  <r>
    <x v="91"/>
    <n v="3101515409"/>
    <s v="LORENA SUGAR SOCIEDAD ANONIMA"/>
    <x v="3"/>
    <x v="4"/>
    <x v="2"/>
    <s v="Empresa de embarque C"/>
    <x v="0"/>
    <x v="2"/>
    <x v="2"/>
    <n v="128.79999999999998"/>
    <x v="62"/>
    <n v="1545.6"/>
  </r>
  <r>
    <x v="91"/>
    <n v="3101507744"/>
    <s v="COLOURFUL SILENCE SOCIEDAD ANONIMA"/>
    <x v="0"/>
    <x v="14"/>
    <x v="2"/>
    <s v="Empresa de embarque C"/>
    <x v="0"/>
    <x v="16"/>
    <x v="12"/>
    <n v="487.19999999999993"/>
    <x v="46"/>
    <n v="30693.599999999995"/>
  </r>
  <r>
    <x v="92"/>
    <n v="3101644899"/>
    <s v="LOCO OCTOPUS SOCIEDAD ANONIMA"/>
    <x v="4"/>
    <x v="22"/>
    <x v="2"/>
    <m/>
    <x v="1"/>
    <x v="3"/>
    <x v="0"/>
    <n v="644"/>
    <x v="17"/>
    <n v="62468"/>
  </r>
  <r>
    <x v="93"/>
    <n v="3101519616"/>
    <s v="ONE THOUSAND LITTLE TURTTLE EGGS SOCIEDAD ANONIMA"/>
    <x v="3"/>
    <x v="3"/>
    <x v="3"/>
    <s v="Empresa de embarque B"/>
    <x v="2"/>
    <x v="5"/>
    <x v="4"/>
    <n v="140"/>
    <x v="73"/>
    <n v="5040"/>
  </r>
  <r>
    <x v="94"/>
    <n v="3101531138"/>
    <s v="CORPORACION SULLYV SOCIEDAD ANONIMA"/>
    <x v="0"/>
    <x v="0"/>
    <x v="0"/>
    <s v="Empresa de embarque A"/>
    <x v="1"/>
    <x v="8"/>
    <x v="6"/>
    <n v="49"/>
    <x v="2"/>
    <n v="2401"/>
  </r>
  <r>
    <x v="94"/>
    <n v="3105210534"/>
    <s v="VEGETALES DEL NORTE DE SANTA CRUZ E I R L"/>
    <x v="5"/>
    <x v="16"/>
    <x v="7"/>
    <s v="Empresa de embarque C"/>
    <x v="3"/>
    <x v="15"/>
    <x v="11"/>
    <n v="178.5"/>
    <x v="39"/>
    <n v="2856"/>
  </r>
  <r>
    <x v="94"/>
    <n v="3101495594"/>
    <s v="THE GLOBAL D R GROUP SOCIEDAD ANONIMA"/>
    <x v="1"/>
    <x v="10"/>
    <x v="1"/>
    <s v="Empresa de embarque C"/>
    <x v="0"/>
    <x v="23"/>
    <x v="9"/>
    <n v="350"/>
    <x v="25"/>
    <n v="6300"/>
  </r>
  <r>
    <x v="94"/>
    <n v="3101022642"/>
    <s v="INVERSIONES LOSACO SOCIEDAD ANONIMA"/>
    <x v="5"/>
    <x v="15"/>
    <x v="5"/>
    <s v="Empresa de embarque A"/>
    <x v="3"/>
    <x v="16"/>
    <x v="12"/>
    <n v="487.19999999999993"/>
    <x v="74"/>
    <n v="33616.799999999996"/>
  </r>
  <r>
    <x v="95"/>
    <n v="3101532992"/>
    <s v="EL TRIANGULO JIRON SOCIEDAD ANONIMA"/>
    <x v="5"/>
    <x v="16"/>
    <x v="5"/>
    <s v="Empresa de embarque A"/>
    <x v="3"/>
    <x v="9"/>
    <x v="7"/>
    <n v="135.1"/>
    <x v="27"/>
    <n v="3647.7"/>
  </r>
  <r>
    <x v="96"/>
    <n v="3101515409"/>
    <s v="LORENA SUGAR SOCIEDAD ANONIMA"/>
    <x v="0"/>
    <x v="7"/>
    <x v="7"/>
    <s v="Empresa de embarque B"/>
    <x v="0"/>
    <x v="6"/>
    <x v="5"/>
    <n v="560"/>
    <x v="66"/>
    <n v="52640"/>
  </r>
  <r>
    <x v="96"/>
    <n v="3102518492"/>
    <s v="ANACREONTICA INVERSIONES LIMITADA"/>
    <x v="2"/>
    <x v="6"/>
    <x v="2"/>
    <m/>
    <x v="1"/>
    <x v="0"/>
    <x v="0"/>
    <n v="41.86"/>
    <x v="65"/>
    <n v="3558.1"/>
  </r>
  <r>
    <x v="96"/>
    <n v="3101517806"/>
    <s v="SERVICIOS COMERCIALES EL AMANECER DE LA MONTAÑA SOCIEDAD ANONIMA"/>
    <x v="2"/>
    <x v="6"/>
    <x v="4"/>
    <s v="Empresa de embarque A"/>
    <x v="0"/>
    <x v="12"/>
    <x v="9"/>
    <n v="1134"/>
    <x v="49"/>
    <n v="58968"/>
  </r>
  <r>
    <x v="97"/>
    <n v="3101495594"/>
    <s v="THE GLOBAL D R GROUP SOCIEDAD ANONIMA"/>
    <x v="5"/>
    <x v="16"/>
    <x v="5"/>
    <s v="Empresa de embarque A"/>
    <x v="3"/>
    <x v="16"/>
    <x v="12"/>
    <n v="487.19999999999993"/>
    <x v="0"/>
    <n v="42873.599999999991"/>
  </r>
  <r>
    <x v="97"/>
    <n v="3101658777"/>
    <s v="VDR TORRE SABINA DE VIRGINIA SOCIEDAD ANONIMA"/>
    <x v="5"/>
    <x v="15"/>
    <x v="7"/>
    <s v="Empresa de embarque C"/>
    <x v="3"/>
    <x v="21"/>
    <x v="6"/>
    <n v="420"/>
    <x v="11"/>
    <n v="13860"/>
  </r>
  <r>
    <x v="98"/>
    <n v="3101670741"/>
    <s v="WFZ TRADING LLC SOCIEDAD ANONIMA"/>
    <x v="2"/>
    <x v="6"/>
    <x v="3"/>
    <m/>
    <x v="1"/>
    <x v="0"/>
    <x v="0"/>
    <n v="41.86"/>
    <x v="21"/>
    <n v="1004.64"/>
  </r>
  <r>
    <x v="99"/>
    <n v="3101517490"/>
    <s v="ADMINISTRADORA MIMI DE CENTROAMERICA SOCIEDAD ANONIMA"/>
    <x v="1"/>
    <x v="1"/>
    <x v="2"/>
    <s v="Empresa de embarque C"/>
    <x v="3"/>
    <x v="15"/>
    <x v="11"/>
    <n v="178.5"/>
    <x v="75"/>
    <n v="10888.5"/>
  </r>
  <r>
    <x v="99"/>
    <n v="3102546693"/>
    <s v="ASSETS RECYCLERS INC SOCIEDAD DE RESPONSABILIDAD LIMITADA"/>
    <x v="0"/>
    <x v="7"/>
    <x v="2"/>
    <m/>
    <x v="1"/>
    <x v="0"/>
    <x v="0"/>
    <n v="41.86"/>
    <x v="56"/>
    <n v="2679.04"/>
  </r>
  <r>
    <x v="99"/>
    <n v="3101670741"/>
    <s v="WFZ TRADING LLC SOCIEDAD ANONIMA"/>
    <x v="2"/>
    <x v="6"/>
    <x v="3"/>
    <m/>
    <x v="3"/>
    <x v="0"/>
    <x v="0"/>
    <n v="41.86"/>
    <x v="13"/>
    <n v="2511.6"/>
  </r>
  <r>
    <x v="99"/>
    <n v="3101670741"/>
    <s v="WFZ TRADING LLC SOCIEDAD ANONIMA"/>
    <x v="2"/>
    <x v="6"/>
    <x v="3"/>
    <m/>
    <x v="3"/>
    <x v="0"/>
    <x v="0"/>
    <n v="41.86"/>
    <x v="6"/>
    <n v="4186"/>
  </r>
  <r>
    <x v="99"/>
    <n v="3101670741"/>
    <s v="WFZ TRADING LLC SOCIEDAD ANONIMA"/>
    <x v="2"/>
    <x v="6"/>
    <x v="3"/>
    <m/>
    <x v="3"/>
    <x v="0"/>
    <x v="0"/>
    <n v="41.86"/>
    <x v="76"/>
    <n v="8372"/>
  </r>
  <r>
    <x v="99"/>
    <n v="3101670741"/>
    <s v="WFZ TRADING LLC SOCIEDAD ANONIMA"/>
    <x v="2"/>
    <x v="6"/>
    <x v="3"/>
    <m/>
    <x v="3"/>
    <x v="0"/>
    <x v="0"/>
    <n v="41.86"/>
    <x v="77"/>
    <n v="20930"/>
  </r>
  <r>
    <x v="99"/>
    <n v="3101670741"/>
    <s v="WFZ TRADING LLC SOCIEDAD ANONIMA"/>
    <x v="2"/>
    <x v="6"/>
    <x v="3"/>
    <m/>
    <x v="3"/>
    <x v="0"/>
    <x v="0"/>
    <n v="41.86"/>
    <x v="78"/>
    <n v="41860"/>
  </r>
  <r>
    <x v="99"/>
    <n v="3101670741"/>
    <s v="WFZ TRADING LLC SOCIEDAD ANONIMA"/>
    <x v="2"/>
    <x v="6"/>
    <x v="3"/>
    <m/>
    <x v="3"/>
    <x v="0"/>
    <x v="0"/>
    <n v="41.86"/>
    <x v="76"/>
    <n v="8372"/>
  </r>
  <r>
    <x v="99"/>
    <n v="3101670741"/>
    <s v="WFZ TRADING LLC SOCIEDAD ANONIMA"/>
    <x v="2"/>
    <x v="6"/>
    <x v="3"/>
    <m/>
    <x v="3"/>
    <x v="0"/>
    <x v="0"/>
    <n v="41.86"/>
    <x v="79"/>
    <n v="12558"/>
  </r>
  <r>
    <x v="99"/>
    <n v="3101670741"/>
    <s v="WFZ TRADING LLC SOCIEDAD ANONIMA"/>
    <x v="2"/>
    <x v="6"/>
    <x v="3"/>
    <m/>
    <x v="3"/>
    <x v="0"/>
    <x v="0"/>
    <n v="41.86"/>
    <x v="79"/>
    <n v="12558"/>
  </r>
  <r>
    <x v="99"/>
    <n v="3101670741"/>
    <s v="WFZ TRADING LLC SOCIEDAD ANONIMA"/>
    <x v="2"/>
    <x v="6"/>
    <x v="3"/>
    <m/>
    <x v="3"/>
    <x v="0"/>
    <x v="0"/>
    <n v="41.86"/>
    <x v="80"/>
    <n v="2093"/>
  </r>
  <r>
    <x v="99"/>
    <n v="3101670741"/>
    <s v="WFZ TRADING LLC SOCIEDAD ANONIMA"/>
    <x v="2"/>
    <x v="6"/>
    <x v="3"/>
    <m/>
    <x v="3"/>
    <x v="0"/>
    <x v="0"/>
    <n v="41.86"/>
    <x v="81"/>
    <n v="1255.8"/>
  </r>
  <r>
    <x v="100"/>
    <n v="3101511240"/>
    <s v="JACO VISTA MOUNTAIN SOCIEDAD ANONIMA"/>
    <x v="4"/>
    <x v="20"/>
    <x v="0"/>
    <s v="Empresa de embarque A"/>
    <x v="2"/>
    <x v="7"/>
    <x v="2"/>
    <n v="140"/>
    <x v="34"/>
    <n v="13860"/>
  </r>
  <r>
    <x v="100"/>
    <n v="3101495594"/>
    <s v="THE GLOBAL D R GROUP SOCIEDAD ANONIMA"/>
    <x v="5"/>
    <x v="15"/>
    <x v="1"/>
    <s v="Empresa de embarque C"/>
    <x v="0"/>
    <x v="3"/>
    <x v="0"/>
    <n v="644"/>
    <x v="40"/>
    <n v="27692"/>
  </r>
  <r>
    <x v="101"/>
    <n v="3101517836"/>
    <s v="CORPORATIVOS EL RESPLANDOR DE LA NOCHE SOCIEDAD ANONIMA"/>
    <x v="5"/>
    <x v="16"/>
    <x v="7"/>
    <s v="Empresa de embarque B"/>
    <x v="0"/>
    <x v="6"/>
    <x v="5"/>
    <n v="560"/>
    <x v="72"/>
    <n v="9520"/>
  </r>
  <r>
    <x v="102"/>
    <n v="3101550904"/>
    <s v="U.F.R. SOCIEDAD ANONIMA"/>
    <x v="5"/>
    <x v="16"/>
    <x v="5"/>
    <s v="Empresa de embarque A"/>
    <x v="3"/>
    <x v="17"/>
    <x v="13"/>
    <n v="273"/>
    <x v="60"/>
    <n v="15015"/>
  </r>
  <r>
    <x v="102"/>
    <n v="3102505090"/>
    <s v="JACOANA SOCIEDAD DE RESPONSABILIDAD LIMITADA"/>
    <x v="5"/>
    <x v="15"/>
    <x v="1"/>
    <s v="Empresa de embarque C"/>
    <x v="1"/>
    <x v="8"/>
    <x v="6"/>
    <n v="49"/>
    <x v="42"/>
    <n v="2058"/>
  </r>
  <r>
    <x v="102"/>
    <n v="3101550655"/>
    <s v="OPTIMISTA R.A.N. SOCIEDAD ANONIMA"/>
    <x v="2"/>
    <x v="6"/>
    <x v="0"/>
    <s v="Empresa de embarque A"/>
    <x v="1"/>
    <x v="11"/>
    <x v="4"/>
    <n v="308"/>
    <x v="36"/>
    <n v="6160"/>
  </r>
  <r>
    <x v="103"/>
    <n v="3102437694"/>
    <s v="DROPBACK LIMITADA"/>
    <x v="4"/>
    <x v="25"/>
    <x v="2"/>
    <m/>
    <x v="1"/>
    <x v="0"/>
    <x v="0"/>
    <n v="43"/>
    <x v="25"/>
    <n v="774"/>
  </r>
  <r>
    <x v="104"/>
    <n v="3101527717"/>
    <s v="CORPORACION ESALPI SOCIEDAD ANONIMA"/>
    <x v="2"/>
    <x v="5"/>
    <x v="3"/>
    <s v="Empresa de embarque B"/>
    <x v="2"/>
    <x v="9"/>
    <x v="7"/>
    <n v="135.1"/>
    <x v="40"/>
    <n v="5809.3"/>
  </r>
  <r>
    <x v="104"/>
    <n v="3012719206"/>
    <s v="BARLOVENTO RECURSOS NATURALES SL"/>
    <x v="4"/>
    <x v="12"/>
    <x v="2"/>
    <m/>
    <x v="1"/>
    <x v="19"/>
    <x v="0"/>
    <n v="252"/>
    <x v="9"/>
    <n v="22932"/>
  </r>
  <r>
    <x v="105"/>
    <n v="3101517490"/>
    <s v="ADMINISTRADORA MIMI DE CENTROAMERICA SOCIEDAD ANONIMA"/>
    <x v="5"/>
    <x v="16"/>
    <x v="6"/>
    <s v="Empresa de embarque B"/>
    <x v="3"/>
    <x v="15"/>
    <x v="11"/>
    <n v="178.5"/>
    <x v="57"/>
    <n v="6247.5"/>
  </r>
  <r>
    <x v="106"/>
    <n v="3012718198"/>
    <s v="MAYS ZONA LIBRE SOCIEDAD ANONIMA"/>
    <x v="1"/>
    <x v="1"/>
    <x v="1"/>
    <s v="Empresa de embarque C"/>
    <x v="1"/>
    <x v="0"/>
    <x v="0"/>
    <n v="41.86"/>
    <x v="49"/>
    <n v="2176.7199999999998"/>
  </r>
  <r>
    <x v="106"/>
    <n v="3101536386"/>
    <s v="CHAWAX SOCIEDAD ANONIMA"/>
    <x v="0"/>
    <x v="14"/>
    <x v="3"/>
    <s v="Empresa de embarque B"/>
    <x v="0"/>
    <x v="3"/>
    <x v="0"/>
    <n v="644"/>
    <x v="82"/>
    <n v="53452"/>
  </r>
  <r>
    <x v="107"/>
    <n v="3101542573"/>
    <s v="ECO HIDROPONICOS DE COSTA RICA SOIEDAD ANONIMA"/>
    <x v="0"/>
    <x v="7"/>
    <x v="0"/>
    <s v="Empresa de embarque A"/>
    <x v="2"/>
    <x v="11"/>
    <x v="4"/>
    <n v="308"/>
    <x v="83"/>
    <n v="30184"/>
  </r>
  <r>
    <x v="107"/>
    <n v="3012679314"/>
    <s v="CRAMPON OVERSEAS INC."/>
    <x v="5"/>
    <x v="13"/>
    <x v="5"/>
    <s v="Empresa de embarque A"/>
    <x v="3"/>
    <x v="16"/>
    <x v="12"/>
    <n v="487.19999999999993"/>
    <x v="27"/>
    <n v="13154.399999999998"/>
  </r>
  <r>
    <x v="108"/>
    <n v="3104000368"/>
    <s v="DE AMBROSYS Y VALLE"/>
    <x v="2"/>
    <x v="5"/>
    <x v="3"/>
    <s v="Empresa de embarque B"/>
    <x v="2"/>
    <x v="9"/>
    <x v="7"/>
    <n v="28"/>
    <x v="84"/>
    <n v="1036"/>
  </r>
  <r>
    <x v="108"/>
    <n v="3101533912"/>
    <s v="WALK OF THE GAME SOCIEDAD ANONIMA"/>
    <x v="5"/>
    <x v="16"/>
    <x v="7"/>
    <s v="Empresa de embarque B"/>
    <x v="0"/>
    <x v="15"/>
    <x v="11"/>
    <n v="178.5"/>
    <x v="10"/>
    <n v="12673.5"/>
  </r>
  <r>
    <x v="109"/>
    <n v="3102510760"/>
    <s v="HOSPI-IMPORTS SOCIEDAD DE RESPONSABILIDAD LIMITADA"/>
    <x v="5"/>
    <x v="13"/>
    <x v="1"/>
    <s v="Empresa de embarque C"/>
    <x v="1"/>
    <x v="0"/>
    <x v="0"/>
    <n v="41.86"/>
    <x v="2"/>
    <n v="2051.14"/>
  </r>
  <r>
    <x v="110"/>
    <n v="3102632048"/>
    <s v="GEMYNIS Y JIMENEZ LTDA"/>
    <x v="1"/>
    <x v="10"/>
    <x v="1"/>
    <s v="Empresa de embarque C"/>
    <x v="0"/>
    <x v="4"/>
    <x v="3"/>
    <n v="257.59999999999997"/>
    <x v="14"/>
    <n v="10046.399999999998"/>
  </r>
  <r>
    <x v="111"/>
    <n v="3012719338"/>
    <s v="ROTORES AGRICOLAS DE VENEZUELA COMPAÑIA ANONIMA"/>
    <x v="4"/>
    <x v="12"/>
    <x v="2"/>
    <m/>
    <x v="1"/>
    <x v="3"/>
    <x v="0"/>
    <n v="644"/>
    <x v="69"/>
    <n v="9016"/>
  </r>
  <r>
    <x v="112"/>
    <n v="3012685223"/>
    <s v="BLUE LAGOON GROUP SOCIEDAD ANONIMA"/>
    <x v="3"/>
    <x v="8"/>
    <x v="2"/>
    <s v="Empresa de embarque B"/>
    <x v="3"/>
    <x v="2"/>
    <x v="2"/>
    <n v="128.79999999999998"/>
    <x v="73"/>
    <n v="4636.7999999999993"/>
  </r>
  <r>
    <x v="112"/>
    <n v="3101650547"/>
    <s v="ARIEL HOPE OF OSA SOCIEDAD ANONIMA"/>
    <x v="2"/>
    <x v="2"/>
    <x v="1"/>
    <s v="Empresa de embarque C"/>
    <x v="0"/>
    <x v="4"/>
    <x v="3"/>
    <n v="257.59999999999997"/>
    <x v="85"/>
    <n v="8243.1999999999989"/>
  </r>
  <r>
    <x v="113"/>
    <n v="3101511240"/>
    <s v="JACO VISTA MOUNTAIN SOCIEDAD ANONIMA"/>
    <x v="3"/>
    <x v="4"/>
    <x v="2"/>
    <m/>
    <x v="1"/>
    <x v="3"/>
    <x v="0"/>
    <n v="45"/>
    <x v="17"/>
    <n v="4365"/>
  </r>
  <r>
    <x v="114"/>
    <n v="3101511523"/>
    <s v="INVERSIONES DE DESARROLLO FALOM SOCIEDAD ANONIMA"/>
    <x v="6"/>
    <x v="26"/>
    <x v="3"/>
    <s v="Empresa de embarque B"/>
    <x v="0"/>
    <x v="19"/>
    <x v="0"/>
    <n v="252"/>
    <x v="41"/>
    <n v="18648"/>
  </r>
  <r>
    <x v="114"/>
    <n v="3101670741"/>
    <s v="WFZ TRADING LLC SOCIEDAD ANONIMA"/>
    <x v="3"/>
    <x v="3"/>
    <x v="7"/>
    <s v="Empresa de embarque B"/>
    <x v="0"/>
    <x v="15"/>
    <x v="11"/>
    <n v="178.5"/>
    <x v="31"/>
    <n v="7318.5"/>
  </r>
  <r>
    <x v="115"/>
    <n v="3101518594"/>
    <s v="LA PIEDRA TRADING COMPAÑY SOCIEDAD ANONIMA"/>
    <x v="1"/>
    <x v="10"/>
    <x v="1"/>
    <s v="Empresa de embarque C"/>
    <x v="1"/>
    <x v="0"/>
    <x v="0"/>
    <n v="41.86"/>
    <x v="0"/>
    <n v="3683.68"/>
  </r>
  <r>
    <x v="115"/>
    <n v="3101647259"/>
    <s v="THOMJIZ E HIJOS, SOCIEDAD ANONIMA"/>
    <x v="4"/>
    <x v="12"/>
    <x v="2"/>
    <m/>
    <x v="1"/>
    <x v="3"/>
    <x v="0"/>
    <n v="644"/>
    <x v="53"/>
    <n v="14168"/>
  </r>
  <r>
    <x v="116"/>
    <n v="3102650719"/>
    <s v="WESTERN INVESTMENT SERVICES WIS SOCIEDAD DE RESPONSABILIDAD LIMITADA"/>
    <x v="3"/>
    <x v="8"/>
    <x v="2"/>
    <s v="Empresa de embarque B"/>
    <x v="3"/>
    <x v="15"/>
    <x v="11"/>
    <n v="178.5"/>
    <x v="86"/>
    <n v="16422"/>
  </r>
  <r>
    <x v="116"/>
    <n v="3101670741"/>
    <s v="WFZ TRADING LLC SOCIEDAD ANONIMA"/>
    <x v="5"/>
    <x v="13"/>
    <x v="7"/>
    <s v="Empresa de embarque C"/>
    <x v="3"/>
    <x v="21"/>
    <x v="6"/>
    <n v="420"/>
    <x v="70"/>
    <n v="19320"/>
  </r>
  <r>
    <x v="117"/>
    <n v="3012616779"/>
    <s v="PORT TO PORT INTERNATIONAL CORP"/>
    <x v="1"/>
    <x v="10"/>
    <x v="1"/>
    <s v="Empresa de embarque C"/>
    <x v="0"/>
    <x v="4"/>
    <x v="3"/>
    <n v="257.59999999999997"/>
    <x v="56"/>
    <n v="16486.399999999998"/>
  </r>
  <r>
    <x v="117"/>
    <n v="3101554212"/>
    <s v="GRUPO EXS INTERNACIONAL SOCIEDAD ANONIMA"/>
    <x v="4"/>
    <x v="22"/>
    <x v="2"/>
    <m/>
    <x v="1"/>
    <x v="19"/>
    <x v="0"/>
    <n v="252"/>
    <x v="59"/>
    <n v="14616"/>
  </r>
  <r>
    <x v="118"/>
    <n v="3101542573"/>
    <s v="ECO HIDROPONICOS DE COSTA RICA SOIEDAD ANONIMA"/>
    <x v="0"/>
    <x v="7"/>
    <x v="7"/>
    <s v="Empresa de embarque C"/>
    <x v="3"/>
    <x v="15"/>
    <x v="11"/>
    <n v="178.5"/>
    <x v="58"/>
    <n v="7854"/>
  </r>
  <r>
    <x v="118"/>
    <n v="3101628931"/>
    <s v="RESTAURANDO AL CAIDO SOCIEDAD ANONIMA"/>
    <x v="4"/>
    <x v="19"/>
    <x v="2"/>
    <s v="Empresa de embarque B"/>
    <x v="3"/>
    <x v="2"/>
    <x v="2"/>
    <n v="128.79999999999998"/>
    <x v="61"/>
    <n v="5151.9999999999991"/>
  </r>
  <r>
    <x v="119"/>
    <n v="3101533912"/>
    <s v="WALK OF THE GAME SOCIEDAD ANONIMA"/>
    <x v="0"/>
    <x v="0"/>
    <x v="0"/>
    <s v="Empresa de embarque A"/>
    <x v="1"/>
    <x v="11"/>
    <x v="4"/>
    <n v="308"/>
    <x v="81"/>
    <n v="9240"/>
  </r>
  <r>
    <x v="119"/>
    <n v="3101545216"/>
    <s v="GREEN LEAF REAL ESTATE SOCIEDAD ANONIMA"/>
    <x v="3"/>
    <x v="4"/>
    <x v="2"/>
    <s v="Empresa de embarque B"/>
    <x v="3"/>
    <x v="6"/>
    <x v="5"/>
    <n v="560"/>
    <x v="20"/>
    <n v="40880"/>
  </r>
  <r>
    <x v="120"/>
    <n v="3101551418"/>
    <s v="TIERRA DE LOS SEIS NIÑOS SALVAJES SOCIEDAD ANONIMA"/>
    <x v="4"/>
    <x v="19"/>
    <x v="2"/>
    <m/>
    <x v="1"/>
    <x v="0"/>
    <x v="0"/>
    <n v="41.86"/>
    <x v="20"/>
    <n v="3055.7799999999997"/>
  </r>
  <r>
    <x v="121"/>
    <n v="3012679045"/>
    <s v="EXECUTIVE AVIATION OF SOUTH FLORIDA SA"/>
    <x v="5"/>
    <x v="13"/>
    <x v="5"/>
    <s v="Empresa de embarque A"/>
    <x v="3"/>
    <x v="17"/>
    <x v="13"/>
    <n v="273"/>
    <x v="75"/>
    <n v="16653"/>
  </r>
  <r>
    <x v="121"/>
    <n v="3101645519"/>
    <s v="G E M INVERSIONISTAS EXPORTANDO CORP. INC SOCIEDAD ANONIMA"/>
    <x v="0"/>
    <x v="11"/>
    <x v="0"/>
    <s v="Empresa de embarque A"/>
    <x v="1"/>
    <x v="2"/>
    <x v="2"/>
    <n v="128.79999999999998"/>
    <x v="82"/>
    <n v="10690.399999999998"/>
  </r>
  <r>
    <x v="121"/>
    <n v="3101650547"/>
    <s v="ARIEL HOPE OF OSA SOCIEDAD ANONIMA"/>
    <x v="1"/>
    <x v="21"/>
    <x v="1"/>
    <s v="Empresa de embarque C"/>
    <x v="0"/>
    <x v="23"/>
    <x v="9"/>
    <n v="350"/>
    <x v="33"/>
    <n v="4550"/>
  </r>
  <r>
    <x v="122"/>
    <n v="3101550904"/>
    <s v="U.F.R. SOCIEDAD ANONIMA"/>
    <x v="5"/>
    <x v="15"/>
    <x v="0"/>
    <s v="Empresa de embarque A"/>
    <x v="1"/>
    <x v="8"/>
    <x v="6"/>
    <n v="49"/>
    <x v="7"/>
    <n v="3822"/>
  </r>
  <r>
    <x v="123"/>
    <n v="3101519616"/>
    <s v="ONE THOUSAND LITTLE TURTTLE EGGS SOCIEDAD ANONIMA"/>
    <x v="3"/>
    <x v="4"/>
    <x v="2"/>
    <s v="Empresa de embarque C"/>
    <x v="3"/>
    <x v="15"/>
    <x v="11"/>
    <n v="178.5"/>
    <x v="82"/>
    <n v="14815.5"/>
  </r>
  <r>
    <x v="124"/>
    <n v="3104000069"/>
    <s v="ORTUNO Y COMP"/>
    <x v="4"/>
    <x v="27"/>
    <x v="4"/>
    <s v="Empresa de embarque A"/>
    <x v="0"/>
    <x v="10"/>
    <x v="8"/>
    <n v="98"/>
    <x v="84"/>
    <n v="3626"/>
  </r>
  <r>
    <x v="124"/>
    <n v="3101638544"/>
    <s v="ISARIERA SOCIEDAD ANONIMA"/>
    <x v="2"/>
    <x v="6"/>
    <x v="1"/>
    <s v="Empresa de embarque C"/>
    <x v="0"/>
    <x v="1"/>
    <x v="1"/>
    <n v="298.90000000000003"/>
    <x v="0"/>
    <n v="26303.200000000004"/>
  </r>
  <r>
    <x v="125"/>
    <n v="3101639309"/>
    <s v="AGRICOLA LAS TRES ZETAS DEL SUR SOCIEDAD ANONIMA"/>
    <x v="4"/>
    <x v="9"/>
    <x v="4"/>
    <s v="Empresa de embarque A"/>
    <x v="0"/>
    <x v="12"/>
    <x v="9"/>
    <n v="1134"/>
    <x v="85"/>
    <n v="36288"/>
  </r>
  <r>
    <x v="126"/>
    <n v="3101507744"/>
    <s v="COLOURFUL SILENCE SOCIEDAD ANONIMA"/>
    <x v="0"/>
    <x v="0"/>
    <x v="0"/>
    <s v="Empresa de embarque B"/>
    <x v="0"/>
    <x v="0"/>
    <x v="0"/>
    <n v="41"/>
    <x v="8"/>
    <n v="3936"/>
  </r>
  <r>
    <x v="126"/>
    <n v="3101635807"/>
    <s v="CONSTRU.OP SOCIEDAD ANONIMA"/>
    <x v="5"/>
    <x v="13"/>
    <x v="7"/>
    <s v="Empresa de embarque C"/>
    <x v="3"/>
    <x v="15"/>
    <x v="11"/>
    <n v="178.5"/>
    <x v="68"/>
    <n v="12852"/>
  </r>
  <r>
    <x v="126"/>
    <n v="3101519987"/>
    <s v="LA HIERBA BUENA DEL VOLCAN IRAZU SOCIEDAD ANONIMA"/>
    <x v="0"/>
    <x v="14"/>
    <x v="3"/>
    <s v="Empresa de embarque B"/>
    <x v="2"/>
    <x v="6"/>
    <x v="5"/>
    <n v="560"/>
    <x v="21"/>
    <n v="13440"/>
  </r>
  <r>
    <x v="127"/>
    <n v="3012706208"/>
    <s v="LA BODEGA LTD. SOCIEDAD ANONIMA"/>
    <x v="4"/>
    <x v="12"/>
    <x v="2"/>
    <s v="Empresa de embarque C"/>
    <x v="1"/>
    <x v="4"/>
    <x v="3"/>
    <n v="257.59999999999997"/>
    <x v="42"/>
    <n v="10819.199999999999"/>
  </r>
  <r>
    <x v="127"/>
    <n v="3101527717"/>
    <s v="CORPORACION ESALPI SOCIEDAD ANONIMA"/>
    <x v="3"/>
    <x v="8"/>
    <x v="5"/>
    <s v="Empresa de embarque A"/>
    <x v="3"/>
    <x v="16"/>
    <x v="12"/>
    <n v="487.19999999999993"/>
    <x v="87"/>
    <n v="34103.999999999993"/>
  </r>
  <r>
    <x v="128"/>
    <n v="3101517836"/>
    <s v="CORPORATIVOS EL RESPLANDOR DE LA NOCHE SOCIEDAD ANONIMA"/>
    <x v="4"/>
    <x v="9"/>
    <x v="2"/>
    <m/>
    <x v="1"/>
    <x v="3"/>
    <x v="0"/>
    <n v="21"/>
    <x v="88"/>
    <n v="84"/>
  </r>
  <r>
    <x v="128"/>
    <n v="3102652210"/>
    <s v="FREEDOM MARKETING SERVICES SOCIEDAD RESPONSABILIDAD LIMITADA"/>
    <x v="0"/>
    <x v="0"/>
    <x v="0"/>
    <s v="Empresa de embarque B"/>
    <x v="0"/>
    <x v="18"/>
    <x v="6"/>
    <n v="140"/>
    <x v="41"/>
    <n v="10360"/>
  </r>
  <r>
    <x v="129"/>
    <n v="3101635807"/>
    <s v="CONSTRU.OP SOCIEDAD ANONIMA"/>
    <x v="2"/>
    <x v="5"/>
    <x v="3"/>
    <s v="Empresa de embarque B"/>
    <x v="2"/>
    <x v="6"/>
    <x v="5"/>
    <n v="560"/>
    <x v="83"/>
    <n v="54880"/>
  </r>
  <r>
    <x v="129"/>
    <n v="3101650324"/>
    <s v="3-101-650324 SOCIEDAD ANONIMA"/>
    <x v="0"/>
    <x v="11"/>
    <x v="0"/>
    <s v="Empresa de embarque A"/>
    <x v="2"/>
    <x v="11"/>
    <x v="4"/>
    <n v="308"/>
    <x v="89"/>
    <n v="20020"/>
  </r>
  <r>
    <x v="130"/>
    <n v="3012715957"/>
    <s v="SIS SOCIEDAD INMOBILIARIA DEL SUR S.A."/>
    <x v="0"/>
    <x v="11"/>
    <x v="0"/>
    <s v="Empresa de embarque A"/>
    <x v="1"/>
    <x v="23"/>
    <x v="9"/>
    <n v="350"/>
    <x v="30"/>
    <n v="16450"/>
  </r>
  <r>
    <x v="130"/>
    <n v="3101647259"/>
    <s v="THOMJIZ E HIJOS, SOCIEDAD ANONIMA"/>
    <x v="4"/>
    <x v="22"/>
    <x v="2"/>
    <m/>
    <x v="1"/>
    <x v="0"/>
    <x v="0"/>
    <n v="41.86"/>
    <x v="69"/>
    <n v="586.04"/>
  </r>
  <r>
    <x v="130"/>
    <n v="3101518444"/>
    <s v="RIME WAR SOCIEDAD ANONIMA"/>
    <x v="0"/>
    <x v="7"/>
    <x v="2"/>
    <s v="Empresa de embarque C"/>
    <x v="1"/>
    <x v="4"/>
    <x v="3"/>
    <n v="257.59999999999997"/>
    <x v="19"/>
    <n v="19577.599999999999"/>
  </r>
  <r>
    <x v="131"/>
    <n v="3104000069"/>
    <s v="ORTUNO Y COMP"/>
    <x v="4"/>
    <x v="22"/>
    <x v="2"/>
    <m/>
    <x v="1"/>
    <x v="3"/>
    <x v="0"/>
    <n v="644"/>
    <x v="39"/>
    <n v="10304"/>
  </r>
  <r>
    <x v="132"/>
    <n v="3104000677"/>
    <s v="SALOM HERMANOS"/>
    <x v="5"/>
    <x v="16"/>
    <x v="7"/>
    <s v="Empresa de embarque B"/>
    <x v="0"/>
    <x v="6"/>
    <x v="5"/>
    <n v="33"/>
    <x v="56"/>
    <n v="2112"/>
  </r>
  <r>
    <x v="132"/>
    <n v="3012707916"/>
    <s v="DONSUCO CORPORATION SOCIEDAD ANONIMA"/>
    <x v="2"/>
    <x v="2"/>
    <x v="1"/>
    <s v="Empresa de embarque C"/>
    <x v="3"/>
    <x v="3"/>
    <x v="0"/>
    <n v="644"/>
    <x v="67"/>
    <n v="18032"/>
  </r>
  <r>
    <x v="132"/>
    <n v="3101542703"/>
    <s v="LAS VILLAS DE GENEVIEVE SOCIEDAD ANONIMA"/>
    <x v="1"/>
    <x v="21"/>
    <x v="1"/>
    <s v="Empresa de embarque C"/>
    <x v="3"/>
    <x v="3"/>
    <x v="0"/>
    <n v="644"/>
    <x v="39"/>
    <n v="10304"/>
  </r>
  <r>
    <x v="133"/>
    <n v="3101638544"/>
    <s v="ISARIERA SOCIEDAD ANONIMA"/>
    <x v="4"/>
    <x v="19"/>
    <x v="4"/>
    <s v="Empresa de embarque A"/>
    <x v="0"/>
    <x v="12"/>
    <x v="9"/>
    <n v="1134"/>
    <x v="83"/>
    <n v="111132"/>
  </r>
  <r>
    <x v="133"/>
    <n v="3102650719"/>
    <s v="WESTERN INVESTMENT SERVICES WIS SOCIEDAD DE RESPONSABILIDAD LIMITADA"/>
    <x v="5"/>
    <x v="15"/>
    <x v="6"/>
    <s v="Empresa de embarque B"/>
    <x v="3"/>
    <x v="24"/>
    <x v="14"/>
    <n v="546"/>
    <x v="51"/>
    <n v="29484"/>
  </r>
  <r>
    <x v="134"/>
    <n v="3101670741"/>
    <s v="WFZ TRADING LLC SOCIEDAD ANONIMA"/>
    <x v="3"/>
    <x v="8"/>
    <x v="2"/>
    <s v="Empresa de embarque B"/>
    <x v="3"/>
    <x v="6"/>
    <x v="5"/>
    <n v="560"/>
    <x v="71"/>
    <n v="21280"/>
  </r>
  <r>
    <x v="135"/>
    <n v="3101350066"/>
    <s v="UNICOMERCIAL SOCIEDAD ANONIMA"/>
    <x v="5"/>
    <x v="13"/>
    <x v="6"/>
    <s v="Empresa de embarque B"/>
    <x v="3"/>
    <x v="24"/>
    <x v="14"/>
    <n v="546"/>
    <x v="83"/>
    <n v="53508"/>
  </r>
  <r>
    <x v="135"/>
    <n v="3012709361"/>
    <s v="SOUTHWINDS AEROSPACE SOCIEDAD ANONIMA"/>
    <x v="3"/>
    <x v="8"/>
    <x v="2"/>
    <s v="Empresa de embarque C"/>
    <x v="3"/>
    <x v="15"/>
    <x v="11"/>
    <n v="178.5"/>
    <x v="54"/>
    <n v="10174.5"/>
  </r>
  <r>
    <x v="136"/>
    <n v="3104000368"/>
    <s v="DE AMBROSYS Y VALLE"/>
    <x v="0"/>
    <x v="0"/>
    <x v="0"/>
    <s v="Empresa de embarque A"/>
    <x v="1"/>
    <x v="8"/>
    <x v="6"/>
    <n v="49"/>
    <x v="35"/>
    <n v="1029"/>
  </r>
  <r>
    <x v="136"/>
    <n v="3012699196"/>
    <s v="FINANCIERA DE OCCIDENTE,SOCIEDAD ANONIMA"/>
    <x v="2"/>
    <x v="2"/>
    <x v="3"/>
    <s v="Empresa de embarque B"/>
    <x v="2"/>
    <x v="5"/>
    <x v="4"/>
    <n v="140"/>
    <x v="34"/>
    <n v="13860"/>
  </r>
  <r>
    <x v="137"/>
    <n v="3012616779"/>
    <s v="PORT TO PORT INTERNATIONAL CORP"/>
    <x v="0"/>
    <x v="0"/>
    <x v="0"/>
    <s v="Empresa de embarque A"/>
    <x v="2"/>
    <x v="7"/>
    <x v="2"/>
    <n v="140"/>
    <x v="2"/>
    <n v="6860"/>
  </r>
  <r>
    <x v="137"/>
    <n v="3012688977"/>
    <s v="INTERACTIVE VILLAS S.A."/>
    <x v="1"/>
    <x v="1"/>
    <x v="1"/>
    <s v="Empresa de embarque C"/>
    <x v="0"/>
    <x v="9"/>
    <x v="7"/>
    <n v="135.1"/>
    <x v="90"/>
    <n v="3377.5"/>
  </r>
  <r>
    <x v="138"/>
    <n v="3101519987"/>
    <s v="LA HIERBA BUENA DEL VOLCAN IRAZU SOCIEDAD ANONIMA"/>
    <x v="2"/>
    <x v="5"/>
    <x v="1"/>
    <s v="Empresa de embarque C"/>
    <x v="0"/>
    <x v="4"/>
    <x v="3"/>
    <n v="39"/>
    <x v="35"/>
    <n v="819"/>
  </r>
  <r>
    <x v="138"/>
    <n v="3101531138"/>
    <s v="CORPORACION SULLYV SOCIEDAD ANONIMA"/>
    <x v="2"/>
    <x v="6"/>
    <x v="4"/>
    <s v="Empresa de embarque A"/>
    <x v="0"/>
    <x v="8"/>
    <x v="6"/>
    <n v="49"/>
    <x v="87"/>
    <n v="3430"/>
  </r>
  <r>
    <x v="139"/>
    <n v="3101639309"/>
    <s v="AGRICOLA LAS TRES ZETAS DEL SUR SOCIEDAD ANONIMA"/>
    <x v="3"/>
    <x v="8"/>
    <x v="2"/>
    <s v="Empresa de embarque C"/>
    <x v="0"/>
    <x v="16"/>
    <x v="12"/>
    <n v="487.19999999999993"/>
    <x v="81"/>
    <n v="14615.999999999998"/>
  </r>
  <r>
    <x v="140"/>
    <n v="3102650719"/>
    <s v="WESTERN INVESTMENT SERVICES WIS SOCIEDAD DE RESPONSABILIDAD LIMITADA"/>
    <x v="2"/>
    <x v="2"/>
    <x v="1"/>
    <s v="Empresa de embarque C"/>
    <x v="0"/>
    <x v="4"/>
    <x v="3"/>
    <n v="257.59999999999997"/>
    <x v="83"/>
    <n v="25244.799999999996"/>
  </r>
  <r>
    <x v="141"/>
    <n v="3101350066"/>
    <s v="UNICOMERCIAL SOCIEDAD ANONIMA"/>
    <x v="5"/>
    <x v="16"/>
    <x v="7"/>
    <s v="Empresa de embarque B"/>
    <x v="0"/>
    <x v="13"/>
    <x v="0"/>
    <n v="196"/>
    <x v="89"/>
    <n v="12740"/>
  </r>
  <r>
    <x v="142"/>
    <n v="3101542573"/>
    <s v="ECO HIDROPONICOS DE COSTA RICA SOIEDAD ANONIMA"/>
    <x v="1"/>
    <x v="21"/>
    <x v="7"/>
    <s v="Empresa de embarque B"/>
    <x v="0"/>
    <x v="6"/>
    <x v="5"/>
    <n v="560"/>
    <x v="85"/>
    <n v="17920"/>
  </r>
  <r>
    <x v="143"/>
    <n v="3104000677"/>
    <s v="SALOM HERMANOS"/>
    <x v="1"/>
    <x v="1"/>
    <x v="7"/>
    <s v="Empresa de embarque B"/>
    <x v="0"/>
    <x v="13"/>
    <x v="0"/>
    <n v="196"/>
    <x v="65"/>
    <n v="16660"/>
  </r>
  <r>
    <x v="144"/>
    <n v="3102437694"/>
    <s v="DROPBACK LIMITADA"/>
    <x v="2"/>
    <x v="6"/>
    <x v="2"/>
    <s v="Empresa de embarque C"/>
    <x v="0"/>
    <x v="16"/>
    <x v="12"/>
    <n v="487.19999999999993"/>
    <x v="21"/>
    <n v="11692.8"/>
  </r>
  <r>
    <x v="145"/>
    <n v="3012668917"/>
    <s v="PANAMERICAN COFFEE TRADING COMPANY S.A."/>
    <x v="5"/>
    <x v="13"/>
    <x v="7"/>
    <s v="Empresa de embarque C"/>
    <x v="3"/>
    <x v="20"/>
    <x v="6"/>
    <n v="742"/>
    <x v="69"/>
    <n v="10388"/>
  </r>
  <r>
    <x v="146"/>
    <n v="3101511523"/>
    <s v="INVERSIONES DE DESARROLLO FALOM SOCIEDAD ANONIMA"/>
    <x v="0"/>
    <x v="0"/>
    <x v="0"/>
    <s v="Empresa de embarque A"/>
    <x v="1"/>
    <x v="23"/>
    <x v="9"/>
    <n v="26"/>
    <x v="89"/>
    <n v="1690"/>
  </r>
  <r>
    <x v="147"/>
    <n v="3102493233"/>
    <s v="MAGIC COAST LIMITADA"/>
    <x v="6"/>
    <x v="23"/>
    <x v="3"/>
    <s v="Empresa de embarque B"/>
    <x v="3"/>
    <x v="8"/>
    <x v="6"/>
    <n v="34"/>
    <x v="91"/>
    <n v="34"/>
  </r>
  <r>
    <x v="147"/>
    <n v="3102500051"/>
    <s v="TONGUE AND GROOVE SOCIEDAD DE RESPONSABILIDAD LIMITADA"/>
    <x v="1"/>
    <x v="1"/>
    <x v="0"/>
    <s v="Empresa de embarque A"/>
    <x v="1"/>
    <x v="11"/>
    <x v="4"/>
    <n v="308"/>
    <x v="8"/>
    <n v="29568"/>
  </r>
  <r>
    <x v="148"/>
    <n v="3101531138"/>
    <s v="CORPORACION SULLYV SOCIEDAD ANONIMA"/>
    <x v="2"/>
    <x v="5"/>
    <x v="1"/>
    <s v="Empresa de embarque C"/>
    <x v="3"/>
    <x v="3"/>
    <x v="0"/>
    <n v="644"/>
    <x v="73"/>
    <n v="23184"/>
  </r>
  <r>
    <x v="148"/>
    <n v="3012703244"/>
    <s v="QUANTUM AEROSPACE SOCIEDAD ANONIMA"/>
    <x v="0"/>
    <x v="11"/>
    <x v="0"/>
    <s v="Empresa de embarque A"/>
    <x v="1"/>
    <x v="8"/>
    <x v="6"/>
    <n v="49"/>
    <x v="27"/>
    <n v="1323"/>
  </r>
  <r>
    <x v="148"/>
    <n v="3101518594"/>
    <s v="LA PIEDRA TRADING COMPAÑY SOCIEDAD ANONIMA"/>
    <x v="1"/>
    <x v="21"/>
    <x v="5"/>
    <s v="Empresa de embarque A"/>
    <x v="3"/>
    <x v="9"/>
    <x v="7"/>
    <n v="135.1"/>
    <x v="69"/>
    <n v="1891.3999999999999"/>
  </r>
  <r>
    <x v="149"/>
    <n v="3101537749"/>
    <s v="MALLORCA BILD CR SOCIEDAD ANONIMA"/>
    <x v="3"/>
    <x v="4"/>
    <x v="2"/>
    <s v="Empresa de embarque B"/>
    <x v="3"/>
    <x v="15"/>
    <x v="11"/>
    <n v="178.5"/>
    <x v="33"/>
    <n v="2320.5"/>
  </r>
  <r>
    <x v="149"/>
    <n v="3101550655"/>
    <s v="OPTIMISTA R.A.N. SOCIEDAD ANONIMA"/>
    <x v="2"/>
    <x v="5"/>
    <x v="1"/>
    <s v="Empresa de embarque C"/>
    <x v="0"/>
    <x v="4"/>
    <x v="3"/>
    <n v="257.59999999999997"/>
    <x v="90"/>
    <n v="6439.9999999999991"/>
  </r>
  <r>
    <x v="150"/>
    <n v="3101510951"/>
    <s v="COOPER &amp; CASTRO INVESTMENTS SOCIEDAD ANONIMA"/>
    <x v="0"/>
    <x v="0"/>
    <x v="0"/>
    <s v="Empresa de embarque A"/>
    <x v="1"/>
    <x v="11"/>
    <x v="4"/>
    <n v="308"/>
    <x v="84"/>
    <n v="11396"/>
  </r>
  <r>
    <x v="151"/>
    <n v="3101545821"/>
    <s v="CRPROPERTY FINDERS SOCIEDAD ANONIMA"/>
    <x v="3"/>
    <x v="4"/>
    <x v="2"/>
    <s v="Empresa de embarque B"/>
    <x v="3"/>
    <x v="2"/>
    <x v="2"/>
    <n v="128.79999999999998"/>
    <x v="24"/>
    <n v="6568.7999999999993"/>
  </r>
  <r>
    <x v="151"/>
    <n v="3101532992"/>
    <s v="EL TRIANGULO JIRON SOCIEDAD ANONIMA"/>
    <x v="5"/>
    <x v="15"/>
    <x v="1"/>
    <s v="Empresa de embarque C"/>
    <x v="0"/>
    <x v="9"/>
    <x v="7"/>
    <n v="135.1"/>
    <x v="10"/>
    <n v="9592.1"/>
  </r>
  <r>
    <x v="151"/>
    <n v="3101545821"/>
    <s v="CRPROPERTY FINDERS SOCIEDAD ANONIMA"/>
    <x v="3"/>
    <x v="8"/>
    <x v="5"/>
    <s v="Empresa de embarque A"/>
    <x v="3"/>
    <x v="9"/>
    <x v="7"/>
    <n v="135.1"/>
    <x v="3"/>
    <n v="12023.9"/>
  </r>
  <r>
    <x v="151"/>
    <n v="3102493233"/>
    <s v="MAGIC COAST LIMITADA"/>
    <x v="1"/>
    <x v="1"/>
    <x v="0"/>
    <s v="Empresa de embarque A"/>
    <x v="1"/>
    <x v="2"/>
    <x v="2"/>
    <n v="128.79999999999998"/>
    <x v="63"/>
    <n v="4379.2"/>
  </r>
  <r>
    <x v="152"/>
    <n v="3101547865"/>
    <s v="JM BLUE MOUNTAIN MONKEYS SOCIEDAD ANONIMA"/>
    <x v="4"/>
    <x v="12"/>
    <x v="2"/>
    <m/>
    <x v="1"/>
    <x v="3"/>
    <x v="0"/>
    <n v="644"/>
    <x v="18"/>
    <n v="49588"/>
  </r>
  <r>
    <x v="153"/>
    <n v="3102493233"/>
    <s v="MAGIC COAST LIMITADA"/>
    <x v="1"/>
    <x v="10"/>
    <x v="1"/>
    <s v="Empresa de embarque C"/>
    <x v="0"/>
    <x v="4"/>
    <x v="3"/>
    <n v="257.59999999999997"/>
    <x v="89"/>
    <n v="16743.999999999996"/>
  </r>
  <r>
    <x v="153"/>
    <n v="3101530354"/>
    <s v="MONACO TRADE CORPORATE SOCIEDAD ANONIMA"/>
    <x v="5"/>
    <x v="15"/>
    <x v="4"/>
    <s v="Empresa de embarque A"/>
    <x v="0"/>
    <x v="20"/>
    <x v="6"/>
    <n v="742"/>
    <x v="27"/>
    <n v="20034"/>
  </r>
  <r>
    <x v="154"/>
    <n v="3102632048"/>
    <s v="GEMYNIS Y JIMENEZ LTDA"/>
    <x v="1"/>
    <x v="1"/>
    <x v="1"/>
    <s v="Empresa de embarque C"/>
    <x v="0"/>
    <x v="1"/>
    <x v="1"/>
    <n v="298.90000000000003"/>
    <x v="13"/>
    <n v="17934.000000000004"/>
  </r>
  <r>
    <x v="155"/>
    <n v="3101541674"/>
    <s v="QUEVA DEL ALTO SOCIEDAD ANONIMA"/>
    <x v="2"/>
    <x v="6"/>
    <x v="1"/>
    <s v="Empresa de embarque C"/>
    <x v="0"/>
    <x v="1"/>
    <x v="1"/>
    <n v="298.90000000000003"/>
    <x v="2"/>
    <n v="14646.100000000002"/>
  </r>
  <r>
    <x v="156"/>
    <n v="3101517836"/>
    <s v="CORPORATIVOS EL RESPLANDOR DE LA NOCHE SOCIEDAD ANONIMA"/>
    <x v="5"/>
    <x v="15"/>
    <x v="4"/>
    <s v="Empresa de embarque A"/>
    <x v="0"/>
    <x v="10"/>
    <x v="8"/>
    <n v="98"/>
    <x v="84"/>
    <n v="3626"/>
  </r>
  <r>
    <x v="157"/>
    <n v="3104000196"/>
    <s v="ROBLES Y HERMANO"/>
    <x v="6"/>
    <x v="24"/>
    <x v="1"/>
    <s v="Empresa de embarque C"/>
    <x v="0"/>
    <x v="1"/>
    <x v="1"/>
    <n v="298.90000000000003"/>
    <x v="51"/>
    <n v="16140.600000000002"/>
  </r>
  <r>
    <x v="158"/>
    <n v="3102652210"/>
    <s v="FREEDOM MARKETING SERVICES SOCIEDAD RESPONSABILIDAD LIMITADA"/>
    <x v="0"/>
    <x v="0"/>
    <x v="0"/>
    <s v="Empresa de embarque A"/>
    <x v="1"/>
    <x v="2"/>
    <x v="2"/>
    <n v="128.79999999999998"/>
    <x v="71"/>
    <n v="4894.3999999999996"/>
  </r>
  <r>
    <x v="159"/>
    <n v="3101644899"/>
    <s v="LOCO OCTOPUS SOCIEDAD ANONIMA"/>
    <x v="4"/>
    <x v="12"/>
    <x v="2"/>
    <s v="Empresa de embarque C"/>
    <x v="1"/>
    <x v="4"/>
    <x v="3"/>
    <n v="257.59999999999997"/>
    <x v="10"/>
    <n v="18289.599999999999"/>
  </r>
  <r>
    <x v="159"/>
    <n v="3012697292"/>
    <s v="SKILL OCEAN ENTREPRISES INC"/>
    <x v="4"/>
    <x v="12"/>
    <x v="4"/>
    <s v="Empresa de embarque A"/>
    <x v="0"/>
    <x v="10"/>
    <x v="8"/>
    <n v="98"/>
    <x v="16"/>
    <n v="1862"/>
  </r>
  <r>
    <x v="160"/>
    <n v="3101650324"/>
    <s v="3-101-650324 SOCIEDAD ANONIMA"/>
    <x v="4"/>
    <x v="12"/>
    <x v="2"/>
    <m/>
    <x v="1"/>
    <x v="0"/>
    <x v="0"/>
    <n v="41.86"/>
    <x v="24"/>
    <n v="2134.86"/>
  </r>
  <r>
    <x v="160"/>
    <n v="3101510686"/>
    <s v="NUBLADO DIA DE OCTUBRE SOCIEDAD ANONIMA"/>
    <x v="3"/>
    <x v="4"/>
    <x v="0"/>
    <s v="Empresa de embarque B"/>
    <x v="0"/>
    <x v="18"/>
    <x v="6"/>
    <n v="140"/>
    <x v="36"/>
    <n v="2800"/>
  </r>
  <r>
    <x v="161"/>
    <n v="3101511523"/>
    <s v="INVERSIONES DE DESARROLLO FALOM SOCIEDAD ANONIMA"/>
    <x v="6"/>
    <x v="24"/>
    <x v="1"/>
    <s v="Empresa de embarque C"/>
    <x v="0"/>
    <x v="1"/>
    <x v="1"/>
    <n v="298.90000000000003"/>
    <x v="74"/>
    <n v="20624.100000000002"/>
  </r>
  <r>
    <x v="161"/>
    <n v="3101547865"/>
    <s v="JM BLUE MOUNTAIN MONKEYS SOCIEDAD ANONIMA"/>
    <x v="4"/>
    <x v="19"/>
    <x v="0"/>
    <s v="Empresa de embarque B"/>
    <x v="0"/>
    <x v="0"/>
    <x v="0"/>
    <n v="41.86"/>
    <x v="31"/>
    <n v="1716.26"/>
  </r>
  <r>
    <x v="162"/>
    <n v="3101545216"/>
    <s v="GREEN LEAF REAL ESTATE SOCIEDAD ANONIMA"/>
    <x v="3"/>
    <x v="4"/>
    <x v="2"/>
    <s v="Empresa de embarque B"/>
    <x v="3"/>
    <x v="6"/>
    <x v="5"/>
    <n v="560"/>
    <x v="65"/>
    <n v="47600"/>
  </r>
  <r>
    <x v="163"/>
    <n v="3101541674"/>
    <s v="QUEVA DEL ALTO SOCIEDAD ANONIMA"/>
    <x v="2"/>
    <x v="5"/>
    <x v="1"/>
    <s v="Empresa de embarque C"/>
    <x v="0"/>
    <x v="3"/>
    <x v="0"/>
    <n v="644"/>
    <x v="85"/>
    <n v="20608"/>
  </r>
  <r>
    <x v="164"/>
    <n v="3101639309"/>
    <s v="AGRICOLA LAS TRES ZETAS DEL SUR SOCIEDAD ANONIMA"/>
    <x v="3"/>
    <x v="4"/>
    <x v="2"/>
    <m/>
    <x v="1"/>
    <x v="3"/>
    <x v="0"/>
    <n v="644"/>
    <x v="10"/>
    <n v="45724"/>
  </r>
  <r>
    <x v="164"/>
    <n v="3101545216"/>
    <s v="GREEN LEAF REAL ESTATE SOCIEDAD ANONIMA"/>
    <x v="3"/>
    <x v="8"/>
    <x v="1"/>
    <s v="Empresa de embarque C"/>
    <x v="0"/>
    <x v="3"/>
    <x v="0"/>
    <n v="644"/>
    <x v="63"/>
    <n v="21896"/>
  </r>
  <r>
    <x v="165"/>
    <n v="3102652516"/>
    <s v="POTHIER SOUTH LIMITADA"/>
    <x v="1"/>
    <x v="10"/>
    <x v="1"/>
    <s v="Empresa de embarque C"/>
    <x v="1"/>
    <x v="8"/>
    <x v="6"/>
    <n v="49"/>
    <x v="67"/>
    <n v="1372"/>
  </r>
  <r>
    <x v="166"/>
    <n v="3102632048"/>
    <s v="GEMYNIS Y JIMENEZ LTDA"/>
    <x v="4"/>
    <x v="19"/>
    <x v="4"/>
    <s v="Empresa de embarque A"/>
    <x v="0"/>
    <x v="12"/>
    <x v="9"/>
    <n v="1134"/>
    <x v="22"/>
    <n v="26082"/>
  </r>
  <r>
    <x v="167"/>
    <n v="3101517806"/>
    <s v="SERVICIOS COMERCIALES EL AMANECER DE LA MONTAÑA SOCIEDAD ANONIMA"/>
    <x v="4"/>
    <x v="20"/>
    <x v="0"/>
    <s v="Empresa de embarque B"/>
    <x v="0"/>
    <x v="0"/>
    <x v="0"/>
    <n v="41.86"/>
    <x v="85"/>
    <n v="1339.52"/>
  </r>
  <r>
    <x v="168"/>
    <n v="3101542573"/>
    <s v="ECO HIDROPONICOS DE COSTA RICA SOIEDAD ANONIMA"/>
    <x v="1"/>
    <x v="10"/>
    <x v="1"/>
    <s v="Empresa de embarque C"/>
    <x v="1"/>
    <x v="8"/>
    <x v="6"/>
    <n v="49"/>
    <x v="58"/>
    <n v="2156"/>
  </r>
  <r>
    <x v="169"/>
    <n v="3101547865"/>
    <s v="JM BLUE MOUNTAIN MONKEYS SOCIEDAD ANONIMA"/>
    <x v="5"/>
    <x v="15"/>
    <x v="2"/>
    <s v="Empresa de embarque C"/>
    <x v="0"/>
    <x v="16"/>
    <x v="12"/>
    <n v="487.19999999999993"/>
    <x v="4"/>
    <n v="45309.599999999991"/>
  </r>
  <r>
    <x v="170"/>
    <n v="3012673035"/>
    <s v="BANK OF AMERICA NATIONAL ASSOCIATION"/>
    <x v="2"/>
    <x v="2"/>
    <x v="3"/>
    <m/>
    <x v="1"/>
    <x v="0"/>
    <x v="0"/>
    <n v="41.86"/>
    <x v="0"/>
    <n v="3683.68"/>
  </r>
  <r>
    <x v="170"/>
    <n v="3101515729"/>
    <s v="ALCALEX DE ALAJUELA SOCIEDAD ANONIMA"/>
    <x v="1"/>
    <x v="1"/>
    <x v="1"/>
    <s v="Empresa de embarque C"/>
    <x v="3"/>
    <x v="3"/>
    <x v="0"/>
    <n v="644"/>
    <x v="38"/>
    <n v="55384"/>
  </r>
  <r>
    <x v="171"/>
    <n v="3102510760"/>
    <s v="HOSPI-IMPORTS SOCIEDAD DE RESPONSABILIDAD LIMITADA"/>
    <x v="0"/>
    <x v="0"/>
    <x v="0"/>
    <s v="Empresa de embarque A"/>
    <x v="1"/>
    <x v="23"/>
    <x v="9"/>
    <n v="350"/>
    <x v="27"/>
    <n v="9450"/>
  </r>
  <r>
    <x v="172"/>
    <n v="3101532992"/>
    <s v="EL TRIANGULO JIRON SOCIEDAD ANONIMA"/>
    <x v="0"/>
    <x v="0"/>
    <x v="0"/>
    <s v="Empresa de embarque A"/>
    <x v="1"/>
    <x v="23"/>
    <x v="9"/>
    <n v="350"/>
    <x v="49"/>
    <n v="18200"/>
  </r>
  <r>
    <x v="172"/>
    <n v="3101638402"/>
    <s v="GRUPO LAS PRINCESITAS COSTA RICA SOCIEDAD ANONIMA"/>
    <x v="5"/>
    <x v="13"/>
    <x v="7"/>
    <s v="Empresa de embarque C"/>
    <x v="3"/>
    <x v="15"/>
    <x v="11"/>
    <n v="178.5"/>
    <x v="58"/>
    <n v="7854"/>
  </r>
  <r>
    <x v="173"/>
    <n v="3101631202"/>
    <s v="EUINOX SOCIEDAD ANONIMA"/>
    <x v="5"/>
    <x v="16"/>
    <x v="7"/>
    <s v="Empresa de embarque C"/>
    <x v="3"/>
    <x v="15"/>
    <x v="11"/>
    <n v="178.5"/>
    <x v="16"/>
    <n v="3391.5"/>
  </r>
  <r>
    <x v="173"/>
    <n v="3012702106"/>
    <s v="CONSTRUCCIONES RUIZ ALEMAN S.A."/>
    <x v="0"/>
    <x v="11"/>
    <x v="0"/>
    <s v="Empresa de embarque B"/>
    <x v="0"/>
    <x v="18"/>
    <x v="6"/>
    <n v="140"/>
    <x v="43"/>
    <n v="11200"/>
  </r>
  <r>
    <x v="173"/>
    <n v="3101548342"/>
    <s v="CONSORCIO COMERCIAL INTERNACIONAL SOCIEDAD ANONIMA"/>
    <x v="1"/>
    <x v="21"/>
    <x v="1"/>
    <s v="Empresa de embarque C"/>
    <x v="0"/>
    <x v="9"/>
    <x v="7"/>
    <n v="135.1"/>
    <x v="83"/>
    <n v="13239.8"/>
  </r>
  <r>
    <x v="173"/>
    <n v="3101645519"/>
    <s v="G E M INVERSIONISTAS EXPORTANDO CORP. INC SOCIEDAD ANONIMA"/>
    <x v="0"/>
    <x v="7"/>
    <x v="7"/>
    <s v="Empresa de embarque C"/>
    <x v="3"/>
    <x v="15"/>
    <x v="11"/>
    <n v="178.5"/>
    <x v="62"/>
    <n v="2142"/>
  </r>
  <r>
    <x v="174"/>
    <n v="3102545180"/>
    <s v="PERICOS HACIA EL NORTE, LIMITADA"/>
    <x v="5"/>
    <x v="16"/>
    <x v="7"/>
    <s v="Empresa de embarque B"/>
    <x v="0"/>
    <x v="13"/>
    <x v="0"/>
    <n v="196"/>
    <x v="50"/>
    <n v="16464"/>
  </r>
  <r>
    <x v="175"/>
    <n v="3101518444"/>
    <s v="RIME WAR SOCIEDAD ANONIMA"/>
    <x v="0"/>
    <x v="0"/>
    <x v="0"/>
    <s v="Empresa de embarque A"/>
    <x v="1"/>
    <x v="2"/>
    <x v="2"/>
    <n v="128.79999999999998"/>
    <x v="23"/>
    <n v="9659.9999999999982"/>
  </r>
  <r>
    <x v="176"/>
    <n v="3101542703"/>
    <s v="LAS VILLAS DE GENEVIEVE SOCIEDAD ANONIMA"/>
    <x v="1"/>
    <x v="10"/>
    <x v="1"/>
    <s v="Empresa de embarque C"/>
    <x v="1"/>
    <x v="0"/>
    <x v="0"/>
    <n v="41.86"/>
    <x v="18"/>
    <n v="3223.22"/>
  </r>
  <r>
    <x v="176"/>
    <n v="3102546693"/>
    <s v="ASSETS RECYCLERS INC SOCIEDAD DE RESPONSABILIDAD LIMITADA"/>
    <x v="0"/>
    <x v="7"/>
    <x v="7"/>
    <s v="Empresa de embarque B"/>
    <x v="0"/>
    <x v="15"/>
    <x v="11"/>
    <n v="178.5"/>
    <x v="5"/>
    <n v="14637"/>
  </r>
  <r>
    <x v="176"/>
    <n v="3104000329"/>
    <s v="J A ECHANDI Y HNOS"/>
    <x v="2"/>
    <x v="6"/>
    <x v="1"/>
    <s v="Empresa de embarque C"/>
    <x v="0"/>
    <x v="9"/>
    <x v="7"/>
    <n v="135.1"/>
    <x v="70"/>
    <n v="6214.5999999999995"/>
  </r>
  <r>
    <x v="177"/>
    <n v="3102545003"/>
    <s v="CORPORACION GOCAL LIMITADA"/>
    <x v="5"/>
    <x v="16"/>
    <x v="5"/>
    <s v="Empresa de embarque A"/>
    <x v="3"/>
    <x v="16"/>
    <x v="12"/>
    <n v="487.19999999999993"/>
    <x v="92"/>
    <n v="5359.1999999999989"/>
  </r>
  <r>
    <x v="178"/>
    <n v="3012725728"/>
    <s v="KOYCO ENTERPRISE SOCIEDAD ANONIMA"/>
    <x v="2"/>
    <x v="2"/>
    <x v="1"/>
    <s v="Empresa de embarque C"/>
    <x v="0"/>
    <x v="9"/>
    <x v="7"/>
    <n v="135.1"/>
    <x v="17"/>
    <n v="13104.699999999999"/>
  </r>
  <r>
    <x v="178"/>
    <n v="3101542703"/>
    <s v="LAS VILLAS DE GENEVIEVE SOCIEDAD ANONIMA"/>
    <x v="1"/>
    <x v="1"/>
    <x v="4"/>
    <s v="Empresa de embarque A"/>
    <x v="0"/>
    <x v="12"/>
    <x v="9"/>
    <n v="1134"/>
    <x v="5"/>
    <n v="92988"/>
  </r>
  <r>
    <x v="179"/>
    <n v="3102437694"/>
    <s v="DROPBACK LIMITADA"/>
    <x v="4"/>
    <x v="20"/>
    <x v="0"/>
    <s v="Empresa de embarque A"/>
    <x v="1"/>
    <x v="23"/>
    <x v="9"/>
    <n v="350"/>
    <x v="13"/>
    <n v="21000"/>
  </r>
  <r>
    <x v="180"/>
    <n v="3104000677"/>
    <s v="SALOM HERMANOS"/>
    <x v="1"/>
    <x v="10"/>
    <x v="1"/>
    <s v="Empresa de embarque C"/>
    <x v="1"/>
    <x v="6"/>
    <x v="5"/>
    <n v="560"/>
    <x v="28"/>
    <n v="37520"/>
  </r>
  <r>
    <x v="181"/>
    <n v="3104000196"/>
    <s v="ROBLES Y HERMANO"/>
    <x v="3"/>
    <x v="4"/>
    <x v="2"/>
    <s v="Empresa de embarque C"/>
    <x v="0"/>
    <x v="16"/>
    <x v="12"/>
    <n v="487.19999999999993"/>
    <x v="46"/>
    <n v="30693.599999999995"/>
  </r>
  <r>
    <x v="181"/>
    <n v="3102652516"/>
    <s v="POTHIER SOUTH LIMITADA"/>
    <x v="1"/>
    <x v="1"/>
    <x v="1"/>
    <s v="Empresa de embarque C"/>
    <x v="1"/>
    <x v="0"/>
    <x v="0"/>
    <n v="41.86"/>
    <x v="56"/>
    <n v="2679.04"/>
  </r>
  <r>
    <x v="182"/>
    <n v="3012703546"/>
    <s v="INTER-OCEAN AVIATION FINANCE CORPORATION ('IOAFC')"/>
    <x v="1"/>
    <x v="1"/>
    <x v="1"/>
    <s v="Empresa de embarque C"/>
    <x v="1"/>
    <x v="6"/>
    <x v="5"/>
    <n v="560"/>
    <x v="17"/>
    <n v="54320"/>
  </r>
  <r>
    <x v="182"/>
    <n v="3102518492"/>
    <s v="ANACREONTICA INVERSIONES LIMITADA"/>
    <x v="1"/>
    <x v="21"/>
    <x v="1"/>
    <s v="Empresa de embarque C"/>
    <x v="0"/>
    <x v="3"/>
    <x v="0"/>
    <n v="644"/>
    <x v="54"/>
    <n v="36708"/>
  </r>
  <r>
    <x v="183"/>
    <n v="3101554212"/>
    <s v="GRUPO EXS INTERNACIONAL SOCIEDAD ANONIMA"/>
    <x v="1"/>
    <x v="10"/>
    <x v="1"/>
    <s v="Empresa de embarque C"/>
    <x v="1"/>
    <x v="0"/>
    <x v="0"/>
    <n v="41.86"/>
    <x v="13"/>
    <n v="2511.6"/>
  </r>
  <r>
    <x v="183"/>
    <n v="3012686009"/>
    <s v="VTF LATIN AMERICA SOCIEDAD ANONIMA"/>
    <x v="0"/>
    <x v="11"/>
    <x v="0"/>
    <s v="Empresa de embarque A"/>
    <x v="2"/>
    <x v="7"/>
    <x v="2"/>
    <n v="140"/>
    <x v="63"/>
    <n v="4760"/>
  </r>
  <r>
    <x v="184"/>
    <n v="3101022642"/>
    <s v="INVERSIONES LOSACO SOCIEDAD ANONIMA"/>
    <x v="1"/>
    <x v="10"/>
    <x v="1"/>
    <s v="Empresa de embarque C"/>
    <x v="0"/>
    <x v="1"/>
    <x v="1"/>
    <n v="298.90000000000003"/>
    <x v="93"/>
    <n v="26901.000000000004"/>
  </r>
  <r>
    <x v="184"/>
    <n v="3101537749"/>
    <s v="MALLORCA BILD CR SOCIEDAD ANONIMA"/>
    <x v="0"/>
    <x v="14"/>
    <x v="3"/>
    <s v="Empresa de embarque B"/>
    <x v="2"/>
    <x v="9"/>
    <x v="7"/>
    <n v="135.1"/>
    <x v="8"/>
    <n v="12969.599999999999"/>
  </r>
  <r>
    <x v="185"/>
    <n v="3102545003"/>
    <s v="CORPORACION GOCAL LIMITADA"/>
    <x v="5"/>
    <x v="16"/>
    <x v="5"/>
    <s v="Empresa de embarque A"/>
    <x v="3"/>
    <x v="16"/>
    <x v="12"/>
    <n v="487.19999999999993"/>
    <x v="84"/>
    <n v="18026.399999999998"/>
  </r>
  <r>
    <x v="186"/>
    <n v="3102545180"/>
    <s v="PERICOS HACIA EL NORTE, LIMITADA"/>
    <x v="5"/>
    <x v="16"/>
    <x v="7"/>
    <s v="Empresa de embarque B"/>
    <x v="0"/>
    <x v="13"/>
    <x v="0"/>
    <n v="196"/>
    <x v="15"/>
    <n v="10388"/>
  </r>
  <r>
    <x v="186"/>
    <n v="3101513185"/>
    <s v="LA CASAVELVA DE OJOCHAL SOCIEDAD ANONIMA"/>
    <x v="6"/>
    <x v="26"/>
    <x v="3"/>
    <s v="Empresa de embarque B"/>
    <x v="0"/>
    <x v="3"/>
    <x v="0"/>
    <n v="644"/>
    <x v="8"/>
    <n v="61824"/>
  </r>
  <r>
    <x v="186"/>
    <n v="3101550655"/>
    <s v="OPTIMISTA R.A.N. SOCIEDAD ANONIMA"/>
    <x v="2"/>
    <x v="6"/>
    <x v="0"/>
    <s v="Empresa de embarque B"/>
    <x v="0"/>
    <x v="18"/>
    <x v="6"/>
    <n v="140"/>
    <x v="62"/>
    <n v="1680"/>
  </r>
  <r>
    <x v="187"/>
    <n v="3101517490"/>
    <s v="ADMINISTRADORA MIMI DE CENTROAMERICA SOCIEDAD ANONIMA"/>
    <x v="5"/>
    <x v="15"/>
    <x v="7"/>
    <s v="Empresa de embarque C"/>
    <x v="3"/>
    <x v="15"/>
    <x v="11"/>
    <n v="178.5"/>
    <x v="94"/>
    <n v="2677.5"/>
  </r>
  <r>
    <x v="188"/>
    <n v="3101542703"/>
    <s v="LAS VILLAS DE GENEVIEVE SOCIEDAD ANONIMA"/>
    <x v="1"/>
    <x v="10"/>
    <x v="1"/>
    <s v="Empresa de embarque C"/>
    <x v="0"/>
    <x v="23"/>
    <x v="9"/>
    <n v="350"/>
    <x v="35"/>
    <n v="7350"/>
  </r>
  <r>
    <x v="189"/>
    <n v="3101536386"/>
    <s v="CHAWAX SOCIEDAD ANONIMA"/>
    <x v="4"/>
    <x v="20"/>
    <x v="0"/>
    <s v="Empresa de embarque A"/>
    <x v="2"/>
    <x v="7"/>
    <x v="2"/>
    <n v="140"/>
    <x v="93"/>
    <n v="12600"/>
  </r>
  <r>
    <x v="189"/>
    <n v="3101515729"/>
    <s v="ALCALEX DE ALAJUELA SOCIEDAD ANONIMA"/>
    <x v="4"/>
    <x v="19"/>
    <x v="6"/>
    <s v="Empresa de embarque B"/>
    <x v="3"/>
    <x v="13"/>
    <x v="0"/>
    <n v="196"/>
    <x v="71"/>
    <n v="7448"/>
  </r>
  <r>
    <x v="190"/>
    <n v="3012733014"/>
    <s v="CORPORACION TRANSPORTE PRIVADO INTERNACIONAL LOS TRES SOCIEDAD ANONIMA DE"/>
    <x v="5"/>
    <x v="13"/>
    <x v="5"/>
    <s v="Empresa de embarque A"/>
    <x v="3"/>
    <x v="17"/>
    <x v="13"/>
    <n v="273"/>
    <x v="37"/>
    <n v="18018"/>
  </r>
  <r>
    <x v="190"/>
    <n v="3101551418"/>
    <s v="TIERRA DE LOS SEIS NIÑOS SALVAJES SOCIEDAD ANONIMA"/>
    <x v="5"/>
    <x v="15"/>
    <x v="3"/>
    <s v="Empresa de embarque B"/>
    <x v="2"/>
    <x v="5"/>
    <x v="4"/>
    <n v="140"/>
    <x v="92"/>
    <n v="1540"/>
  </r>
  <r>
    <x v="191"/>
    <n v="3101650547"/>
    <s v="ARIEL HOPE OF OSA SOCIEDAD ANONIMA"/>
    <x v="5"/>
    <x v="13"/>
    <x v="7"/>
    <s v="Empresa de embarque B"/>
    <x v="0"/>
    <x v="15"/>
    <x v="11"/>
    <n v="178.5"/>
    <x v="8"/>
    <n v="17136"/>
  </r>
  <r>
    <x v="192"/>
    <n v="3104000196"/>
    <s v="ROBLES Y HERMANO"/>
    <x v="6"/>
    <x v="26"/>
    <x v="3"/>
    <s v="Empresa de embarque B"/>
    <x v="0"/>
    <x v="3"/>
    <x v="0"/>
    <n v="42"/>
    <x v="31"/>
    <n v="1722"/>
  </r>
  <r>
    <x v="193"/>
    <n v="3101658777"/>
    <s v="VDR TORRE SABINA DE VIRGINIA SOCIEDAD ANONIMA"/>
    <x v="5"/>
    <x v="15"/>
    <x v="2"/>
    <s v="Empresa de embarque C"/>
    <x v="1"/>
    <x v="4"/>
    <x v="3"/>
    <n v="257.59999999999997"/>
    <x v="95"/>
    <n v="11591.999999999998"/>
  </r>
  <r>
    <x v="194"/>
    <n v="3101517490"/>
    <s v="ADMINISTRADORA MIMI DE CENTROAMERICA SOCIEDAD ANONIMA"/>
    <x v="1"/>
    <x v="10"/>
    <x v="1"/>
    <s v="Empresa de embarque C"/>
    <x v="1"/>
    <x v="0"/>
    <x v="0"/>
    <n v="20"/>
    <x v="80"/>
    <n v="1000"/>
  </r>
  <r>
    <x v="195"/>
    <n v="3101610856"/>
    <s v="AGROPECUARIA SABANILLAS MENDEZ SOCIEDAD ANONIMA"/>
    <x v="5"/>
    <x v="13"/>
    <x v="7"/>
    <s v="Empresa de embarque B"/>
    <x v="0"/>
    <x v="13"/>
    <x v="0"/>
    <n v="196"/>
    <x v="49"/>
    <n v="10192"/>
  </r>
  <r>
    <x v="196"/>
    <n v="3102652516"/>
    <s v="POTHIER SOUTH LIMITADA"/>
    <x v="0"/>
    <x v="0"/>
    <x v="0"/>
    <s v="Empresa de embarque A"/>
    <x v="1"/>
    <x v="8"/>
    <x v="6"/>
    <n v="49"/>
    <x v="93"/>
    <n v="4410"/>
  </r>
  <r>
    <x v="197"/>
    <n v="3104000344"/>
    <s v="V HERRERO Y CO"/>
    <x v="5"/>
    <x v="13"/>
    <x v="6"/>
    <s v="Empresa de embarque B"/>
    <x v="3"/>
    <x v="13"/>
    <x v="0"/>
    <n v="196"/>
    <x v="80"/>
    <n v="9800"/>
  </r>
  <r>
    <x v="197"/>
    <n v="3101530354"/>
    <s v="MONACO TRADE CORPORATE SOCIEDAD ANONIMA"/>
    <x v="0"/>
    <x v="7"/>
    <x v="7"/>
    <s v="Empresa de embarque B"/>
    <x v="0"/>
    <x v="13"/>
    <x v="0"/>
    <n v="196"/>
    <x v="83"/>
    <n v="19208"/>
  </r>
  <r>
    <x v="198"/>
    <n v="3101518594"/>
    <s v="LA PIEDRA TRADING COMPAÑY SOCIEDAD ANONIMA"/>
    <x v="2"/>
    <x v="6"/>
    <x v="1"/>
    <s v="Empresa de embarque C"/>
    <x v="0"/>
    <x v="9"/>
    <x v="7"/>
    <n v="135.1"/>
    <x v="58"/>
    <n v="5944.4"/>
  </r>
  <r>
    <x v="199"/>
    <n v="3101518444"/>
    <s v="RIME WAR SOCIEDAD ANONIMA"/>
    <x v="3"/>
    <x v="4"/>
    <x v="2"/>
    <s v="Empresa de embarque B"/>
    <x v="3"/>
    <x v="6"/>
    <x v="5"/>
    <n v="34"/>
    <x v="96"/>
    <n v="102"/>
  </r>
  <r>
    <x v="200"/>
    <n v="3101510951"/>
    <s v="COOPER &amp; CASTRO INVESTMENTS SOCIEDAD ANONIMA"/>
    <x v="5"/>
    <x v="16"/>
    <x v="7"/>
    <s v="Empresa de embarque B"/>
    <x v="0"/>
    <x v="13"/>
    <x v="0"/>
    <n v="32"/>
    <x v="23"/>
    <n v="2400"/>
  </r>
  <r>
    <x v="200"/>
    <n v="3101644899"/>
    <s v="LOCO OCTOPUS SOCIEDAD ANONIMA"/>
    <x v="4"/>
    <x v="12"/>
    <x v="2"/>
    <m/>
    <x v="1"/>
    <x v="19"/>
    <x v="0"/>
    <n v="252"/>
    <x v="11"/>
    <n v="8316"/>
  </r>
  <r>
    <x v="200"/>
    <n v="3101531138"/>
    <s v="CORPORACION SULLYV SOCIEDAD ANONIMA"/>
    <x v="0"/>
    <x v="14"/>
    <x v="2"/>
    <s v="Empresa de embarque B"/>
    <x v="3"/>
    <x v="6"/>
    <x v="5"/>
    <n v="560"/>
    <x v="12"/>
    <n v="26880"/>
  </r>
  <r>
    <x v="200"/>
    <n v="3101534904"/>
    <s v="DISTRIBUIDORA MASIS MEZA SOCIEDAD ANONIMA"/>
    <x v="3"/>
    <x v="3"/>
    <x v="3"/>
    <s v="Empresa de embarque B"/>
    <x v="0"/>
    <x v="19"/>
    <x v="0"/>
    <n v="252"/>
    <x v="54"/>
    <n v="14364"/>
  </r>
  <r>
    <x v="201"/>
    <n v="3102650719"/>
    <s v="WESTERN INVESTMENT SERVICES WIS SOCIEDAD DE RESPONSABILIDAD LIMITADA"/>
    <x v="2"/>
    <x v="6"/>
    <x v="1"/>
    <s v="Empresa de embarque C"/>
    <x v="1"/>
    <x v="6"/>
    <x v="5"/>
    <n v="560"/>
    <x v="75"/>
    <n v="34160"/>
  </r>
  <r>
    <x v="202"/>
    <n v="3102437694"/>
    <s v="DROPBACK LIMITADA"/>
    <x v="2"/>
    <x v="5"/>
    <x v="1"/>
    <s v="Empresa de embarque C"/>
    <x v="3"/>
    <x v="3"/>
    <x v="0"/>
    <n v="644"/>
    <x v="8"/>
    <n v="61824"/>
  </r>
  <r>
    <x v="203"/>
    <n v="3104000368"/>
    <s v="DE AMBROSYS Y VALLE"/>
    <x v="2"/>
    <x v="2"/>
    <x v="7"/>
    <s v="Empresa de embarque C"/>
    <x v="3"/>
    <x v="15"/>
    <x v="11"/>
    <n v="178.5"/>
    <x v="8"/>
    <n v="17136"/>
  </r>
  <r>
    <x v="204"/>
    <n v="3102500051"/>
    <s v="TONGUE AND GROOVE SOCIEDAD DE RESPONSABILIDAD LIMITADA"/>
    <x v="1"/>
    <x v="10"/>
    <x v="1"/>
    <s v="Empresa de embarque C"/>
    <x v="0"/>
    <x v="9"/>
    <x v="7"/>
    <n v="135.1"/>
    <x v="17"/>
    <n v="13104.699999999999"/>
  </r>
  <r>
    <x v="204"/>
    <n v="3101631202"/>
    <s v="EUINOX SOCIEDAD ANONIMA"/>
    <x v="0"/>
    <x v="11"/>
    <x v="0"/>
    <s v="Empresa de embarque A"/>
    <x v="2"/>
    <x v="7"/>
    <x v="2"/>
    <n v="140"/>
    <x v="60"/>
    <n v="7700"/>
  </r>
  <r>
    <x v="205"/>
    <n v="3101532992"/>
    <s v="EL TRIANGULO JIRON SOCIEDAD ANONIMA"/>
    <x v="0"/>
    <x v="14"/>
    <x v="4"/>
    <s v="Empresa de embarque C"/>
    <x v="3"/>
    <x v="2"/>
    <x v="2"/>
    <n v="128.79999999999998"/>
    <x v="43"/>
    <n v="10303.999999999998"/>
  </r>
  <r>
    <x v="206"/>
    <n v="3101628931"/>
    <s v="RESTAURANDO AL CAIDO SOCIEDAD ANONIMA"/>
    <x v="4"/>
    <x v="9"/>
    <x v="4"/>
    <s v="Empresa de embarque A"/>
    <x v="0"/>
    <x v="10"/>
    <x v="8"/>
    <n v="98"/>
    <x v="68"/>
    <n v="7056"/>
  </r>
  <r>
    <x v="207"/>
    <n v="3104000343"/>
    <s v="RAMIREZ Y VEGA"/>
    <x v="4"/>
    <x v="27"/>
    <x v="4"/>
    <s v="Empresa de embarque C"/>
    <x v="3"/>
    <x v="2"/>
    <x v="2"/>
    <n v="29"/>
    <x v="20"/>
    <n v="2117"/>
  </r>
  <r>
    <x v="207"/>
    <n v="3101647259"/>
    <s v="THOMJIZ E HIJOS, SOCIEDAD ANONIMA"/>
    <x v="4"/>
    <x v="20"/>
    <x v="3"/>
    <s v="Empresa de embarque B"/>
    <x v="2"/>
    <x v="6"/>
    <x v="5"/>
    <n v="560"/>
    <x v="62"/>
    <n v="6720"/>
  </r>
  <r>
    <x v="208"/>
    <n v="3101551447"/>
    <s v="LA FINCA COLIBRI DE COSTA RICA SOCIEDAD ANONIMA"/>
    <x v="2"/>
    <x v="5"/>
    <x v="1"/>
    <s v="Empresa de embarque C"/>
    <x v="0"/>
    <x v="9"/>
    <x v="7"/>
    <n v="135.1"/>
    <x v="41"/>
    <n v="9997.4"/>
  </r>
  <r>
    <x v="208"/>
    <n v="3012675511"/>
    <s v="BONSIDE INTERNACIONAL SOCIEDAD ANONIMA"/>
    <x v="2"/>
    <x v="2"/>
    <x v="1"/>
    <s v="Empresa de embarque C"/>
    <x v="0"/>
    <x v="9"/>
    <x v="7"/>
    <n v="135.1"/>
    <x v="11"/>
    <n v="4458.3"/>
  </r>
  <r>
    <x v="208"/>
    <n v="3012707484"/>
    <s v="EURO ADMINISTRADORA HOTELERA SOCIEDAD ANONIMA"/>
    <x v="5"/>
    <x v="13"/>
    <x v="7"/>
    <s v="Empresa de embarque B"/>
    <x v="0"/>
    <x v="15"/>
    <x v="11"/>
    <n v="178.5"/>
    <x v="67"/>
    <n v="4998"/>
  </r>
  <r>
    <x v="208"/>
    <n v="3101548342"/>
    <s v="CONSORCIO COMERCIAL INTERNACIONAL SOCIEDAD ANONIMA"/>
    <x v="1"/>
    <x v="1"/>
    <x v="2"/>
    <s v="Empresa de embarque B"/>
    <x v="3"/>
    <x v="15"/>
    <x v="11"/>
    <n v="178.5"/>
    <x v="40"/>
    <n v="7675.5"/>
  </r>
  <r>
    <x v="209"/>
    <n v="3101525728"/>
    <s v="DESARROLLOS QUINTA DE LEME SOCIEDAD ANONIMA"/>
    <x v="5"/>
    <x v="15"/>
    <x v="3"/>
    <s v="Empresa de embarque B"/>
    <x v="3"/>
    <x v="8"/>
    <x v="6"/>
    <n v="49"/>
    <x v="87"/>
    <n v="3430"/>
  </r>
  <r>
    <x v="210"/>
    <n v="3012706383"/>
    <s v="INTERNATIONAL AGRICULTURAL RESEARCH INCORPORATED"/>
    <x v="5"/>
    <x v="13"/>
    <x v="5"/>
    <s v="Empresa de embarque A"/>
    <x v="3"/>
    <x v="9"/>
    <x v="7"/>
    <n v="135.1"/>
    <x v="93"/>
    <n v="12159"/>
  </r>
  <r>
    <x v="210"/>
    <n v="3102510760"/>
    <s v="HOSPI-IMPORTS SOCIEDAD DE RESPONSABILIDAD LIMITADA"/>
    <x v="0"/>
    <x v="11"/>
    <x v="0"/>
    <s v="Empresa de embarque A"/>
    <x v="1"/>
    <x v="8"/>
    <x v="6"/>
    <n v="49"/>
    <x v="92"/>
    <n v="539"/>
  </r>
  <r>
    <x v="211"/>
    <n v="3101547682"/>
    <s v="LA GAVIOTA DEL NORTE SOCIEDAD ANONIMA"/>
    <x v="5"/>
    <x v="16"/>
    <x v="6"/>
    <s v="Empresa de embarque B"/>
    <x v="3"/>
    <x v="24"/>
    <x v="14"/>
    <n v="546"/>
    <x v="97"/>
    <n v="14196"/>
  </r>
  <r>
    <x v="212"/>
    <n v="3101525728"/>
    <s v="DESARROLLOS QUINTA DE LEME SOCIEDAD ANONIMA"/>
    <x v="2"/>
    <x v="5"/>
    <x v="1"/>
    <s v="Empresa de embarque C"/>
    <x v="3"/>
    <x v="14"/>
    <x v="10"/>
    <n v="21"/>
    <x v="24"/>
    <n v="1071"/>
  </r>
  <r>
    <x v="212"/>
    <n v="3012675513"/>
    <s v="ZETA ASSETS INVESTMENTS SOCIEDAD ANONIMA"/>
    <x v="2"/>
    <x v="2"/>
    <x v="1"/>
    <s v="Empresa de embarque C"/>
    <x v="0"/>
    <x v="4"/>
    <x v="3"/>
    <n v="257.59999999999997"/>
    <x v="30"/>
    <n v="12107.199999999999"/>
  </r>
  <r>
    <x v="212"/>
    <n v="3012616779"/>
    <s v="PORT TO PORT INTERNATIONAL CORP"/>
    <x v="1"/>
    <x v="21"/>
    <x v="5"/>
    <s v="Empresa de embarque A"/>
    <x v="3"/>
    <x v="17"/>
    <x v="13"/>
    <n v="273"/>
    <x v="36"/>
    <n v="5460"/>
  </r>
  <r>
    <x v="213"/>
    <n v="3102500051"/>
    <s v="TONGUE AND GROOVE SOCIEDAD DE RESPONSABILIDAD LIMITADA"/>
    <x v="6"/>
    <x v="23"/>
    <x v="5"/>
    <s v="Empresa de embarque A"/>
    <x v="3"/>
    <x v="17"/>
    <x v="13"/>
    <n v="273"/>
    <x v="12"/>
    <n v="13104"/>
  </r>
  <r>
    <x v="213"/>
    <n v="3101525728"/>
    <s v="DESARROLLOS QUINTA DE LEME SOCIEDAD ANONIMA"/>
    <x v="2"/>
    <x v="6"/>
    <x v="5"/>
    <s v="Empresa de embarque A"/>
    <x v="3"/>
    <x v="17"/>
    <x v="13"/>
    <n v="273"/>
    <x v="56"/>
    <n v="17472"/>
  </r>
  <r>
    <x v="213"/>
    <n v="3105389124"/>
    <s v="PROPIEDADES GABIS N.T. EMPRESA INDIVIDUAL DE RESPONSABILIDAD LIMITADA"/>
    <x v="4"/>
    <x v="22"/>
    <x v="2"/>
    <m/>
    <x v="1"/>
    <x v="19"/>
    <x v="0"/>
    <n v="252"/>
    <x v="42"/>
    <n v="10584"/>
  </r>
  <r>
    <x v="213"/>
    <n v="3101513185"/>
    <s v="LA CASAVELVA DE OJOCHAL SOCIEDAD ANONIMA"/>
    <x v="6"/>
    <x v="24"/>
    <x v="1"/>
    <s v="Empresa de embarque C"/>
    <x v="0"/>
    <x v="9"/>
    <x v="7"/>
    <n v="135.1"/>
    <x v="84"/>
    <n v="4998.7"/>
  </r>
  <r>
    <x v="214"/>
    <n v="3101635807"/>
    <s v="CONSTRU.OP SOCIEDAD ANONIMA"/>
    <x v="4"/>
    <x v="12"/>
    <x v="4"/>
    <s v="Empresa de embarque A"/>
    <x v="0"/>
    <x v="10"/>
    <x v="8"/>
    <n v="98"/>
    <x v="75"/>
    <n v="5978"/>
  </r>
  <r>
    <x v="214"/>
    <n v="3101554212"/>
    <s v="GRUPO EXS INTERNACIONAL SOCIEDAD ANONIMA"/>
    <x v="1"/>
    <x v="10"/>
    <x v="1"/>
    <s v="Empresa de embarque C"/>
    <x v="1"/>
    <x v="6"/>
    <x v="5"/>
    <n v="560"/>
    <x v="27"/>
    <n v="15120"/>
  </r>
  <r>
    <x v="215"/>
    <n v="3102505090"/>
    <s v="JACOANA SOCIEDAD DE RESPONSABILIDAD LIMITADA"/>
    <x v="5"/>
    <x v="16"/>
    <x v="6"/>
    <s v="Empresa de embarque B"/>
    <x v="3"/>
    <x v="13"/>
    <x v="0"/>
    <n v="196"/>
    <x v="68"/>
    <n v="14112"/>
  </r>
  <r>
    <x v="215"/>
    <n v="3101534904"/>
    <s v="DISTRIBUIDORA MASIS MEZA SOCIEDAD ANONIMA"/>
    <x v="3"/>
    <x v="4"/>
    <x v="2"/>
    <s v="Empresa de embarque C"/>
    <x v="3"/>
    <x v="15"/>
    <x v="11"/>
    <n v="178.5"/>
    <x v="31"/>
    <n v="7318.5"/>
  </r>
  <r>
    <x v="216"/>
    <n v="3101515409"/>
    <s v="LORENA SUGAR SOCIEDAD ANONIMA"/>
    <x v="0"/>
    <x v="0"/>
    <x v="0"/>
    <s v="Empresa de embarque A"/>
    <x v="1"/>
    <x v="2"/>
    <x v="2"/>
    <n v="12"/>
    <x v="13"/>
    <n v="720"/>
  </r>
  <r>
    <x v="217"/>
    <n v="3101551447"/>
    <s v="LA FINCA COLIBRI DE COSTA RICA SOCIEDAD ANONIMA"/>
    <x v="4"/>
    <x v="20"/>
    <x v="3"/>
    <s v="Empresa de embarque B"/>
    <x v="2"/>
    <x v="6"/>
    <x v="5"/>
    <n v="560"/>
    <x v="9"/>
    <n v="50960"/>
  </r>
  <r>
    <x v="218"/>
    <n v="3104000329"/>
    <s v="J A ECHANDI Y HNOS"/>
    <x v="2"/>
    <x v="5"/>
    <x v="3"/>
    <s v="Empresa de embarque B"/>
    <x v="2"/>
    <x v="5"/>
    <x v="4"/>
    <n v="140"/>
    <x v="12"/>
    <n v="6720"/>
  </r>
  <r>
    <x v="218"/>
    <n v="3104000343"/>
    <s v="RAMIREZ Y VEGA"/>
    <x v="4"/>
    <x v="17"/>
    <x v="1"/>
    <s v="Empresa de embarque C"/>
    <x v="0"/>
    <x v="4"/>
    <x v="3"/>
    <n v="257.59999999999997"/>
    <x v="10"/>
    <n v="18289.599999999999"/>
  </r>
  <r>
    <x v="219"/>
    <n v="3102493233"/>
    <s v="MAGIC COAST LIMITADA"/>
    <x v="6"/>
    <x v="23"/>
    <x v="5"/>
    <s v="Empresa de embarque A"/>
    <x v="3"/>
    <x v="16"/>
    <x v="12"/>
    <n v="487.19999999999993"/>
    <x v="54"/>
    <n v="27770.399999999998"/>
  </r>
  <r>
    <x v="220"/>
    <n v="3101545821"/>
    <s v="CRPROPERTY FINDERS SOCIEDAD ANONIMA"/>
    <x v="3"/>
    <x v="4"/>
    <x v="2"/>
    <s v="Empresa de embarque B"/>
    <x v="3"/>
    <x v="2"/>
    <x v="2"/>
    <n v="128.79999999999998"/>
    <x v="17"/>
    <n v="12493.599999999999"/>
  </r>
  <r>
    <x v="220"/>
    <n v="3101507744"/>
    <s v="COLOURFUL SILENCE SOCIEDAD ANONIMA"/>
    <x v="2"/>
    <x v="6"/>
    <x v="2"/>
    <s v="Empresa de embarque B"/>
    <x v="3"/>
    <x v="2"/>
    <x v="2"/>
    <n v="128.79999999999998"/>
    <x v="16"/>
    <n v="2447.1999999999998"/>
  </r>
  <r>
    <x v="221"/>
    <n v="3101350066"/>
    <s v="UNICOMERCIAL SOCIEDAD ANONIMA"/>
    <x v="4"/>
    <x v="19"/>
    <x v="4"/>
    <m/>
    <x v="1"/>
    <x v="22"/>
    <x v="13"/>
    <n v="532"/>
    <x v="48"/>
    <n v="31388"/>
  </r>
  <r>
    <x v="222"/>
    <n v="3101548342"/>
    <s v="CONSORCIO COMERCIAL INTERNACIONAL SOCIEDAD ANONIMA"/>
    <x v="1"/>
    <x v="10"/>
    <x v="1"/>
    <s v="Empresa de embarque C"/>
    <x v="0"/>
    <x v="1"/>
    <x v="1"/>
    <n v="298.90000000000003"/>
    <x v="73"/>
    <n v="10760.400000000001"/>
  </r>
  <r>
    <x v="223"/>
    <n v="3104000069"/>
    <s v="ORTUNO Y COMP"/>
    <x v="6"/>
    <x v="26"/>
    <x v="3"/>
    <s v="Empresa de embarque B"/>
    <x v="0"/>
    <x v="19"/>
    <x v="0"/>
    <n v="22"/>
    <x v="52"/>
    <n v="638"/>
  </r>
  <r>
    <x v="224"/>
    <n v="3101644899"/>
    <s v="LOCO OCTOPUS SOCIEDAD ANONIMA"/>
    <x v="4"/>
    <x v="20"/>
    <x v="3"/>
    <s v="Empresa de embarque B"/>
    <x v="2"/>
    <x v="5"/>
    <x v="4"/>
    <n v="140"/>
    <x v="3"/>
    <n v="12460"/>
  </r>
  <r>
    <x v="225"/>
    <n v="3012692715"/>
    <s v="COMERCIALIZADORA DE FRUTAS DE PANAMA S.A"/>
    <x v="5"/>
    <x v="13"/>
    <x v="7"/>
    <s v="Empresa de embarque C"/>
    <x v="3"/>
    <x v="15"/>
    <x v="11"/>
    <n v="178.5"/>
    <x v="19"/>
    <n v="13566"/>
  </r>
  <r>
    <x v="226"/>
    <n v="3102546693"/>
    <s v="ASSETS RECYCLERS INC SOCIEDAD DE RESPONSABILIDAD LIMITADA"/>
    <x v="0"/>
    <x v="0"/>
    <x v="0"/>
    <s v="Empresa de embarque A"/>
    <x v="2"/>
    <x v="7"/>
    <x v="2"/>
    <n v="140"/>
    <x v="37"/>
    <n v="9240"/>
  </r>
  <r>
    <x v="226"/>
    <n v="3101519616"/>
    <s v="ONE THOUSAND LITTLE TURTTLE EGGS SOCIEDAD ANONIMA"/>
    <x v="2"/>
    <x v="2"/>
    <x v="0"/>
    <s v="Empresa de embarque A"/>
    <x v="1"/>
    <x v="11"/>
    <x v="4"/>
    <n v="308"/>
    <x v="24"/>
    <n v="15708"/>
  </r>
  <r>
    <x v="227"/>
    <n v="3101530354"/>
    <s v="MONACO TRADE CORPORATE SOCIEDAD ANONIMA"/>
    <x v="0"/>
    <x v="0"/>
    <x v="0"/>
    <s v="Empresa de embarque B"/>
    <x v="0"/>
    <x v="18"/>
    <x v="6"/>
    <n v="140"/>
    <x v="30"/>
    <n v="6580"/>
  </r>
  <r>
    <x v="228"/>
    <n v="3101631202"/>
    <s v="EUINOX SOCIEDAD ANONIMA"/>
    <x v="5"/>
    <x v="15"/>
    <x v="7"/>
    <s v="Empresa de embarque B"/>
    <x v="0"/>
    <x v="13"/>
    <x v="0"/>
    <n v="196"/>
    <x v="64"/>
    <n v="13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C2532-7C87-45DA-BC20-7A7481785B62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3:B16" firstHeaderRow="1" firstDataRow="1" firstDataCol="1"/>
  <pivotFields count="15">
    <pivotField axis="axisRow"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antidad" fld="11" baseField="0" baseItem="0" numFmtId="2"/>
  </dataFields>
  <formats count="4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F5D35-686D-435A-A76D-49A6F6A04C4D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6:B25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axis="axisRow" showAll="0">
      <items count="9">
        <item x="1"/>
        <item x="4"/>
        <item x="6"/>
        <item x="0"/>
        <item x="7"/>
        <item x="3"/>
        <item x="2"/>
        <item x="5"/>
        <item t="default"/>
      </items>
    </pivotField>
    <pivotField showAll="0"/>
    <pivotField showAll="0"/>
    <pivotField showAll="0"/>
    <pivotField showAll="0"/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Promedio de Ventas" fld="12" subtotal="average" baseField="5" baseItem="0" numFmtId="166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1C6E0-74B8-4774-A86A-01572494EB3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2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axis="axisRow" showAll="0">
      <items count="9">
        <item x="1"/>
        <item x="4"/>
        <item x="6"/>
        <item x="0"/>
        <item x="7"/>
        <item x="3"/>
        <item x="2"/>
        <item x="5"/>
        <item t="default"/>
      </items>
    </pivotField>
    <pivotField showAll="0"/>
    <pivotField showAll="0"/>
    <pivotField showAll="0"/>
    <pivotField showAll="0"/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Ventas" fld="12" baseField="0" baseItem="0" numFmtId="166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A6629-73B9-42F7-AFFF-2EB33BBFDAB8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19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"/>
        <item x="0"/>
        <item x="3"/>
        <item x="4"/>
        <item x="11"/>
        <item x="6"/>
        <item x="14"/>
        <item x="8"/>
        <item x="9"/>
        <item x="13"/>
        <item x="2"/>
        <item x="12"/>
        <item x="5"/>
        <item x="7"/>
        <item x="10"/>
        <item t="default"/>
      </items>
    </pivotField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Ventas" fld="12" baseField="0" baseItem="0" numFmtId="4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E8EED-4BD0-486D-99F5-0B8F215174C0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9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sd="0" x="1"/>
        <item x="9"/>
        <item x="18"/>
        <item x="10"/>
        <item x="7"/>
        <item x="3"/>
        <item x="4"/>
        <item x="13"/>
        <item x="15"/>
        <item x="8"/>
        <item x="24"/>
        <item x="11"/>
        <item x="2"/>
        <item x="23"/>
        <item x="5"/>
        <item x="20"/>
        <item x="12"/>
        <item x="16"/>
        <item x="22"/>
        <item x="21"/>
        <item x="17"/>
        <item x="6"/>
        <item x="19"/>
        <item x="0"/>
        <item x="14"/>
        <item t="default"/>
      </items>
    </pivotField>
    <pivotField axis="axisRow" showAll="0">
      <items count="16">
        <item sd="0" x="1"/>
        <item sd="0" x="0"/>
        <item sd="0" x="3"/>
        <item sd="0" x="4"/>
        <item sd="0" x="11"/>
        <item sd="0" x="6"/>
        <item sd="0" x="14"/>
        <item sd="0" x="8"/>
        <item sd="0" x="9"/>
        <item sd="0" x="13"/>
        <item sd="0" x="2"/>
        <item sd="0" x="12"/>
        <item sd="0" x="5"/>
        <item sd="0" x="7"/>
        <item sd="0" x="10"/>
        <item t="default"/>
      </items>
    </pivotField>
    <pivotField numFmtId="44" showAll="0"/>
    <pivotField dataField="1" showAll="0">
      <items count="99">
        <item x="91"/>
        <item x="96"/>
        <item x="88"/>
        <item x="55"/>
        <item x="45"/>
        <item x="92"/>
        <item x="62"/>
        <item x="33"/>
        <item x="69"/>
        <item x="94"/>
        <item x="39"/>
        <item x="72"/>
        <item x="25"/>
        <item x="16"/>
        <item x="36"/>
        <item x="35"/>
        <item x="53"/>
        <item x="22"/>
        <item x="21"/>
        <item x="90"/>
        <item x="97"/>
        <item x="27"/>
        <item x="67"/>
        <item x="52"/>
        <item x="81"/>
        <item x="47"/>
        <item x="85"/>
        <item x="11"/>
        <item x="63"/>
        <item x="57"/>
        <item x="73"/>
        <item x="84"/>
        <item x="71"/>
        <item x="14"/>
        <item x="61"/>
        <item x="31"/>
        <item x="42"/>
        <item x="40"/>
        <item x="58"/>
        <item x="95"/>
        <item x="70"/>
        <item x="30"/>
        <item x="12"/>
        <item x="2"/>
        <item x="80"/>
        <item x="24"/>
        <item x="49"/>
        <item x="15"/>
        <item x="51"/>
        <item x="60"/>
        <item x="54"/>
        <item x="59"/>
        <item x="48"/>
        <item x="13"/>
        <item x="75"/>
        <item x="32"/>
        <item x="46"/>
        <item x="56"/>
        <item x="89"/>
        <item x="37"/>
        <item x="28"/>
        <item x="64"/>
        <item x="74"/>
        <item x="87"/>
        <item x="10"/>
        <item x="68"/>
        <item x="20"/>
        <item x="41"/>
        <item x="23"/>
        <item x="19"/>
        <item x="18"/>
        <item x="7"/>
        <item x="26"/>
        <item x="43"/>
        <item x="1"/>
        <item x="5"/>
        <item x="82"/>
        <item x="50"/>
        <item x="65"/>
        <item x="38"/>
        <item x="29"/>
        <item x="0"/>
        <item x="3"/>
        <item x="93"/>
        <item x="9"/>
        <item x="86"/>
        <item x="4"/>
        <item x="66"/>
        <item x="44"/>
        <item x="8"/>
        <item x="17"/>
        <item x="83"/>
        <item x="34"/>
        <item x="6"/>
        <item x="76"/>
        <item x="79"/>
        <item x="77"/>
        <item x="78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9"/>
    <field x="8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antidad" fld="1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81F48-21A0-4646-B28E-0B6975361C9F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axis="axisRow" showAll="0">
      <items count="8">
        <item sd="0" x="6"/>
        <item sd="0" x="4"/>
        <item sd="0" x="3"/>
        <item sd="0" x="0"/>
        <item sd="0" x="1"/>
        <item sd="0" x="5"/>
        <item sd="0" x="2"/>
        <item t="default"/>
      </items>
    </pivotField>
    <pivotField axis="axisRow" showAll="0">
      <items count="29">
        <item x="5"/>
        <item x="22"/>
        <item x="2"/>
        <item x="26"/>
        <item x="7"/>
        <item x="18"/>
        <item x="19"/>
        <item x="6"/>
        <item x="12"/>
        <item x="16"/>
        <item x="0"/>
        <item x="10"/>
        <item x="17"/>
        <item x="9"/>
        <item x="4"/>
        <item x="1"/>
        <item x="24"/>
        <item x="25"/>
        <item x="27"/>
        <item x="15"/>
        <item x="21"/>
        <item x="13"/>
        <item x="23"/>
        <item x="11"/>
        <item x="14"/>
        <item x="3"/>
        <item x="8"/>
        <item x="20"/>
        <item t="default"/>
      </items>
    </pivotField>
    <pivotField showAll="0"/>
    <pivotField showAll="0"/>
    <pivotField showAll="0"/>
    <pivotField showAll="0"/>
    <pivotField showAll="0"/>
    <pivotField numFmtId="44"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entas" fld="12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28AC9-3856-4993-9170-E033A98FF4C4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15">
    <pivotField numFmtId="165" showAll="0">
      <items count="2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numFmtId="44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Forma de pago" fld="7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55E59C8-E2C2-49AF-9A32-D284614CDCD7}" sourceName="Provincia 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 " xr10:uid="{2AE2A6F6-8D7C-4435-8633-E44AA33B40F9}" cache="SegmentaciónDeDatos_Provincia" caption="Provincia 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4B401-0251-458F-B49F-B9E7D53DB82A}" name="Tabla2" displayName="Tabla2" ref="A1:M378" totalsRowShown="0" headerRowDxfId="34">
  <autoFilter ref="A1:M378" xr:uid="{67D4B401-0251-458F-B49F-B9E7D53DB82A}"/>
  <sortState xmlns:xlrd2="http://schemas.microsoft.com/office/spreadsheetml/2017/richdata2" ref="A2:M378">
    <sortCondition ref="A1:A378"/>
  </sortState>
  <tableColumns count="13">
    <tableColumn id="1" xr3:uid="{199222AB-4266-42F1-9B0C-3F71E9946344}" name="Fecha" dataDxfId="33"/>
    <tableColumn id="2" xr3:uid="{05012A80-9642-413C-9B2D-B89FBE8E3613}" name="Código Cliente "/>
    <tableColumn id="3" xr3:uid="{CC51F0CD-F213-4CC8-A410-DCABE423CB86}" name="Cliente"/>
    <tableColumn id="4" xr3:uid="{C211B0DC-6DAD-4AC0-BAEA-3B0E5EE93AE9}" name="Provincia "/>
    <tableColumn id="5" xr3:uid="{ADBB89DE-50FC-4BE4-953D-1E156411534A}" name="Cantón "/>
    <tableColumn id="6" xr3:uid="{2858E239-B054-4BDE-AECF-091B0AEA35FB}" name="Vendedor"/>
    <tableColumn id="7" xr3:uid="{E2B962C1-E391-4079-AE26-E4F2A72151FD}" name="Empresa"/>
    <tableColumn id="8" xr3:uid="{B319D159-CF52-4457-91B3-2EF04B29FE03}" name="Forma de pago"/>
    <tableColumn id="9" xr3:uid="{D3B65826-6DD4-4355-8361-883F6E4880FF}" name="Producto"/>
    <tableColumn id="10" xr3:uid="{E087B97C-1DFE-431E-8653-BE620C36E35F}" name="Categoría"/>
    <tableColumn id="11" xr3:uid="{60BA8CBE-954C-44E6-B81F-B5B8DAAFC15D}" name="Precio" dataDxfId="32"/>
    <tableColumn id="12" xr3:uid="{BC04325E-B8D4-420A-9B0A-6C9C57DE7AD3}" name="Cantidad"/>
    <tableColumn id="13" xr3:uid="{429A360B-75EE-41D4-B549-DB7D62F778AB}" name="Ventas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60D8AD-CDD4-4387-AEA2-4852E91D96D4}" name="Tabla3" displayName="Tabla3" ref="S4:T10" totalsRowShown="0" headerRowDxfId="31" dataDxfId="30">
  <autoFilter ref="S4:T10" xr:uid="{F960D8AD-CDD4-4387-AEA2-4852E91D96D4}"/>
  <tableColumns count="2">
    <tableColumn id="1" xr3:uid="{D595A61B-4931-4655-A067-F57280F2387C}" name="Columna1" dataDxfId="29"/>
    <tableColumn id="2" xr3:uid="{8C3F0E2D-3693-4DD6-A13B-40B112C0A2F1}" name="Hipervinculos" dataDxfId="28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D50B1-D22A-4DC3-9316-F1F8E4F7AE79}" name="Tabla1" displayName="Tabla1" ref="T13:V14" totalsRowShown="0" headerRowDxfId="27" dataDxfId="25" headerRowBorderDxfId="26" tableBorderDxfId="24" totalsRowBorderDxfId="23" headerRowCellStyle="Énfasis1">
  <autoFilter ref="T13:V14" xr:uid="{F48D50B1-D22A-4DC3-9316-F1F8E4F7AE79}"/>
  <tableColumns count="3">
    <tableColumn id="1" xr3:uid="{0E57173D-0682-4693-BB19-80CB9B9F580F}" name="Menor Cantidad de Ventas" dataDxfId="22">
      <calculatedColumnFormula>MIN(Tabla2[[#All],[Ventas]])</calculatedColumnFormula>
    </tableColumn>
    <tableColumn id="2" xr3:uid="{FF3468E0-BF2C-4021-BEB1-6AE000FF8F22}" name="Mayor Cantidad de Ventas" dataDxfId="21">
      <calculatedColumnFormula>MAX(Tabla2[[#All],[Ventas]])</calculatedColumnFormula>
    </tableColumn>
    <tableColumn id="3" xr3:uid="{B39CB3EC-B1B6-4ED5-A194-F35DF3CDD1C2}" name="Promedio de Ventas" dataDxfId="20">
      <calculatedColumnFormula>AVERAGE(Tabla2[[#All],[Ventas]])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EF1AED-097C-4AE5-8D9F-BF8F7EBB19D0}" name="Tabla4" displayName="Tabla4" ref="T15:V16" totalsRowShown="0" headerRowDxfId="19" dataDxfId="17" headerRowBorderDxfId="18" tableBorderDxfId="16" totalsRowBorderDxfId="15" headerRowCellStyle="Énfasis1">
  <autoFilter ref="T15:V16" xr:uid="{63EF1AED-097C-4AE5-8D9F-BF8F7EBB19D0}"/>
  <tableColumns count="3">
    <tableColumn id="1" xr3:uid="{70517C05-7D51-4B97-93F9-07F3587F5005}" name="Mayor Precio" dataDxfId="14">
      <calculatedColumnFormula>MAX(Tabla2[[#All],[Fecha]])</calculatedColumnFormula>
    </tableColumn>
    <tableColumn id="2" xr3:uid="{4AA5286C-7084-4278-B5D4-99A8AA7AC8F2}" name="Menor Precio" dataDxfId="13">
      <calculatedColumnFormula>MIN(Tabla2[[#All],[Fecha]])</calculatedColumnFormula>
    </tableColumn>
    <tableColumn id="3" xr3:uid="{F5DD49BF-7D71-4B5F-8E62-33B47F48BA00}" name="Promedio de Precios" dataDxfId="12">
      <calculatedColumnFormula>AVERAGE(Tabla2[[#All],[Fecha]])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88A47EE-B4BC-43A2-BB77-83EB860EBEF5}" sourceName="Fecha">
  <pivotTables>
    <pivotTable tabId="13" name="TablaDinámica1"/>
  </pivotTables>
  <state minimalRefreshVersion="6" lastRefreshVersion="6" pivotCacheId="673807726" filterType="unknown"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1106591-A45D-4E2B-84BF-E9BBF842D8E0}" cache="NativeTimeline_Fecha" caption="Fecha" level="2" selectionLevel="2" scrollPosition="2020-01-01T00:00:00" style="TimeSlicerStyleDark5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5628D955-6BBB-4098-B164-69408D571568}" cache="NativeTimeline_Fecha" caption="Fecha" level="2" selectionLevel="2" scrollPosition="2020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8B56-A4DC-4EF5-8A9B-9EC6716B536F}">
  <dimension ref="A1:W378"/>
  <sheetViews>
    <sheetView zoomScale="60" zoomScaleNormal="60" workbookViewId="0">
      <selection activeCell="T5" sqref="T5"/>
    </sheetView>
  </sheetViews>
  <sheetFormatPr baseColWidth="10" defaultRowHeight="15" x14ac:dyDescent="0.25"/>
  <cols>
    <col min="1" max="1" width="12.42578125" style="4" bestFit="1" customWidth="1"/>
    <col min="2" max="2" width="16.5703125" customWidth="1"/>
    <col min="4" max="4" width="11.7109375" customWidth="1"/>
    <col min="6" max="7" width="21.5703125" bestFit="1" customWidth="1"/>
    <col min="8" max="8" width="16.140625" customWidth="1"/>
    <col min="9" max="9" width="11.140625" customWidth="1"/>
    <col min="10" max="10" width="11.5703125" customWidth="1"/>
    <col min="11" max="11" width="11.42578125" style="3"/>
    <col min="16" max="18" width="0" hidden="1" customWidth="1"/>
    <col min="19" max="19" width="29.140625" hidden="1" customWidth="1"/>
    <col min="20" max="20" width="42" customWidth="1"/>
    <col min="21" max="21" width="37.5703125" bestFit="1" customWidth="1"/>
    <col min="22" max="22" width="30.42578125" bestFit="1" customWidth="1"/>
    <col min="23" max="23" width="46.42578125" bestFit="1" customWidth="1"/>
    <col min="24" max="24" width="46.140625" bestFit="1" customWidth="1"/>
    <col min="25" max="25" width="38.7109375" bestFit="1" customWidth="1"/>
  </cols>
  <sheetData>
    <row r="1" spans="1:23" s="1" customFormat="1" x14ac:dyDescent="0.25">
      <c r="A1" s="4" t="s">
        <v>57</v>
      </c>
      <c r="B1" s="1" t="s">
        <v>63</v>
      </c>
      <c r="C1" s="1" t="s">
        <v>61</v>
      </c>
      <c r="D1" s="1" t="s">
        <v>196</v>
      </c>
      <c r="E1" s="1" t="s">
        <v>198</v>
      </c>
      <c r="F1" s="1" t="s">
        <v>0</v>
      </c>
      <c r="G1" s="1" t="s">
        <v>58</v>
      </c>
      <c r="H1" s="1" t="s">
        <v>1</v>
      </c>
      <c r="I1" s="1" t="s">
        <v>59</v>
      </c>
      <c r="J1" s="1" t="s">
        <v>2</v>
      </c>
      <c r="K1" s="2" t="s">
        <v>60</v>
      </c>
      <c r="L1" s="1" t="s">
        <v>3</v>
      </c>
      <c r="M1" s="1" t="s">
        <v>62</v>
      </c>
    </row>
    <row r="2" spans="1:23" x14ac:dyDescent="0.25">
      <c r="A2" s="4">
        <v>43831</v>
      </c>
      <c r="B2">
        <v>3101519987</v>
      </c>
      <c r="C2" t="s">
        <v>88</v>
      </c>
      <c r="D2" t="s">
        <v>202</v>
      </c>
      <c r="E2" t="s">
        <v>205</v>
      </c>
      <c r="F2" t="s">
        <v>33</v>
      </c>
      <c r="G2" t="s">
        <v>6</v>
      </c>
      <c r="H2" t="s">
        <v>14</v>
      </c>
      <c r="I2" t="s">
        <v>34</v>
      </c>
      <c r="J2" t="s">
        <v>9</v>
      </c>
      <c r="K2" s="3">
        <v>41.86</v>
      </c>
      <c r="L2">
        <v>88</v>
      </c>
      <c r="M2">
        <v>3683.68</v>
      </c>
    </row>
    <row r="3" spans="1:23" x14ac:dyDescent="0.25">
      <c r="A3" s="4">
        <v>43831</v>
      </c>
      <c r="B3">
        <v>3012686812</v>
      </c>
      <c r="C3" t="s">
        <v>156</v>
      </c>
      <c r="D3" t="s">
        <v>212</v>
      </c>
      <c r="E3" t="s">
        <v>214</v>
      </c>
      <c r="F3" t="s">
        <v>32</v>
      </c>
      <c r="G3" t="s">
        <v>20</v>
      </c>
      <c r="H3" t="s">
        <v>14</v>
      </c>
      <c r="I3" t="s">
        <v>52</v>
      </c>
      <c r="J3" t="s">
        <v>53</v>
      </c>
      <c r="K3" s="3">
        <v>298.90000000000003</v>
      </c>
      <c r="L3">
        <v>81</v>
      </c>
      <c r="M3">
        <v>24210.9</v>
      </c>
      <c r="S3" s="10"/>
      <c r="T3" s="10"/>
    </row>
    <row r="4" spans="1:23" ht="33.75" x14ac:dyDescent="0.5">
      <c r="A4" s="4">
        <v>43831</v>
      </c>
      <c r="B4">
        <v>3101519987</v>
      </c>
      <c r="C4" t="s">
        <v>88</v>
      </c>
      <c r="D4" t="s">
        <v>216</v>
      </c>
      <c r="E4" t="s">
        <v>218</v>
      </c>
      <c r="F4" t="s">
        <v>33</v>
      </c>
      <c r="G4" t="s">
        <v>13</v>
      </c>
      <c r="I4" t="s">
        <v>21</v>
      </c>
      <c r="J4" t="s">
        <v>22</v>
      </c>
      <c r="K4" s="3">
        <v>128.79999999999998</v>
      </c>
      <c r="L4">
        <v>49</v>
      </c>
      <c r="M4">
        <v>6311.1999999999989</v>
      </c>
      <c r="S4" s="19" t="s">
        <v>245</v>
      </c>
      <c r="T4" s="21" t="s">
        <v>257</v>
      </c>
      <c r="V4" s="9"/>
    </row>
    <row r="5" spans="1:23" ht="33.75" x14ac:dyDescent="0.5">
      <c r="A5" s="4">
        <v>43832</v>
      </c>
      <c r="B5">
        <v>3101545821</v>
      </c>
      <c r="C5" t="s">
        <v>117</v>
      </c>
      <c r="D5" t="s">
        <v>208</v>
      </c>
      <c r="E5" t="s">
        <v>211</v>
      </c>
      <c r="F5" t="s">
        <v>19</v>
      </c>
      <c r="I5" t="s">
        <v>18</v>
      </c>
      <c r="J5" t="s">
        <v>9</v>
      </c>
      <c r="K5" s="3">
        <v>644</v>
      </c>
      <c r="L5">
        <v>89</v>
      </c>
      <c r="M5">
        <v>57316</v>
      </c>
      <c r="S5" s="20"/>
      <c r="T5" s="22" t="s">
        <v>224</v>
      </c>
      <c r="V5" s="9"/>
      <c r="W5" s="8"/>
    </row>
    <row r="6" spans="1:23" ht="33.75" x14ac:dyDescent="0.5">
      <c r="A6" s="4">
        <v>43832</v>
      </c>
      <c r="B6">
        <v>3101639309</v>
      </c>
      <c r="C6" t="s">
        <v>129</v>
      </c>
      <c r="D6" t="s">
        <v>208</v>
      </c>
      <c r="E6" t="s">
        <v>209</v>
      </c>
      <c r="F6" t="s">
        <v>32</v>
      </c>
      <c r="G6" t="s">
        <v>20</v>
      </c>
      <c r="H6" t="s">
        <v>14</v>
      </c>
      <c r="I6" t="s">
        <v>39</v>
      </c>
      <c r="J6" t="s">
        <v>40</v>
      </c>
      <c r="K6" s="3">
        <v>257.59999999999997</v>
      </c>
      <c r="L6">
        <v>93</v>
      </c>
      <c r="M6">
        <v>23956.799999999996</v>
      </c>
      <c r="S6" s="20"/>
      <c r="T6" s="22" t="s">
        <v>226</v>
      </c>
      <c r="V6" s="9"/>
      <c r="W6" s="8"/>
    </row>
    <row r="7" spans="1:23" ht="33.75" x14ac:dyDescent="0.5">
      <c r="A7" s="4">
        <v>43837</v>
      </c>
      <c r="B7">
        <v>3101638544</v>
      </c>
      <c r="C7" t="s">
        <v>127</v>
      </c>
      <c r="D7" t="s">
        <v>216</v>
      </c>
      <c r="E7" t="s">
        <v>217</v>
      </c>
      <c r="F7" t="s">
        <v>5</v>
      </c>
      <c r="G7" t="s">
        <v>6</v>
      </c>
      <c r="H7" t="s">
        <v>26</v>
      </c>
      <c r="I7" t="s">
        <v>46</v>
      </c>
      <c r="J7" t="s">
        <v>38</v>
      </c>
      <c r="K7" s="3">
        <v>140</v>
      </c>
      <c r="L7">
        <v>82</v>
      </c>
      <c r="M7">
        <v>11480</v>
      </c>
      <c r="S7" s="20"/>
      <c r="T7" s="22" t="s">
        <v>225</v>
      </c>
    </row>
    <row r="8" spans="1:23" ht="33.75" x14ac:dyDescent="0.5">
      <c r="A8" s="4">
        <v>43837</v>
      </c>
      <c r="B8">
        <v>3104000343</v>
      </c>
      <c r="C8" t="s">
        <v>72</v>
      </c>
      <c r="D8" t="s">
        <v>216</v>
      </c>
      <c r="E8" t="s">
        <v>219</v>
      </c>
      <c r="F8" t="s">
        <v>32</v>
      </c>
      <c r="G8" t="s">
        <v>20</v>
      </c>
      <c r="H8" t="s">
        <v>14</v>
      </c>
      <c r="I8" t="s">
        <v>39</v>
      </c>
      <c r="J8" t="s">
        <v>40</v>
      </c>
      <c r="K8" s="3">
        <v>257.59999999999997</v>
      </c>
      <c r="L8">
        <v>100</v>
      </c>
      <c r="M8">
        <v>25759.999999999996</v>
      </c>
      <c r="S8" s="20"/>
      <c r="T8" s="22" t="s">
        <v>227</v>
      </c>
    </row>
    <row r="9" spans="1:23" ht="33.75" x14ac:dyDescent="0.5">
      <c r="A9" s="4">
        <v>43840</v>
      </c>
      <c r="B9">
        <v>3101510951</v>
      </c>
      <c r="C9" t="s">
        <v>91</v>
      </c>
      <c r="D9" t="s">
        <v>202</v>
      </c>
      <c r="E9" t="s">
        <v>203</v>
      </c>
      <c r="F9" t="s">
        <v>32</v>
      </c>
      <c r="G9" t="s">
        <v>20</v>
      </c>
      <c r="I9" t="s">
        <v>30</v>
      </c>
      <c r="J9" t="s">
        <v>31</v>
      </c>
      <c r="K9" s="3">
        <v>560</v>
      </c>
      <c r="L9">
        <v>78</v>
      </c>
      <c r="M9">
        <v>43680</v>
      </c>
      <c r="S9" s="20"/>
      <c r="T9" s="22" t="s">
        <v>228</v>
      </c>
    </row>
    <row r="10" spans="1:23" ht="33.75" x14ac:dyDescent="0.5">
      <c r="A10" s="4">
        <v>43843</v>
      </c>
      <c r="B10">
        <v>3105469237</v>
      </c>
      <c r="C10" t="s">
        <v>76</v>
      </c>
      <c r="D10" t="s">
        <v>216</v>
      </c>
      <c r="E10" t="s">
        <v>217</v>
      </c>
      <c r="F10" t="s">
        <v>32</v>
      </c>
      <c r="G10" t="s">
        <v>20</v>
      </c>
      <c r="H10" t="s">
        <v>7</v>
      </c>
      <c r="I10" t="s">
        <v>18</v>
      </c>
      <c r="J10" t="s">
        <v>9</v>
      </c>
      <c r="K10" s="3">
        <v>21</v>
      </c>
      <c r="L10">
        <v>96</v>
      </c>
      <c r="M10">
        <v>2016</v>
      </c>
      <c r="S10" s="20"/>
      <c r="T10" s="22" t="s">
        <v>229</v>
      </c>
    </row>
    <row r="11" spans="1:23" x14ac:dyDescent="0.25">
      <c r="A11" s="4">
        <v>43843</v>
      </c>
      <c r="B11">
        <v>3101638402</v>
      </c>
      <c r="C11" t="s">
        <v>126</v>
      </c>
      <c r="D11" t="s">
        <v>208</v>
      </c>
      <c r="E11" t="s">
        <v>211</v>
      </c>
      <c r="F11" t="s">
        <v>33</v>
      </c>
      <c r="G11" t="s">
        <v>13</v>
      </c>
      <c r="H11" t="s">
        <v>26</v>
      </c>
      <c r="I11" t="s">
        <v>51</v>
      </c>
      <c r="J11" t="s">
        <v>22</v>
      </c>
      <c r="K11" s="3">
        <v>140</v>
      </c>
      <c r="L11">
        <v>100</v>
      </c>
      <c r="M11">
        <v>14000</v>
      </c>
    </row>
    <row r="12" spans="1:23" x14ac:dyDescent="0.25">
      <c r="A12" s="4">
        <v>43844</v>
      </c>
      <c r="B12">
        <v>3012679403</v>
      </c>
      <c r="C12" t="s">
        <v>153</v>
      </c>
      <c r="D12" t="s">
        <v>208</v>
      </c>
      <c r="E12" t="s">
        <v>210</v>
      </c>
      <c r="F12" t="s">
        <v>19</v>
      </c>
      <c r="G12" t="s">
        <v>6</v>
      </c>
      <c r="H12" t="s">
        <v>7</v>
      </c>
      <c r="I12" t="s">
        <v>30</v>
      </c>
      <c r="J12" t="s">
        <v>31</v>
      </c>
      <c r="K12" s="3">
        <v>560</v>
      </c>
      <c r="L12">
        <v>91</v>
      </c>
      <c r="M12">
        <v>50960</v>
      </c>
    </row>
    <row r="13" spans="1:23" ht="18.75" x14ac:dyDescent="0.3">
      <c r="A13" s="4">
        <v>43844</v>
      </c>
      <c r="B13">
        <v>3101511240</v>
      </c>
      <c r="C13" t="s">
        <v>78</v>
      </c>
      <c r="D13" t="s">
        <v>208</v>
      </c>
      <c r="E13" t="s">
        <v>209</v>
      </c>
      <c r="F13" t="s">
        <v>5</v>
      </c>
      <c r="G13" t="s">
        <v>6</v>
      </c>
      <c r="H13" t="s">
        <v>26</v>
      </c>
      <c r="I13" t="s">
        <v>46</v>
      </c>
      <c r="J13" t="s">
        <v>38</v>
      </c>
      <c r="K13" s="3">
        <v>140</v>
      </c>
      <c r="L13">
        <v>71</v>
      </c>
      <c r="M13">
        <v>9940</v>
      </c>
      <c r="T13" s="11" t="s">
        <v>252</v>
      </c>
      <c r="U13" s="11" t="s">
        <v>253</v>
      </c>
      <c r="V13" s="11" t="s">
        <v>248</v>
      </c>
    </row>
    <row r="14" spans="1:23" ht="18.75" x14ac:dyDescent="0.3">
      <c r="A14" s="4">
        <v>43845</v>
      </c>
      <c r="B14">
        <v>3102518492</v>
      </c>
      <c r="C14" t="s">
        <v>93</v>
      </c>
      <c r="D14" t="s">
        <v>216</v>
      </c>
      <c r="E14" t="s">
        <v>217</v>
      </c>
      <c r="F14" t="s">
        <v>5</v>
      </c>
      <c r="G14" t="s">
        <v>6</v>
      </c>
      <c r="H14" t="s">
        <v>26</v>
      </c>
      <c r="I14" t="s">
        <v>46</v>
      </c>
      <c r="J14" t="s">
        <v>38</v>
      </c>
      <c r="K14" s="3">
        <v>24</v>
      </c>
      <c r="L14">
        <v>33</v>
      </c>
      <c r="M14">
        <v>792</v>
      </c>
      <c r="T14" s="12">
        <f>MIN(Tabla2[[#All],[Ventas]])</f>
        <v>34</v>
      </c>
      <c r="U14" s="13">
        <f>MAX(Tabla2[[#All],[Ventas]])</f>
        <v>111132</v>
      </c>
      <c r="V14" s="14">
        <f>AVERAGE(Tabla2[[#All],[Ventas]])</f>
        <v>15214.842122015914</v>
      </c>
    </row>
    <row r="15" spans="1:23" ht="18.75" x14ac:dyDescent="0.3">
      <c r="A15" s="4">
        <v>43845</v>
      </c>
      <c r="B15">
        <v>3101511240</v>
      </c>
      <c r="C15" t="s">
        <v>78</v>
      </c>
      <c r="D15" t="s">
        <v>188</v>
      </c>
      <c r="E15" t="s">
        <v>192</v>
      </c>
      <c r="F15" t="s">
        <v>12</v>
      </c>
      <c r="G15" t="s">
        <v>13</v>
      </c>
      <c r="H15" t="s">
        <v>14</v>
      </c>
      <c r="I15" t="s">
        <v>10</v>
      </c>
      <c r="J15" t="s">
        <v>11</v>
      </c>
      <c r="K15" s="3">
        <v>49</v>
      </c>
      <c r="L15">
        <v>48</v>
      </c>
      <c r="M15">
        <v>2352</v>
      </c>
      <c r="T15" s="15" t="s">
        <v>254</v>
      </c>
      <c r="U15" s="15" t="s">
        <v>255</v>
      </c>
      <c r="V15" s="15" t="s">
        <v>256</v>
      </c>
    </row>
    <row r="16" spans="1:23" ht="18.75" x14ac:dyDescent="0.3">
      <c r="A16" s="4">
        <v>43846</v>
      </c>
      <c r="B16">
        <v>3101631202</v>
      </c>
      <c r="C16" t="s">
        <v>123</v>
      </c>
      <c r="D16" t="s">
        <v>212</v>
      </c>
      <c r="E16" t="s">
        <v>213</v>
      </c>
      <c r="F16" t="s">
        <v>32</v>
      </c>
      <c r="G16" t="s">
        <v>20</v>
      </c>
      <c r="H16" t="s">
        <v>14</v>
      </c>
      <c r="I16" t="s">
        <v>27</v>
      </c>
      <c r="J16" t="s">
        <v>28</v>
      </c>
      <c r="K16" s="3">
        <v>135.1</v>
      </c>
      <c r="L16">
        <v>60</v>
      </c>
      <c r="M16">
        <v>8106</v>
      </c>
      <c r="T16" s="16">
        <f>MAX(Tabla2[[#All],[Fecha]])</f>
        <v>44196</v>
      </c>
      <c r="U16" s="17">
        <f>MIN(Tabla2[[#All],[Fecha]])</f>
        <v>43831</v>
      </c>
      <c r="V16" s="18">
        <f>AVERAGE(Tabla2[[#All],[Fecha]])</f>
        <v>44011.891246684347</v>
      </c>
    </row>
    <row r="17" spans="1:13" x14ac:dyDescent="0.25">
      <c r="A17" s="4">
        <v>43849</v>
      </c>
      <c r="B17">
        <v>3105469237</v>
      </c>
      <c r="C17" t="s">
        <v>76</v>
      </c>
      <c r="D17" t="s">
        <v>216</v>
      </c>
      <c r="E17" t="s">
        <v>218</v>
      </c>
      <c r="F17" t="s">
        <v>12</v>
      </c>
      <c r="G17" t="s">
        <v>13</v>
      </c>
      <c r="H17" t="s">
        <v>14</v>
      </c>
      <c r="I17" t="s">
        <v>55</v>
      </c>
      <c r="J17" t="s">
        <v>56</v>
      </c>
      <c r="K17" s="3">
        <v>98</v>
      </c>
      <c r="L17">
        <v>39</v>
      </c>
      <c r="M17">
        <v>3822</v>
      </c>
    </row>
    <row r="18" spans="1:13" x14ac:dyDescent="0.25">
      <c r="A18" s="4">
        <v>43849</v>
      </c>
      <c r="B18">
        <v>3101650547</v>
      </c>
      <c r="C18" t="s">
        <v>138</v>
      </c>
      <c r="D18" t="s">
        <v>216</v>
      </c>
      <c r="E18" t="s">
        <v>219</v>
      </c>
      <c r="F18" t="s">
        <v>33</v>
      </c>
      <c r="G18" t="s">
        <v>13</v>
      </c>
      <c r="I18" t="s">
        <v>10</v>
      </c>
      <c r="J18" t="s">
        <v>11</v>
      </c>
      <c r="K18" s="3">
        <v>49</v>
      </c>
      <c r="L18">
        <v>53</v>
      </c>
      <c r="M18">
        <v>2597</v>
      </c>
    </row>
    <row r="19" spans="1:13" x14ac:dyDescent="0.25">
      <c r="A19" s="4">
        <v>43851</v>
      </c>
      <c r="B19">
        <v>3101628931</v>
      </c>
      <c r="C19" t="s">
        <v>125</v>
      </c>
      <c r="D19" t="s">
        <v>212</v>
      </c>
      <c r="E19" t="s">
        <v>214</v>
      </c>
      <c r="F19" t="s">
        <v>32</v>
      </c>
      <c r="G19" t="s">
        <v>20</v>
      </c>
      <c r="H19" t="s">
        <v>14</v>
      </c>
      <c r="I19" t="s">
        <v>27</v>
      </c>
      <c r="J19" t="s">
        <v>28</v>
      </c>
      <c r="K19" s="3">
        <v>135.1</v>
      </c>
      <c r="L19">
        <v>19</v>
      </c>
      <c r="M19">
        <v>2566.9</v>
      </c>
    </row>
    <row r="20" spans="1:13" x14ac:dyDescent="0.25">
      <c r="A20" s="4">
        <v>43853</v>
      </c>
      <c r="B20">
        <v>3012716433</v>
      </c>
      <c r="C20" t="s">
        <v>178</v>
      </c>
      <c r="D20" t="s">
        <v>202</v>
      </c>
      <c r="E20" t="s">
        <v>206</v>
      </c>
      <c r="F20" t="s">
        <v>33</v>
      </c>
      <c r="G20" t="s">
        <v>13</v>
      </c>
      <c r="I20" t="s">
        <v>37</v>
      </c>
      <c r="J20" t="s">
        <v>38</v>
      </c>
      <c r="K20" s="3">
        <v>308</v>
      </c>
      <c r="L20">
        <v>97</v>
      </c>
      <c r="M20">
        <v>29876</v>
      </c>
    </row>
    <row r="21" spans="1:13" x14ac:dyDescent="0.25">
      <c r="A21" s="4">
        <v>43855</v>
      </c>
      <c r="B21">
        <v>3105389124</v>
      </c>
      <c r="C21" t="s">
        <v>68</v>
      </c>
      <c r="D21" t="s">
        <v>188</v>
      </c>
      <c r="E21" t="s">
        <v>190</v>
      </c>
      <c r="F21" t="s">
        <v>12</v>
      </c>
      <c r="G21" t="s">
        <v>13</v>
      </c>
      <c r="H21" t="s">
        <v>14</v>
      </c>
      <c r="I21" t="s">
        <v>54</v>
      </c>
      <c r="J21" t="s">
        <v>36</v>
      </c>
      <c r="K21" s="3">
        <v>1134</v>
      </c>
      <c r="L21">
        <v>77</v>
      </c>
      <c r="M21">
        <v>87318</v>
      </c>
    </row>
    <row r="22" spans="1:13" x14ac:dyDescent="0.25">
      <c r="A22" s="4">
        <v>43855</v>
      </c>
      <c r="B22">
        <v>3101650324</v>
      </c>
      <c r="C22" t="s">
        <v>137</v>
      </c>
      <c r="D22" t="s">
        <v>220</v>
      </c>
      <c r="E22" t="s">
        <v>222</v>
      </c>
      <c r="F22" t="s">
        <v>41</v>
      </c>
      <c r="G22" t="s">
        <v>13</v>
      </c>
      <c r="H22" t="s">
        <v>7</v>
      </c>
      <c r="I22" t="s">
        <v>27</v>
      </c>
      <c r="J22" t="s">
        <v>28</v>
      </c>
      <c r="K22" s="3">
        <v>135.1</v>
      </c>
      <c r="L22">
        <v>76</v>
      </c>
      <c r="M22">
        <v>10267.6</v>
      </c>
    </row>
    <row r="23" spans="1:13" x14ac:dyDescent="0.25">
      <c r="A23" s="4">
        <v>43855</v>
      </c>
      <c r="B23">
        <v>3101518444</v>
      </c>
      <c r="C23" t="s">
        <v>92</v>
      </c>
      <c r="D23" t="s">
        <v>208</v>
      </c>
      <c r="E23" t="s">
        <v>210</v>
      </c>
      <c r="F23" t="s">
        <v>19</v>
      </c>
      <c r="I23" t="s">
        <v>18</v>
      </c>
      <c r="J23" t="s">
        <v>9</v>
      </c>
      <c r="K23" s="3">
        <v>644</v>
      </c>
      <c r="L23">
        <v>73</v>
      </c>
      <c r="M23">
        <v>47012</v>
      </c>
    </row>
    <row r="24" spans="1:13" x14ac:dyDescent="0.25">
      <c r="A24" s="4">
        <v>43857</v>
      </c>
      <c r="B24">
        <v>3101541674</v>
      </c>
      <c r="C24" t="s">
        <v>102</v>
      </c>
      <c r="D24" t="s">
        <v>208</v>
      </c>
      <c r="E24" t="s">
        <v>209</v>
      </c>
      <c r="F24" t="s">
        <v>19</v>
      </c>
      <c r="G24" t="s">
        <v>20</v>
      </c>
      <c r="H24" t="s">
        <v>14</v>
      </c>
      <c r="I24" t="s">
        <v>21</v>
      </c>
      <c r="J24" t="s">
        <v>22</v>
      </c>
      <c r="K24" s="3">
        <v>128.79999999999998</v>
      </c>
      <c r="L24">
        <v>76</v>
      </c>
      <c r="M24">
        <v>9788.7999999999993</v>
      </c>
    </row>
    <row r="25" spans="1:13" x14ac:dyDescent="0.25">
      <c r="A25" s="4">
        <v>43858</v>
      </c>
      <c r="B25">
        <v>3101511523</v>
      </c>
      <c r="C25" t="s">
        <v>79</v>
      </c>
      <c r="D25" t="s">
        <v>202</v>
      </c>
      <c r="E25" t="s">
        <v>207</v>
      </c>
      <c r="F25" t="s">
        <v>5</v>
      </c>
      <c r="G25" t="s">
        <v>6</v>
      </c>
      <c r="H25" t="s">
        <v>26</v>
      </c>
      <c r="I25" t="s">
        <v>30</v>
      </c>
      <c r="J25" t="s">
        <v>31</v>
      </c>
      <c r="K25" s="3">
        <v>560</v>
      </c>
      <c r="L25">
        <v>88</v>
      </c>
      <c r="M25">
        <v>49280</v>
      </c>
    </row>
    <row r="26" spans="1:13" x14ac:dyDescent="0.25">
      <c r="A26" s="4">
        <v>43858</v>
      </c>
      <c r="B26">
        <v>3101525541</v>
      </c>
      <c r="C26" t="s">
        <v>95</v>
      </c>
      <c r="D26" t="s">
        <v>220</v>
      </c>
      <c r="E26" t="s">
        <v>223</v>
      </c>
      <c r="F26" t="s">
        <v>32</v>
      </c>
      <c r="G26" t="s">
        <v>20</v>
      </c>
      <c r="H26" t="s">
        <v>14</v>
      </c>
      <c r="I26" t="s">
        <v>39</v>
      </c>
      <c r="J26" t="s">
        <v>40</v>
      </c>
      <c r="K26" s="3">
        <v>257.59999999999997</v>
      </c>
      <c r="L26">
        <v>24</v>
      </c>
      <c r="M26">
        <v>6182.4</v>
      </c>
    </row>
    <row r="27" spans="1:13" x14ac:dyDescent="0.25">
      <c r="A27" s="4">
        <v>43859</v>
      </c>
      <c r="B27">
        <v>3012674340</v>
      </c>
      <c r="C27" t="s">
        <v>147</v>
      </c>
      <c r="D27" t="s">
        <v>188</v>
      </c>
      <c r="E27" t="s">
        <v>190</v>
      </c>
      <c r="F27" t="s">
        <v>19</v>
      </c>
      <c r="I27" t="s">
        <v>34</v>
      </c>
      <c r="J27" t="s">
        <v>9</v>
      </c>
      <c r="K27" s="3">
        <v>41.86</v>
      </c>
      <c r="L27">
        <v>81</v>
      </c>
      <c r="M27">
        <v>3390.66</v>
      </c>
    </row>
    <row r="28" spans="1:13" x14ac:dyDescent="0.25">
      <c r="A28" s="4">
        <v>43859</v>
      </c>
      <c r="B28">
        <v>3012692096</v>
      </c>
      <c r="C28" t="s">
        <v>159</v>
      </c>
      <c r="D28" t="s">
        <v>220</v>
      </c>
      <c r="E28" t="s">
        <v>222</v>
      </c>
      <c r="F28" t="s">
        <v>23</v>
      </c>
      <c r="G28" t="s">
        <v>6</v>
      </c>
      <c r="H28" t="s">
        <v>7</v>
      </c>
      <c r="I28" t="s">
        <v>8</v>
      </c>
      <c r="J28" t="s">
        <v>9</v>
      </c>
      <c r="K28" s="3">
        <v>196</v>
      </c>
      <c r="L28">
        <v>23</v>
      </c>
      <c r="M28">
        <v>4508</v>
      </c>
    </row>
    <row r="29" spans="1:13" x14ac:dyDescent="0.25">
      <c r="A29" s="4">
        <v>43861</v>
      </c>
      <c r="B29">
        <v>3101550655</v>
      </c>
      <c r="C29" t="s">
        <v>112</v>
      </c>
      <c r="D29" t="s">
        <v>216</v>
      </c>
      <c r="E29" t="s">
        <v>217</v>
      </c>
      <c r="F29" t="s">
        <v>5</v>
      </c>
      <c r="I29" t="s">
        <v>34</v>
      </c>
      <c r="J29" t="s">
        <v>9</v>
      </c>
      <c r="K29" s="3">
        <v>41.86</v>
      </c>
      <c r="L29">
        <v>75</v>
      </c>
      <c r="M29">
        <v>3139.5</v>
      </c>
    </row>
    <row r="30" spans="1:13" x14ac:dyDescent="0.25">
      <c r="A30" s="4">
        <v>43862</v>
      </c>
      <c r="B30">
        <v>3101525541</v>
      </c>
      <c r="C30" t="s">
        <v>95</v>
      </c>
      <c r="D30" t="s">
        <v>220</v>
      </c>
      <c r="E30" t="s">
        <v>221</v>
      </c>
      <c r="F30" t="s">
        <v>29</v>
      </c>
      <c r="G30" t="s">
        <v>6</v>
      </c>
      <c r="H30" t="s">
        <v>14</v>
      </c>
      <c r="J30" t="s">
        <v>4</v>
      </c>
      <c r="K30" s="3">
        <v>21</v>
      </c>
      <c r="L30">
        <v>51</v>
      </c>
      <c r="M30">
        <v>1071</v>
      </c>
    </row>
    <row r="31" spans="1:13" x14ac:dyDescent="0.25">
      <c r="A31" s="4">
        <v>43863</v>
      </c>
      <c r="B31">
        <v>3104000329</v>
      </c>
      <c r="C31" t="s">
        <v>71</v>
      </c>
      <c r="D31" t="s">
        <v>208</v>
      </c>
      <c r="E31" t="s">
        <v>209</v>
      </c>
      <c r="F31" t="s">
        <v>19</v>
      </c>
      <c r="G31" t="s">
        <v>20</v>
      </c>
      <c r="H31" t="s">
        <v>14</v>
      </c>
      <c r="I31" t="s">
        <v>21</v>
      </c>
      <c r="J31" t="s">
        <v>22</v>
      </c>
      <c r="K31" s="3">
        <v>11</v>
      </c>
      <c r="L31">
        <v>18</v>
      </c>
      <c r="M31">
        <v>198</v>
      </c>
    </row>
    <row r="32" spans="1:13" x14ac:dyDescent="0.25">
      <c r="A32" s="4">
        <v>43863</v>
      </c>
      <c r="B32">
        <v>3104000344</v>
      </c>
      <c r="C32" t="s">
        <v>73</v>
      </c>
      <c r="D32" t="s">
        <v>220</v>
      </c>
      <c r="E32" t="s">
        <v>221</v>
      </c>
      <c r="F32" t="s">
        <v>23</v>
      </c>
      <c r="G32" t="s">
        <v>6</v>
      </c>
      <c r="H32" t="s">
        <v>7</v>
      </c>
      <c r="I32" t="s">
        <v>24</v>
      </c>
      <c r="J32" t="s">
        <v>25</v>
      </c>
      <c r="K32" s="3">
        <v>12</v>
      </c>
      <c r="L32">
        <v>79</v>
      </c>
      <c r="M32">
        <v>948</v>
      </c>
    </row>
    <row r="33" spans="1:20" x14ac:dyDescent="0.25">
      <c r="A33" s="4">
        <v>43864</v>
      </c>
      <c r="B33">
        <v>3012698907</v>
      </c>
      <c r="C33" t="s">
        <v>163</v>
      </c>
      <c r="D33" t="s">
        <v>208</v>
      </c>
      <c r="E33" t="s">
        <v>210</v>
      </c>
      <c r="F33" t="s">
        <v>19</v>
      </c>
      <c r="G33" t="s">
        <v>20</v>
      </c>
      <c r="H33" t="s">
        <v>14</v>
      </c>
      <c r="I33" t="s">
        <v>44</v>
      </c>
      <c r="J33" t="s">
        <v>45</v>
      </c>
      <c r="K33" s="3">
        <v>487.19999999999993</v>
      </c>
      <c r="L33">
        <v>27</v>
      </c>
      <c r="M33">
        <v>13154.399999999998</v>
      </c>
    </row>
    <row r="34" spans="1:20" x14ac:dyDescent="0.25">
      <c r="A34" s="4">
        <v>43864</v>
      </c>
      <c r="B34">
        <v>3102505090</v>
      </c>
      <c r="C34" t="s">
        <v>66</v>
      </c>
      <c r="D34" t="s">
        <v>188</v>
      </c>
      <c r="E34" t="s">
        <v>191</v>
      </c>
      <c r="F34" t="s">
        <v>29</v>
      </c>
      <c r="G34" t="s">
        <v>6</v>
      </c>
      <c r="H34" t="s">
        <v>14</v>
      </c>
      <c r="I34" t="s">
        <v>8</v>
      </c>
      <c r="J34" t="s">
        <v>9</v>
      </c>
      <c r="K34" s="3">
        <v>196</v>
      </c>
      <c r="L34">
        <v>67</v>
      </c>
      <c r="M34">
        <v>13132</v>
      </c>
    </row>
    <row r="35" spans="1:20" x14ac:dyDescent="0.25">
      <c r="A35" s="4">
        <v>43866</v>
      </c>
      <c r="B35">
        <v>3102518492</v>
      </c>
      <c r="C35" t="s">
        <v>93</v>
      </c>
      <c r="D35" t="s">
        <v>212</v>
      </c>
      <c r="E35" t="s">
        <v>213</v>
      </c>
      <c r="F35" t="s">
        <v>32</v>
      </c>
      <c r="G35" t="s">
        <v>20</v>
      </c>
      <c r="I35" t="s">
        <v>10</v>
      </c>
      <c r="J35" t="s">
        <v>11</v>
      </c>
      <c r="K35" s="3">
        <v>49</v>
      </c>
      <c r="L35">
        <v>71</v>
      </c>
      <c r="M35">
        <v>3479</v>
      </c>
    </row>
    <row r="36" spans="1:20" x14ac:dyDescent="0.25">
      <c r="A36" s="4">
        <v>43866</v>
      </c>
      <c r="B36">
        <v>3104000344</v>
      </c>
      <c r="C36" t="s">
        <v>73</v>
      </c>
      <c r="D36" t="s">
        <v>202</v>
      </c>
      <c r="E36" t="s">
        <v>204</v>
      </c>
      <c r="F36" t="s">
        <v>41</v>
      </c>
      <c r="G36" t="s">
        <v>13</v>
      </c>
      <c r="H36" t="s">
        <v>7</v>
      </c>
      <c r="I36" t="s">
        <v>42</v>
      </c>
      <c r="J36" t="s">
        <v>43</v>
      </c>
      <c r="K36" s="3">
        <v>273</v>
      </c>
      <c r="L36">
        <v>87</v>
      </c>
      <c r="M36">
        <v>23751</v>
      </c>
    </row>
    <row r="37" spans="1:20" x14ac:dyDescent="0.25">
      <c r="A37" s="4">
        <v>43867</v>
      </c>
      <c r="B37">
        <v>3101533912</v>
      </c>
      <c r="C37" t="s">
        <v>104</v>
      </c>
      <c r="D37" t="s">
        <v>202</v>
      </c>
      <c r="E37" t="s">
        <v>204</v>
      </c>
      <c r="F37" t="s">
        <v>23</v>
      </c>
      <c r="G37" t="s">
        <v>6</v>
      </c>
      <c r="H37" t="s">
        <v>7</v>
      </c>
      <c r="I37" t="s">
        <v>24</v>
      </c>
      <c r="J37" t="s">
        <v>25</v>
      </c>
      <c r="K37" s="3">
        <v>178.5</v>
      </c>
      <c r="L37">
        <v>47</v>
      </c>
      <c r="M37">
        <v>8389.5</v>
      </c>
    </row>
    <row r="38" spans="1:20" x14ac:dyDescent="0.25">
      <c r="A38" s="4">
        <v>43867</v>
      </c>
      <c r="B38">
        <v>3101547682</v>
      </c>
      <c r="C38" t="s">
        <v>108</v>
      </c>
      <c r="D38" t="s">
        <v>188</v>
      </c>
      <c r="E38" t="s">
        <v>188</v>
      </c>
      <c r="F38" t="s">
        <v>19</v>
      </c>
      <c r="G38" t="s">
        <v>20</v>
      </c>
      <c r="H38" t="s">
        <v>7</v>
      </c>
      <c r="I38" t="s">
        <v>24</v>
      </c>
      <c r="J38" t="s">
        <v>25</v>
      </c>
      <c r="K38" s="3">
        <v>178.5</v>
      </c>
      <c r="L38">
        <v>41</v>
      </c>
      <c r="M38">
        <v>7318.5</v>
      </c>
    </row>
    <row r="39" spans="1:20" x14ac:dyDescent="0.25">
      <c r="A39" s="4">
        <v>43870</v>
      </c>
      <c r="B39">
        <v>3101527717</v>
      </c>
      <c r="C39" t="s">
        <v>97</v>
      </c>
      <c r="D39" t="s">
        <v>208</v>
      </c>
      <c r="E39" t="s">
        <v>209</v>
      </c>
      <c r="F39" t="s">
        <v>19</v>
      </c>
      <c r="G39" t="s">
        <v>20</v>
      </c>
      <c r="H39" t="s">
        <v>7</v>
      </c>
      <c r="J39" t="s">
        <v>4</v>
      </c>
      <c r="K39" s="3">
        <v>21</v>
      </c>
      <c r="L39">
        <v>51</v>
      </c>
      <c r="M39">
        <v>1071</v>
      </c>
    </row>
    <row r="40" spans="1:20" x14ac:dyDescent="0.25">
      <c r="A40" s="4">
        <v>43870</v>
      </c>
      <c r="B40">
        <v>3101517836</v>
      </c>
      <c r="C40" t="s">
        <v>85</v>
      </c>
      <c r="D40" t="s">
        <v>188</v>
      </c>
      <c r="E40" t="s">
        <v>191</v>
      </c>
      <c r="F40" t="s">
        <v>19</v>
      </c>
      <c r="I40" t="s">
        <v>18</v>
      </c>
      <c r="J40" t="s">
        <v>9</v>
      </c>
      <c r="K40" s="3">
        <v>644</v>
      </c>
      <c r="L40">
        <v>62</v>
      </c>
      <c r="M40">
        <v>39928</v>
      </c>
    </row>
    <row r="41" spans="1:20" x14ac:dyDescent="0.25">
      <c r="A41" s="4">
        <v>43870</v>
      </c>
      <c r="B41">
        <v>3101550904</v>
      </c>
      <c r="C41" t="s">
        <v>113</v>
      </c>
      <c r="D41" t="s">
        <v>220</v>
      </c>
      <c r="E41" t="s">
        <v>223</v>
      </c>
      <c r="F41" t="s">
        <v>33</v>
      </c>
      <c r="G41" t="s">
        <v>13</v>
      </c>
      <c r="I41" t="s">
        <v>21</v>
      </c>
      <c r="J41" t="s">
        <v>22</v>
      </c>
      <c r="K41" s="3">
        <v>128.79999999999998</v>
      </c>
      <c r="L41">
        <v>13</v>
      </c>
      <c r="M41">
        <v>1674.3999999999999</v>
      </c>
    </row>
    <row r="42" spans="1:20" x14ac:dyDescent="0.25">
      <c r="A42" s="4">
        <v>43872</v>
      </c>
      <c r="B42">
        <v>3101650324</v>
      </c>
      <c r="C42" t="s">
        <v>137</v>
      </c>
      <c r="D42" t="s">
        <v>188</v>
      </c>
      <c r="E42" t="s">
        <v>195</v>
      </c>
      <c r="F42" t="s">
        <v>33</v>
      </c>
      <c r="G42" t="s">
        <v>6</v>
      </c>
      <c r="H42" t="s">
        <v>14</v>
      </c>
      <c r="I42" t="s">
        <v>47</v>
      </c>
      <c r="J42" t="s">
        <v>11</v>
      </c>
      <c r="K42" s="3">
        <v>140</v>
      </c>
      <c r="L42">
        <v>97</v>
      </c>
      <c r="M42">
        <v>13580</v>
      </c>
    </row>
    <row r="43" spans="1:20" x14ac:dyDescent="0.25">
      <c r="A43" s="4">
        <v>43874</v>
      </c>
      <c r="B43">
        <v>3101545216</v>
      </c>
      <c r="C43" t="s">
        <v>116</v>
      </c>
      <c r="D43" t="s">
        <v>208</v>
      </c>
      <c r="E43" t="s">
        <v>211</v>
      </c>
      <c r="F43" t="s">
        <v>19</v>
      </c>
      <c r="I43" t="s">
        <v>17</v>
      </c>
      <c r="J43" t="s">
        <v>9</v>
      </c>
      <c r="K43" s="3">
        <v>252</v>
      </c>
      <c r="L43">
        <v>99</v>
      </c>
      <c r="M43">
        <v>24948</v>
      </c>
    </row>
    <row r="44" spans="1:20" x14ac:dyDescent="0.25">
      <c r="A44" s="4">
        <v>43875</v>
      </c>
      <c r="B44">
        <v>3101515729</v>
      </c>
      <c r="C44" t="s">
        <v>82</v>
      </c>
      <c r="D44" t="s">
        <v>212</v>
      </c>
      <c r="E44" t="s">
        <v>213</v>
      </c>
      <c r="F44" t="s">
        <v>32</v>
      </c>
      <c r="G44" t="s">
        <v>20</v>
      </c>
      <c r="I44" t="s">
        <v>10</v>
      </c>
      <c r="J44" t="s">
        <v>11</v>
      </c>
      <c r="K44" s="3">
        <v>35</v>
      </c>
      <c r="L44">
        <v>96</v>
      </c>
      <c r="M44">
        <v>3360</v>
      </c>
    </row>
    <row r="45" spans="1:20" x14ac:dyDescent="0.25">
      <c r="A45" s="4">
        <v>43876</v>
      </c>
      <c r="B45">
        <v>3101022642</v>
      </c>
      <c r="C45" t="s">
        <v>122</v>
      </c>
      <c r="D45" t="s">
        <v>220</v>
      </c>
      <c r="E45" t="s">
        <v>221</v>
      </c>
      <c r="F45" t="s">
        <v>23</v>
      </c>
      <c r="G45" t="s">
        <v>6</v>
      </c>
      <c r="H45" t="s">
        <v>7</v>
      </c>
      <c r="I45" t="s">
        <v>8</v>
      </c>
      <c r="J45" t="s">
        <v>9</v>
      </c>
      <c r="K45" s="3">
        <v>196</v>
      </c>
      <c r="L45">
        <v>21</v>
      </c>
      <c r="M45">
        <v>4116</v>
      </c>
    </row>
    <row r="46" spans="1:20" x14ac:dyDescent="0.25">
      <c r="A46" s="4">
        <v>43877</v>
      </c>
      <c r="B46">
        <v>3101510686</v>
      </c>
      <c r="C46" t="s">
        <v>89</v>
      </c>
      <c r="D46" t="s">
        <v>220</v>
      </c>
      <c r="E46" t="s">
        <v>222</v>
      </c>
      <c r="F46" t="s">
        <v>32</v>
      </c>
      <c r="G46" t="s">
        <v>20</v>
      </c>
      <c r="I46" t="s">
        <v>10</v>
      </c>
      <c r="J46" t="s">
        <v>11</v>
      </c>
      <c r="K46" s="3">
        <v>49</v>
      </c>
      <c r="L46">
        <v>20</v>
      </c>
      <c r="M46">
        <v>980</v>
      </c>
    </row>
    <row r="47" spans="1:20" x14ac:dyDescent="0.25">
      <c r="A47" s="4">
        <v>43878</v>
      </c>
      <c r="B47">
        <v>3101638402</v>
      </c>
      <c r="C47" t="s">
        <v>126</v>
      </c>
      <c r="D47" t="s">
        <v>212</v>
      </c>
      <c r="E47" t="s">
        <v>214</v>
      </c>
      <c r="F47" t="s">
        <v>32</v>
      </c>
      <c r="G47" t="s">
        <v>20</v>
      </c>
      <c r="H47" t="s">
        <v>14</v>
      </c>
      <c r="I47" t="s">
        <v>39</v>
      </c>
      <c r="J47" t="s">
        <v>40</v>
      </c>
      <c r="K47" s="3">
        <v>257.59999999999997</v>
      </c>
      <c r="L47">
        <v>66</v>
      </c>
      <c r="M47">
        <v>17001.599999999999</v>
      </c>
    </row>
    <row r="48" spans="1:20" x14ac:dyDescent="0.25">
      <c r="A48" s="4">
        <v>43879</v>
      </c>
      <c r="B48">
        <v>3101610856</v>
      </c>
      <c r="C48" t="s">
        <v>120</v>
      </c>
      <c r="D48" t="s">
        <v>212</v>
      </c>
      <c r="E48" t="s">
        <v>215</v>
      </c>
      <c r="F48" t="s">
        <v>32</v>
      </c>
      <c r="G48" t="s">
        <v>20</v>
      </c>
      <c r="H48" t="s">
        <v>14</v>
      </c>
      <c r="I48" t="s">
        <v>39</v>
      </c>
      <c r="J48" t="s">
        <v>40</v>
      </c>
      <c r="K48" s="3">
        <v>257.59999999999997</v>
      </c>
      <c r="L48">
        <v>86</v>
      </c>
      <c r="M48">
        <v>22153.599999999999</v>
      </c>
      <c r="T48" s="1"/>
    </row>
    <row r="49" spans="1:20" x14ac:dyDescent="0.25">
      <c r="A49" s="4">
        <v>43880</v>
      </c>
      <c r="B49">
        <v>3101551418</v>
      </c>
      <c r="C49" t="s">
        <v>110</v>
      </c>
      <c r="D49" t="s">
        <v>220</v>
      </c>
      <c r="E49" t="s">
        <v>221</v>
      </c>
      <c r="F49" t="s">
        <v>29</v>
      </c>
      <c r="G49" t="s">
        <v>20</v>
      </c>
      <c r="H49" t="s">
        <v>7</v>
      </c>
      <c r="I49" t="s">
        <v>16</v>
      </c>
      <c r="J49" t="s">
        <v>11</v>
      </c>
      <c r="K49" s="3">
        <v>742</v>
      </c>
      <c r="L49">
        <v>16</v>
      </c>
      <c r="M49">
        <v>11872</v>
      </c>
    </row>
    <row r="50" spans="1:20" x14ac:dyDescent="0.25">
      <c r="A50" s="4">
        <v>43882</v>
      </c>
      <c r="B50">
        <v>3101548342</v>
      </c>
      <c r="C50" t="s">
        <v>119</v>
      </c>
      <c r="D50" t="s">
        <v>212</v>
      </c>
      <c r="E50" t="s">
        <v>213</v>
      </c>
      <c r="F50" t="s">
        <v>32</v>
      </c>
      <c r="G50" t="s">
        <v>20</v>
      </c>
      <c r="H50" t="s">
        <v>14</v>
      </c>
      <c r="I50" t="s">
        <v>52</v>
      </c>
      <c r="J50" t="s">
        <v>53</v>
      </c>
      <c r="K50" s="3">
        <v>298.90000000000003</v>
      </c>
      <c r="L50">
        <v>97</v>
      </c>
      <c r="M50">
        <v>28993.300000000003</v>
      </c>
    </row>
    <row r="51" spans="1:20" x14ac:dyDescent="0.25">
      <c r="A51" s="4">
        <v>43882</v>
      </c>
      <c r="B51">
        <v>3104000329</v>
      </c>
      <c r="C51" t="s">
        <v>71</v>
      </c>
      <c r="D51" t="s">
        <v>208</v>
      </c>
      <c r="E51" t="s">
        <v>210</v>
      </c>
      <c r="F51" t="s">
        <v>32</v>
      </c>
      <c r="G51" t="s">
        <v>20</v>
      </c>
      <c r="H51" t="s">
        <v>14</v>
      </c>
      <c r="I51" t="s">
        <v>27</v>
      </c>
      <c r="J51" t="s">
        <v>28</v>
      </c>
      <c r="K51" s="3">
        <v>135.1</v>
      </c>
      <c r="L51">
        <v>43</v>
      </c>
      <c r="M51">
        <v>5809.3</v>
      </c>
    </row>
    <row r="52" spans="1:20" x14ac:dyDescent="0.25">
      <c r="A52" s="4">
        <v>43882</v>
      </c>
      <c r="B52">
        <v>3102545003</v>
      </c>
      <c r="C52" t="s">
        <v>114</v>
      </c>
      <c r="D52" t="s">
        <v>220</v>
      </c>
      <c r="E52" t="s">
        <v>223</v>
      </c>
      <c r="F52" t="s">
        <v>32</v>
      </c>
      <c r="G52" t="s">
        <v>20</v>
      </c>
      <c r="I52" t="s">
        <v>10</v>
      </c>
      <c r="J52" t="s">
        <v>11</v>
      </c>
      <c r="K52" s="3">
        <v>49</v>
      </c>
      <c r="L52">
        <v>74</v>
      </c>
      <c r="M52">
        <v>3626</v>
      </c>
      <c r="T52" s="1" t="s">
        <v>251</v>
      </c>
    </row>
    <row r="53" spans="1:20" x14ac:dyDescent="0.25">
      <c r="A53" s="4">
        <v>43883</v>
      </c>
      <c r="B53">
        <v>3105210534</v>
      </c>
      <c r="C53" t="s">
        <v>67</v>
      </c>
      <c r="D53" t="s">
        <v>220</v>
      </c>
      <c r="E53" t="s">
        <v>223</v>
      </c>
      <c r="F53" t="s">
        <v>32</v>
      </c>
      <c r="G53" t="s">
        <v>20</v>
      </c>
      <c r="I53" t="s">
        <v>34</v>
      </c>
      <c r="J53" t="s">
        <v>9</v>
      </c>
      <c r="K53" s="3">
        <v>41.86</v>
      </c>
      <c r="L53">
        <v>100</v>
      </c>
      <c r="M53">
        <v>4186</v>
      </c>
    </row>
    <row r="54" spans="1:20" x14ac:dyDescent="0.25">
      <c r="A54" s="4">
        <v>43884</v>
      </c>
      <c r="B54">
        <v>3102652516</v>
      </c>
      <c r="C54" t="s">
        <v>133</v>
      </c>
      <c r="D54" t="s">
        <v>212</v>
      </c>
      <c r="E54" t="s">
        <v>215</v>
      </c>
      <c r="F54" t="s">
        <v>12</v>
      </c>
      <c r="G54" t="s">
        <v>13</v>
      </c>
      <c r="H54" t="s">
        <v>14</v>
      </c>
      <c r="I54" t="s">
        <v>55</v>
      </c>
      <c r="J54" t="s">
        <v>56</v>
      </c>
      <c r="K54" s="3">
        <v>98</v>
      </c>
      <c r="L54">
        <v>42</v>
      </c>
      <c r="M54">
        <v>4116</v>
      </c>
    </row>
    <row r="55" spans="1:20" x14ac:dyDescent="0.25">
      <c r="A55" s="4">
        <v>43885</v>
      </c>
      <c r="B55">
        <v>3101519616</v>
      </c>
      <c r="C55" t="s">
        <v>87</v>
      </c>
      <c r="D55" t="s">
        <v>216</v>
      </c>
      <c r="E55" t="s">
        <v>217</v>
      </c>
      <c r="F55" t="s">
        <v>32</v>
      </c>
      <c r="G55" t="s">
        <v>20</v>
      </c>
      <c r="H55" t="s">
        <v>14</v>
      </c>
      <c r="I55" t="s">
        <v>27</v>
      </c>
      <c r="J55" t="s">
        <v>28</v>
      </c>
      <c r="K55" s="3">
        <v>26</v>
      </c>
      <c r="L55">
        <v>49</v>
      </c>
      <c r="M55">
        <v>1274</v>
      </c>
    </row>
    <row r="56" spans="1:20" x14ac:dyDescent="0.25">
      <c r="A56" s="4">
        <v>43886</v>
      </c>
      <c r="B56">
        <v>3101638544</v>
      </c>
      <c r="C56" t="s">
        <v>127</v>
      </c>
      <c r="D56" t="s">
        <v>220</v>
      </c>
      <c r="E56" t="s">
        <v>222</v>
      </c>
      <c r="F56" t="s">
        <v>23</v>
      </c>
      <c r="G56" t="s">
        <v>6</v>
      </c>
      <c r="H56" t="s">
        <v>7</v>
      </c>
      <c r="I56" t="s">
        <v>8</v>
      </c>
      <c r="J56" t="s">
        <v>9</v>
      </c>
      <c r="K56" s="3">
        <v>196</v>
      </c>
      <c r="L56">
        <v>42</v>
      </c>
      <c r="M56">
        <v>8232</v>
      </c>
    </row>
    <row r="57" spans="1:20" x14ac:dyDescent="0.25">
      <c r="A57" s="4">
        <v>43887</v>
      </c>
      <c r="B57">
        <v>3101645519</v>
      </c>
      <c r="C57" t="s">
        <v>131</v>
      </c>
      <c r="D57" t="s">
        <v>202</v>
      </c>
      <c r="E57" t="s">
        <v>205</v>
      </c>
      <c r="F57" t="s">
        <v>33</v>
      </c>
      <c r="G57" t="s">
        <v>13</v>
      </c>
      <c r="I57" t="s">
        <v>37</v>
      </c>
      <c r="J57" t="s">
        <v>38</v>
      </c>
      <c r="K57" s="3">
        <v>308</v>
      </c>
      <c r="L57">
        <v>80</v>
      </c>
      <c r="M57">
        <v>24640</v>
      </c>
    </row>
    <row r="58" spans="1:20" x14ac:dyDescent="0.25">
      <c r="A58" s="4">
        <v>43887</v>
      </c>
      <c r="B58">
        <v>3105210534</v>
      </c>
      <c r="C58" t="s">
        <v>67</v>
      </c>
      <c r="D58" t="s">
        <v>188</v>
      </c>
      <c r="E58" t="s">
        <v>190</v>
      </c>
      <c r="F58" t="s">
        <v>19</v>
      </c>
      <c r="G58" t="s">
        <v>6</v>
      </c>
      <c r="H58" t="s">
        <v>7</v>
      </c>
      <c r="I58" t="s">
        <v>30</v>
      </c>
      <c r="J58" t="s">
        <v>31</v>
      </c>
      <c r="K58" s="3">
        <v>560</v>
      </c>
      <c r="L58">
        <v>48</v>
      </c>
      <c r="M58">
        <v>26880</v>
      </c>
    </row>
    <row r="59" spans="1:20" x14ac:dyDescent="0.25">
      <c r="A59" s="4">
        <v>43888</v>
      </c>
      <c r="B59">
        <v>3101517806</v>
      </c>
      <c r="C59" t="s">
        <v>84</v>
      </c>
      <c r="D59" t="s">
        <v>216</v>
      </c>
      <c r="E59" t="s">
        <v>217</v>
      </c>
      <c r="F59" t="s">
        <v>5</v>
      </c>
      <c r="G59" t="s">
        <v>6</v>
      </c>
      <c r="H59" t="s">
        <v>26</v>
      </c>
      <c r="I59" t="s">
        <v>27</v>
      </c>
      <c r="J59" t="s">
        <v>28</v>
      </c>
      <c r="K59" s="3">
        <v>135.1</v>
      </c>
      <c r="L59">
        <v>95</v>
      </c>
      <c r="M59">
        <v>12834.5</v>
      </c>
    </row>
    <row r="60" spans="1:20" x14ac:dyDescent="0.25">
      <c r="A60" s="4">
        <v>43890</v>
      </c>
      <c r="B60">
        <v>3104000343</v>
      </c>
      <c r="C60" t="s">
        <v>72</v>
      </c>
      <c r="D60" t="s">
        <v>216</v>
      </c>
      <c r="E60" t="s">
        <v>217</v>
      </c>
      <c r="F60" t="s">
        <v>5</v>
      </c>
      <c r="G60" t="s">
        <v>6</v>
      </c>
      <c r="H60" t="s">
        <v>26</v>
      </c>
      <c r="I60" t="s">
        <v>30</v>
      </c>
      <c r="J60" t="s">
        <v>31</v>
      </c>
      <c r="K60" s="3">
        <v>560</v>
      </c>
      <c r="L60">
        <v>71</v>
      </c>
      <c r="M60">
        <v>39760</v>
      </c>
    </row>
    <row r="61" spans="1:20" x14ac:dyDescent="0.25">
      <c r="A61" s="4">
        <v>43890</v>
      </c>
      <c r="B61">
        <v>3101533912</v>
      </c>
      <c r="C61" t="s">
        <v>104</v>
      </c>
      <c r="D61" t="s">
        <v>220</v>
      </c>
      <c r="E61" t="s">
        <v>223</v>
      </c>
      <c r="F61" t="s">
        <v>32</v>
      </c>
      <c r="G61" t="s">
        <v>20</v>
      </c>
      <c r="H61" t="s">
        <v>14</v>
      </c>
      <c r="I61" t="s">
        <v>39</v>
      </c>
      <c r="J61" t="s">
        <v>40</v>
      </c>
      <c r="K61" s="3">
        <v>257.59999999999997</v>
      </c>
      <c r="L61">
        <v>10</v>
      </c>
      <c r="M61">
        <v>2575.9999999999995</v>
      </c>
    </row>
    <row r="62" spans="1:20" x14ac:dyDescent="0.25">
      <c r="A62" s="4">
        <v>43891</v>
      </c>
      <c r="B62">
        <v>3101530354</v>
      </c>
      <c r="C62" t="s">
        <v>98</v>
      </c>
      <c r="D62" t="s">
        <v>220</v>
      </c>
      <c r="E62" t="s">
        <v>221</v>
      </c>
      <c r="F62" t="s">
        <v>29</v>
      </c>
      <c r="G62" t="s">
        <v>6</v>
      </c>
      <c r="H62" t="s">
        <v>14</v>
      </c>
      <c r="I62" t="s">
        <v>30</v>
      </c>
      <c r="J62" t="s">
        <v>31</v>
      </c>
      <c r="K62" s="3">
        <v>560</v>
      </c>
      <c r="L62">
        <v>63</v>
      </c>
      <c r="M62">
        <v>35280</v>
      </c>
    </row>
    <row r="63" spans="1:20" x14ac:dyDescent="0.25">
      <c r="A63" s="4">
        <v>43891</v>
      </c>
      <c r="B63">
        <v>3012717945</v>
      </c>
      <c r="C63" t="s">
        <v>180</v>
      </c>
      <c r="D63" t="s">
        <v>212</v>
      </c>
      <c r="E63" t="s">
        <v>214</v>
      </c>
      <c r="F63" t="s">
        <v>32</v>
      </c>
      <c r="G63" t="s">
        <v>20</v>
      </c>
      <c r="I63" t="s">
        <v>10</v>
      </c>
      <c r="J63" t="s">
        <v>11</v>
      </c>
      <c r="K63" s="3">
        <v>49</v>
      </c>
      <c r="L63">
        <v>31</v>
      </c>
      <c r="M63">
        <v>1519</v>
      </c>
    </row>
    <row r="64" spans="1:20" x14ac:dyDescent="0.25">
      <c r="A64" s="4">
        <v>43891</v>
      </c>
      <c r="B64">
        <v>3101513185</v>
      </c>
      <c r="C64" t="s">
        <v>80</v>
      </c>
      <c r="D64" t="s">
        <v>202</v>
      </c>
      <c r="E64" t="s">
        <v>206</v>
      </c>
      <c r="F64" t="s">
        <v>33</v>
      </c>
      <c r="G64" t="s">
        <v>6</v>
      </c>
      <c r="H64" t="s">
        <v>14</v>
      </c>
      <c r="I64" t="s">
        <v>47</v>
      </c>
      <c r="J64" t="s">
        <v>11</v>
      </c>
      <c r="K64" s="3">
        <v>140</v>
      </c>
      <c r="L64">
        <v>59</v>
      </c>
      <c r="M64">
        <v>8260</v>
      </c>
    </row>
    <row r="65" spans="1:13" x14ac:dyDescent="0.25">
      <c r="A65" s="4">
        <v>43891</v>
      </c>
      <c r="B65">
        <v>3102632048</v>
      </c>
      <c r="C65" t="s">
        <v>124</v>
      </c>
      <c r="D65" t="s">
        <v>188</v>
      </c>
      <c r="E65" t="s">
        <v>188</v>
      </c>
      <c r="F65" t="s">
        <v>19</v>
      </c>
      <c r="G65" t="s">
        <v>6</v>
      </c>
      <c r="H65" t="s">
        <v>7</v>
      </c>
      <c r="I65" t="s">
        <v>30</v>
      </c>
      <c r="J65" t="s">
        <v>31</v>
      </c>
      <c r="K65" s="3">
        <v>560</v>
      </c>
      <c r="L65">
        <v>52</v>
      </c>
      <c r="M65">
        <v>29120</v>
      </c>
    </row>
    <row r="66" spans="1:13" x14ac:dyDescent="0.25">
      <c r="A66" s="4">
        <v>43893</v>
      </c>
      <c r="B66">
        <v>3012679399</v>
      </c>
      <c r="C66" t="s">
        <v>152</v>
      </c>
      <c r="D66" t="s">
        <v>220</v>
      </c>
      <c r="E66" t="s">
        <v>222</v>
      </c>
      <c r="F66" t="s">
        <v>29</v>
      </c>
      <c r="G66" t="s">
        <v>6</v>
      </c>
      <c r="H66" t="s">
        <v>14</v>
      </c>
      <c r="I66" t="s">
        <v>8</v>
      </c>
      <c r="J66" t="s">
        <v>9</v>
      </c>
      <c r="K66" s="3">
        <v>196</v>
      </c>
      <c r="L66">
        <v>84</v>
      </c>
      <c r="M66">
        <v>16464</v>
      </c>
    </row>
    <row r="67" spans="1:13" x14ac:dyDescent="0.25">
      <c r="A67" s="4">
        <v>43893</v>
      </c>
      <c r="B67">
        <v>3101534904</v>
      </c>
      <c r="C67" t="s">
        <v>100</v>
      </c>
      <c r="D67" t="s">
        <v>212</v>
      </c>
      <c r="E67" t="s">
        <v>214</v>
      </c>
      <c r="F67" t="s">
        <v>19</v>
      </c>
      <c r="G67" t="s">
        <v>6</v>
      </c>
      <c r="H67" t="s">
        <v>7</v>
      </c>
      <c r="I67" t="s">
        <v>21</v>
      </c>
      <c r="J67" t="s">
        <v>22</v>
      </c>
      <c r="K67" s="3">
        <v>128.79999999999998</v>
      </c>
      <c r="L67">
        <v>100</v>
      </c>
      <c r="M67">
        <v>12879.999999999998</v>
      </c>
    </row>
    <row r="68" spans="1:13" x14ac:dyDescent="0.25">
      <c r="A68" s="4">
        <v>43895</v>
      </c>
      <c r="B68">
        <v>3101640432</v>
      </c>
      <c r="C68" t="s">
        <v>130</v>
      </c>
      <c r="D68" t="s">
        <v>188</v>
      </c>
      <c r="E68" t="s">
        <v>192</v>
      </c>
      <c r="F68" t="s">
        <v>12</v>
      </c>
      <c r="G68" t="s">
        <v>13</v>
      </c>
      <c r="H68" t="s">
        <v>14</v>
      </c>
      <c r="I68" t="s">
        <v>55</v>
      </c>
      <c r="J68" t="s">
        <v>56</v>
      </c>
      <c r="K68" s="3">
        <v>98</v>
      </c>
      <c r="L68">
        <v>76</v>
      </c>
      <c r="M68">
        <v>7448</v>
      </c>
    </row>
    <row r="69" spans="1:13" x14ac:dyDescent="0.25">
      <c r="A69" s="4">
        <v>43897</v>
      </c>
      <c r="B69">
        <v>3101527717</v>
      </c>
      <c r="C69" t="s">
        <v>97</v>
      </c>
      <c r="D69" t="s">
        <v>216</v>
      </c>
      <c r="E69" t="s">
        <v>219</v>
      </c>
      <c r="F69" t="s">
        <v>12</v>
      </c>
      <c r="G69" t="s">
        <v>13</v>
      </c>
      <c r="H69" t="s">
        <v>14</v>
      </c>
      <c r="I69" t="s">
        <v>15</v>
      </c>
      <c r="J69" t="s">
        <v>11</v>
      </c>
      <c r="K69" s="3">
        <v>420</v>
      </c>
      <c r="L69">
        <v>100</v>
      </c>
      <c r="M69">
        <v>42000</v>
      </c>
    </row>
    <row r="70" spans="1:13" x14ac:dyDescent="0.25">
      <c r="A70" s="4">
        <v>43899</v>
      </c>
      <c r="B70">
        <v>3101022642</v>
      </c>
      <c r="C70" t="s">
        <v>122</v>
      </c>
      <c r="D70" t="s">
        <v>208</v>
      </c>
      <c r="E70" t="s">
        <v>210</v>
      </c>
      <c r="F70" t="s">
        <v>19</v>
      </c>
      <c r="G70" t="s">
        <v>6</v>
      </c>
      <c r="H70" t="s">
        <v>7</v>
      </c>
      <c r="I70" t="s">
        <v>21</v>
      </c>
      <c r="J70" t="s">
        <v>22</v>
      </c>
      <c r="K70" s="3">
        <v>128.79999999999998</v>
      </c>
      <c r="L70">
        <v>54</v>
      </c>
      <c r="M70">
        <v>6955.1999999999989</v>
      </c>
    </row>
    <row r="71" spans="1:13" x14ac:dyDescent="0.25">
      <c r="A71" s="4">
        <v>43902</v>
      </c>
      <c r="B71">
        <v>3101547682</v>
      </c>
      <c r="C71" t="s">
        <v>108</v>
      </c>
      <c r="D71" t="s">
        <v>188</v>
      </c>
      <c r="E71" t="s">
        <v>190</v>
      </c>
      <c r="F71" t="s">
        <v>19</v>
      </c>
      <c r="I71" t="s">
        <v>17</v>
      </c>
      <c r="J71" t="s">
        <v>9</v>
      </c>
      <c r="K71" s="3">
        <v>252</v>
      </c>
      <c r="L71">
        <v>29</v>
      </c>
      <c r="M71">
        <v>7308</v>
      </c>
    </row>
    <row r="72" spans="1:13" x14ac:dyDescent="0.25">
      <c r="A72" s="4">
        <v>43905</v>
      </c>
      <c r="B72">
        <v>3012717823</v>
      </c>
      <c r="C72" t="s">
        <v>179</v>
      </c>
      <c r="D72" t="s">
        <v>202</v>
      </c>
      <c r="E72" t="s">
        <v>206</v>
      </c>
      <c r="F72" t="s">
        <v>33</v>
      </c>
      <c r="G72" t="s">
        <v>13</v>
      </c>
      <c r="I72" t="s">
        <v>21</v>
      </c>
      <c r="J72" t="s">
        <v>22</v>
      </c>
      <c r="K72" s="3">
        <v>128.79999999999998</v>
      </c>
      <c r="L72">
        <v>96</v>
      </c>
      <c r="M72">
        <v>12364.8</v>
      </c>
    </row>
    <row r="73" spans="1:13" x14ac:dyDescent="0.25">
      <c r="A73" s="4">
        <v>43905</v>
      </c>
      <c r="B73">
        <v>3012616779</v>
      </c>
      <c r="C73" t="s">
        <v>121</v>
      </c>
      <c r="D73" t="s">
        <v>208</v>
      </c>
      <c r="E73" t="s">
        <v>210</v>
      </c>
      <c r="F73" t="s">
        <v>19</v>
      </c>
      <c r="G73" t="s">
        <v>6</v>
      </c>
      <c r="H73" t="s">
        <v>7</v>
      </c>
      <c r="I73" t="s">
        <v>30</v>
      </c>
      <c r="J73" t="s">
        <v>31</v>
      </c>
      <c r="K73" s="3">
        <v>560</v>
      </c>
      <c r="L73">
        <v>78</v>
      </c>
      <c r="M73">
        <v>43680</v>
      </c>
    </row>
    <row r="74" spans="1:13" x14ac:dyDescent="0.25">
      <c r="A74" s="4">
        <v>43906</v>
      </c>
      <c r="B74">
        <v>3101510951</v>
      </c>
      <c r="C74" t="s">
        <v>91</v>
      </c>
      <c r="D74" t="s">
        <v>220</v>
      </c>
      <c r="E74" t="s">
        <v>223</v>
      </c>
      <c r="F74" t="s">
        <v>19</v>
      </c>
      <c r="I74" t="s">
        <v>17</v>
      </c>
      <c r="J74" t="s">
        <v>9</v>
      </c>
      <c r="K74" s="3">
        <v>252</v>
      </c>
      <c r="L74">
        <v>22</v>
      </c>
      <c r="M74">
        <v>5544</v>
      </c>
    </row>
    <row r="75" spans="1:13" x14ac:dyDescent="0.25">
      <c r="A75" s="4">
        <v>43906</v>
      </c>
      <c r="B75">
        <v>3102545180</v>
      </c>
      <c r="C75" t="s">
        <v>115</v>
      </c>
      <c r="D75" t="s">
        <v>220</v>
      </c>
      <c r="E75" t="s">
        <v>223</v>
      </c>
      <c r="F75" t="s">
        <v>19</v>
      </c>
      <c r="G75" t="s">
        <v>20</v>
      </c>
      <c r="I75" t="s">
        <v>39</v>
      </c>
      <c r="J75" t="s">
        <v>40</v>
      </c>
      <c r="K75" s="3">
        <v>257.59999999999997</v>
      </c>
      <c r="L75">
        <v>23</v>
      </c>
      <c r="M75">
        <v>5924.7999999999993</v>
      </c>
    </row>
    <row r="76" spans="1:13" x14ac:dyDescent="0.25">
      <c r="A76" s="4">
        <v>43907</v>
      </c>
      <c r="B76">
        <v>3101537749</v>
      </c>
      <c r="C76" t="s">
        <v>105</v>
      </c>
      <c r="D76" t="s">
        <v>208</v>
      </c>
      <c r="E76" t="s">
        <v>210</v>
      </c>
      <c r="F76" t="s">
        <v>23</v>
      </c>
      <c r="G76" t="s">
        <v>6</v>
      </c>
      <c r="H76" t="s">
        <v>7</v>
      </c>
      <c r="I76" t="s">
        <v>8</v>
      </c>
      <c r="J76" t="s">
        <v>9</v>
      </c>
      <c r="K76" s="3">
        <v>196</v>
      </c>
      <c r="L76">
        <v>78</v>
      </c>
      <c r="M76">
        <v>15288</v>
      </c>
    </row>
    <row r="77" spans="1:13" x14ac:dyDescent="0.25">
      <c r="A77" s="4">
        <v>43908</v>
      </c>
      <c r="B77">
        <v>3102505090</v>
      </c>
      <c r="C77" t="s">
        <v>66</v>
      </c>
      <c r="D77" t="s">
        <v>188</v>
      </c>
      <c r="E77" t="s">
        <v>188</v>
      </c>
      <c r="F77" t="s">
        <v>12</v>
      </c>
      <c r="G77" t="s">
        <v>13</v>
      </c>
      <c r="H77" t="s">
        <v>14</v>
      </c>
      <c r="I77" t="s">
        <v>15</v>
      </c>
      <c r="J77" t="s">
        <v>11</v>
      </c>
      <c r="K77" s="3">
        <v>14</v>
      </c>
      <c r="L77">
        <v>57</v>
      </c>
      <c r="M77">
        <v>798</v>
      </c>
    </row>
    <row r="78" spans="1:13" x14ac:dyDescent="0.25">
      <c r="A78" s="4">
        <v>43908</v>
      </c>
      <c r="B78">
        <v>3101510686</v>
      </c>
      <c r="C78" t="s">
        <v>89</v>
      </c>
      <c r="D78" t="s">
        <v>220</v>
      </c>
      <c r="E78" t="s">
        <v>221</v>
      </c>
      <c r="F78" t="s">
        <v>41</v>
      </c>
      <c r="G78" t="s">
        <v>13</v>
      </c>
      <c r="H78" t="s">
        <v>7</v>
      </c>
      <c r="I78" t="s">
        <v>42</v>
      </c>
      <c r="J78" t="s">
        <v>43</v>
      </c>
      <c r="K78" s="3">
        <v>33</v>
      </c>
      <c r="L78">
        <v>8</v>
      </c>
      <c r="M78">
        <v>264</v>
      </c>
    </row>
    <row r="79" spans="1:13" x14ac:dyDescent="0.25">
      <c r="A79" s="4">
        <v>43915</v>
      </c>
      <c r="B79">
        <v>3102545003</v>
      </c>
      <c r="C79" t="s">
        <v>114</v>
      </c>
      <c r="D79" t="s">
        <v>220</v>
      </c>
      <c r="E79" t="s">
        <v>223</v>
      </c>
      <c r="F79" t="s">
        <v>32</v>
      </c>
      <c r="G79" t="s">
        <v>20</v>
      </c>
      <c r="I79" t="s">
        <v>30</v>
      </c>
      <c r="J79" t="s">
        <v>31</v>
      </c>
      <c r="K79" s="3">
        <v>560</v>
      </c>
      <c r="L79">
        <v>60</v>
      </c>
      <c r="M79">
        <v>33600</v>
      </c>
    </row>
    <row r="80" spans="1:13" x14ac:dyDescent="0.25">
      <c r="A80" s="4">
        <v>43916</v>
      </c>
      <c r="B80">
        <v>3101638402</v>
      </c>
      <c r="C80" t="s">
        <v>126</v>
      </c>
      <c r="D80" t="s">
        <v>208</v>
      </c>
      <c r="E80" t="s">
        <v>209</v>
      </c>
      <c r="F80" t="s">
        <v>19</v>
      </c>
      <c r="G80" t="s">
        <v>20</v>
      </c>
      <c r="H80" t="s">
        <v>14</v>
      </c>
      <c r="I80" t="s">
        <v>44</v>
      </c>
      <c r="J80" t="s">
        <v>45</v>
      </c>
      <c r="K80" s="3">
        <v>487.19999999999993</v>
      </c>
      <c r="L80">
        <v>22</v>
      </c>
      <c r="M80">
        <v>10718.399999999998</v>
      </c>
    </row>
    <row r="81" spans="1:13" x14ac:dyDescent="0.25">
      <c r="A81" s="4">
        <v>43918</v>
      </c>
      <c r="B81">
        <v>3101517806</v>
      </c>
      <c r="C81" t="s">
        <v>84</v>
      </c>
      <c r="D81" t="s">
        <v>188</v>
      </c>
      <c r="E81" t="s">
        <v>191</v>
      </c>
      <c r="F81" t="s">
        <v>19</v>
      </c>
      <c r="I81" t="s">
        <v>17</v>
      </c>
      <c r="J81" t="s">
        <v>9</v>
      </c>
      <c r="K81" s="3">
        <v>50</v>
      </c>
      <c r="L81">
        <v>75</v>
      </c>
      <c r="M81">
        <v>3750</v>
      </c>
    </row>
    <row r="82" spans="1:13" x14ac:dyDescent="0.25">
      <c r="A82" s="4">
        <v>43920</v>
      </c>
      <c r="B82">
        <v>3101547865</v>
      </c>
      <c r="C82" t="s">
        <v>109</v>
      </c>
      <c r="D82" t="s">
        <v>220</v>
      </c>
      <c r="E82" t="s">
        <v>221</v>
      </c>
      <c r="F82" t="s">
        <v>29</v>
      </c>
      <c r="G82" t="s">
        <v>20</v>
      </c>
      <c r="H82" t="s">
        <v>7</v>
      </c>
      <c r="I82" t="s">
        <v>15</v>
      </c>
      <c r="J82" t="s">
        <v>11</v>
      </c>
      <c r="K82" s="3">
        <v>420</v>
      </c>
      <c r="L82">
        <v>96</v>
      </c>
      <c r="M82">
        <v>40320</v>
      </c>
    </row>
    <row r="83" spans="1:13" x14ac:dyDescent="0.25">
      <c r="A83" s="4">
        <v>43922</v>
      </c>
      <c r="B83">
        <v>3101551447</v>
      </c>
      <c r="C83" t="s">
        <v>111</v>
      </c>
      <c r="D83" t="s">
        <v>188</v>
      </c>
      <c r="E83" t="s">
        <v>188</v>
      </c>
      <c r="F83" t="s">
        <v>12</v>
      </c>
      <c r="I83" t="s">
        <v>50</v>
      </c>
      <c r="J83" t="s">
        <v>43</v>
      </c>
      <c r="K83" s="3">
        <v>532</v>
      </c>
      <c r="L83">
        <v>96</v>
      </c>
      <c r="M83">
        <v>51072</v>
      </c>
    </row>
    <row r="84" spans="1:13" x14ac:dyDescent="0.25">
      <c r="A84" s="4">
        <v>43922</v>
      </c>
      <c r="B84">
        <v>3101515409</v>
      </c>
      <c r="C84" t="s">
        <v>81</v>
      </c>
      <c r="D84" t="s">
        <v>208</v>
      </c>
      <c r="E84" t="s">
        <v>211</v>
      </c>
      <c r="F84" t="s">
        <v>32</v>
      </c>
      <c r="G84" t="s">
        <v>20</v>
      </c>
      <c r="H84" t="s">
        <v>14</v>
      </c>
      <c r="I84" t="s">
        <v>39</v>
      </c>
      <c r="J84" t="s">
        <v>40</v>
      </c>
      <c r="K84" s="3">
        <v>257.59999999999997</v>
      </c>
      <c r="L84">
        <v>64</v>
      </c>
      <c r="M84">
        <v>16486.399999999998</v>
      </c>
    </row>
    <row r="85" spans="1:13" x14ac:dyDescent="0.25">
      <c r="A85" s="4">
        <v>43923</v>
      </c>
      <c r="B85">
        <v>3101536386</v>
      </c>
      <c r="C85" t="s">
        <v>101</v>
      </c>
      <c r="D85" t="s">
        <v>202</v>
      </c>
      <c r="E85" t="s">
        <v>205</v>
      </c>
      <c r="F85" t="s">
        <v>33</v>
      </c>
      <c r="G85" t="s">
        <v>6</v>
      </c>
      <c r="H85" t="s">
        <v>14</v>
      </c>
      <c r="I85" t="s">
        <v>34</v>
      </c>
      <c r="J85" t="s">
        <v>9</v>
      </c>
      <c r="K85" s="3">
        <v>41.86</v>
      </c>
      <c r="L85">
        <v>35</v>
      </c>
      <c r="M85">
        <v>1465.1</v>
      </c>
    </row>
    <row r="86" spans="1:13" x14ac:dyDescent="0.25">
      <c r="A86" s="4">
        <v>43923</v>
      </c>
      <c r="B86">
        <v>3101541674</v>
      </c>
      <c r="C86" t="s">
        <v>102</v>
      </c>
      <c r="D86" t="s">
        <v>208</v>
      </c>
      <c r="E86" t="s">
        <v>209</v>
      </c>
      <c r="F86" t="s">
        <v>19</v>
      </c>
      <c r="I86" t="s">
        <v>18</v>
      </c>
      <c r="J86" t="s">
        <v>9</v>
      </c>
      <c r="K86" s="3">
        <v>644</v>
      </c>
      <c r="L86">
        <v>31</v>
      </c>
      <c r="M86">
        <v>19964</v>
      </c>
    </row>
    <row r="87" spans="1:13" x14ac:dyDescent="0.25">
      <c r="A87" s="4">
        <v>43923</v>
      </c>
      <c r="B87">
        <v>3012721899</v>
      </c>
      <c r="C87" t="s">
        <v>184</v>
      </c>
      <c r="D87" t="s">
        <v>188</v>
      </c>
      <c r="E87" t="s">
        <v>190</v>
      </c>
      <c r="F87" t="s">
        <v>19</v>
      </c>
      <c r="I87" t="s">
        <v>34</v>
      </c>
      <c r="J87" t="s">
        <v>9</v>
      </c>
      <c r="K87" s="3">
        <v>41.86</v>
      </c>
      <c r="L87">
        <v>44</v>
      </c>
      <c r="M87">
        <v>1841.84</v>
      </c>
    </row>
    <row r="88" spans="1:13" x14ac:dyDescent="0.25">
      <c r="A88" s="4">
        <v>43923</v>
      </c>
      <c r="B88">
        <v>3104000368</v>
      </c>
      <c r="C88" t="s">
        <v>74</v>
      </c>
      <c r="D88" t="s">
        <v>202</v>
      </c>
      <c r="E88" t="s">
        <v>204</v>
      </c>
      <c r="F88" t="s">
        <v>41</v>
      </c>
      <c r="G88" t="s">
        <v>13</v>
      </c>
      <c r="H88" t="s">
        <v>7</v>
      </c>
      <c r="I88" t="s">
        <v>44</v>
      </c>
      <c r="J88" t="s">
        <v>45</v>
      </c>
      <c r="K88" s="3">
        <v>487.19999999999993</v>
      </c>
      <c r="L88">
        <v>58</v>
      </c>
      <c r="M88">
        <v>28257.599999999995</v>
      </c>
    </row>
    <row r="89" spans="1:13" x14ac:dyDescent="0.25">
      <c r="A89" s="4">
        <v>43924</v>
      </c>
      <c r="B89">
        <v>3101525541</v>
      </c>
      <c r="C89" t="s">
        <v>95</v>
      </c>
      <c r="D89" t="s">
        <v>188</v>
      </c>
      <c r="E89" t="s">
        <v>189</v>
      </c>
      <c r="F89" t="s">
        <v>19</v>
      </c>
      <c r="I89" t="s">
        <v>17</v>
      </c>
      <c r="J89" t="s">
        <v>9</v>
      </c>
      <c r="K89" s="3">
        <v>252</v>
      </c>
      <c r="L89">
        <v>55</v>
      </c>
      <c r="M89">
        <v>13860</v>
      </c>
    </row>
    <row r="90" spans="1:13" x14ac:dyDescent="0.25">
      <c r="A90" s="4">
        <v>43924</v>
      </c>
      <c r="B90">
        <v>3101640432</v>
      </c>
      <c r="C90" t="s">
        <v>130</v>
      </c>
      <c r="D90" t="s">
        <v>202</v>
      </c>
      <c r="E90" t="s">
        <v>205</v>
      </c>
      <c r="F90" t="s">
        <v>33</v>
      </c>
      <c r="G90" t="s">
        <v>13</v>
      </c>
      <c r="I90" t="s">
        <v>35</v>
      </c>
      <c r="J90" t="s">
        <v>36</v>
      </c>
      <c r="K90" s="3">
        <v>350</v>
      </c>
      <c r="L90">
        <v>40</v>
      </c>
      <c r="M90">
        <v>14000</v>
      </c>
    </row>
    <row r="91" spans="1:13" x14ac:dyDescent="0.25">
      <c r="A91" s="4">
        <v>43925</v>
      </c>
      <c r="B91">
        <v>3105389124</v>
      </c>
      <c r="C91" t="s">
        <v>68</v>
      </c>
      <c r="D91" t="s">
        <v>188</v>
      </c>
      <c r="E91" t="s">
        <v>190</v>
      </c>
      <c r="F91" t="s">
        <v>19</v>
      </c>
      <c r="G91" t="s">
        <v>6</v>
      </c>
      <c r="H91" t="s">
        <v>7</v>
      </c>
      <c r="I91" t="s">
        <v>21</v>
      </c>
      <c r="J91" t="s">
        <v>22</v>
      </c>
      <c r="K91" s="3">
        <v>128.79999999999998</v>
      </c>
      <c r="L91">
        <v>77</v>
      </c>
      <c r="M91">
        <v>9917.5999999999985</v>
      </c>
    </row>
    <row r="92" spans="1:13" x14ac:dyDescent="0.25">
      <c r="A92" s="4">
        <v>43926</v>
      </c>
      <c r="B92">
        <v>3104000677</v>
      </c>
      <c r="C92" t="s">
        <v>75</v>
      </c>
      <c r="D92" t="s">
        <v>220</v>
      </c>
      <c r="E92" t="s">
        <v>222</v>
      </c>
      <c r="F92" t="s">
        <v>12</v>
      </c>
      <c r="G92" t="s">
        <v>13</v>
      </c>
      <c r="H92" t="s">
        <v>14</v>
      </c>
      <c r="I92" t="s">
        <v>54</v>
      </c>
      <c r="J92" t="s">
        <v>36</v>
      </c>
      <c r="K92" s="3">
        <v>1134</v>
      </c>
      <c r="L92">
        <v>54</v>
      </c>
      <c r="M92">
        <v>61236</v>
      </c>
    </row>
    <row r="93" spans="1:13" x14ac:dyDescent="0.25">
      <c r="A93" s="4">
        <v>43927</v>
      </c>
      <c r="B93">
        <v>3101628931</v>
      </c>
      <c r="C93" t="s">
        <v>125</v>
      </c>
      <c r="D93" t="s">
        <v>220</v>
      </c>
      <c r="E93" t="s">
        <v>221</v>
      </c>
      <c r="F93" t="s">
        <v>23</v>
      </c>
      <c r="G93" t="s">
        <v>6</v>
      </c>
      <c r="H93" t="s">
        <v>7</v>
      </c>
      <c r="I93" t="s">
        <v>8</v>
      </c>
      <c r="J93" t="s">
        <v>9</v>
      </c>
      <c r="K93" s="3">
        <v>196</v>
      </c>
      <c r="L93">
        <v>79</v>
      </c>
      <c r="M93">
        <v>15484</v>
      </c>
    </row>
    <row r="94" spans="1:13" x14ac:dyDescent="0.25">
      <c r="A94" s="4">
        <v>43927</v>
      </c>
      <c r="B94">
        <v>3101551418</v>
      </c>
      <c r="C94" t="s">
        <v>110</v>
      </c>
      <c r="D94" t="s">
        <v>188</v>
      </c>
      <c r="E94" t="s">
        <v>188</v>
      </c>
      <c r="F94" t="s">
        <v>19</v>
      </c>
      <c r="I94" t="s">
        <v>18</v>
      </c>
      <c r="J94" t="s">
        <v>9</v>
      </c>
      <c r="K94" s="3">
        <v>644</v>
      </c>
      <c r="L94">
        <v>41</v>
      </c>
      <c r="M94">
        <v>26404</v>
      </c>
    </row>
    <row r="95" spans="1:13" x14ac:dyDescent="0.25">
      <c r="A95" s="4">
        <v>43929</v>
      </c>
      <c r="B95">
        <v>3101658777</v>
      </c>
      <c r="C95" t="s">
        <v>140</v>
      </c>
      <c r="D95" t="s">
        <v>220</v>
      </c>
      <c r="E95" t="s">
        <v>221</v>
      </c>
      <c r="F95" t="s">
        <v>41</v>
      </c>
      <c r="G95" t="s">
        <v>13</v>
      </c>
      <c r="H95" t="s">
        <v>7</v>
      </c>
      <c r="I95" t="s">
        <v>42</v>
      </c>
      <c r="J95" t="s">
        <v>43</v>
      </c>
      <c r="K95" s="3">
        <v>273</v>
      </c>
      <c r="L95">
        <v>27</v>
      </c>
      <c r="M95">
        <v>7371</v>
      </c>
    </row>
    <row r="96" spans="1:13" x14ac:dyDescent="0.25">
      <c r="A96" s="4">
        <v>43929</v>
      </c>
      <c r="B96">
        <v>3012713690</v>
      </c>
      <c r="C96" t="s">
        <v>176</v>
      </c>
      <c r="D96" t="s">
        <v>208</v>
      </c>
      <c r="E96" t="s">
        <v>209</v>
      </c>
      <c r="F96" t="s">
        <v>19</v>
      </c>
      <c r="I96" t="s">
        <v>18</v>
      </c>
      <c r="J96" t="s">
        <v>9</v>
      </c>
      <c r="K96" s="3">
        <v>644</v>
      </c>
      <c r="L96">
        <v>86</v>
      </c>
      <c r="M96">
        <v>55384</v>
      </c>
    </row>
    <row r="97" spans="1:13" x14ac:dyDescent="0.25">
      <c r="A97" s="4">
        <v>43930</v>
      </c>
      <c r="B97">
        <v>3102500051</v>
      </c>
      <c r="C97" t="s">
        <v>64</v>
      </c>
      <c r="D97" t="s">
        <v>197</v>
      </c>
      <c r="E97" t="s">
        <v>201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s="3">
        <v>14</v>
      </c>
      <c r="L97">
        <v>10</v>
      </c>
      <c r="M97">
        <v>140</v>
      </c>
    </row>
    <row r="98" spans="1:13" x14ac:dyDescent="0.25">
      <c r="A98" s="4">
        <v>43931</v>
      </c>
      <c r="B98">
        <v>3101547682</v>
      </c>
      <c r="C98" t="s">
        <v>108</v>
      </c>
      <c r="D98" t="s">
        <v>220</v>
      </c>
      <c r="E98" t="s">
        <v>223</v>
      </c>
      <c r="F98" t="s">
        <v>12</v>
      </c>
      <c r="G98" t="s">
        <v>13</v>
      </c>
      <c r="H98" t="s">
        <v>14</v>
      </c>
      <c r="I98" t="s">
        <v>55</v>
      </c>
      <c r="J98" t="s">
        <v>56</v>
      </c>
      <c r="K98" s="3">
        <v>98</v>
      </c>
      <c r="L98">
        <v>29</v>
      </c>
      <c r="M98">
        <v>2842</v>
      </c>
    </row>
    <row r="99" spans="1:13" x14ac:dyDescent="0.25">
      <c r="A99" s="4">
        <v>43932</v>
      </c>
      <c r="B99">
        <v>3012731020</v>
      </c>
      <c r="C99" t="s">
        <v>186</v>
      </c>
      <c r="D99" t="s">
        <v>216</v>
      </c>
      <c r="E99" t="s">
        <v>218</v>
      </c>
      <c r="F99" t="s">
        <v>32</v>
      </c>
      <c r="G99" t="s">
        <v>20</v>
      </c>
      <c r="H99" t="s">
        <v>14</v>
      </c>
      <c r="I99" t="s">
        <v>39</v>
      </c>
      <c r="J99" t="s">
        <v>40</v>
      </c>
      <c r="K99" s="3">
        <v>257.59999999999997</v>
      </c>
      <c r="L99">
        <v>80</v>
      </c>
      <c r="M99">
        <v>20607.999999999996</v>
      </c>
    </row>
    <row r="100" spans="1:13" x14ac:dyDescent="0.25">
      <c r="A100" s="4">
        <v>43933</v>
      </c>
      <c r="B100">
        <v>3012689993</v>
      </c>
      <c r="C100" t="s">
        <v>158</v>
      </c>
      <c r="D100" t="s">
        <v>212</v>
      </c>
      <c r="E100" t="s">
        <v>214</v>
      </c>
      <c r="F100" t="s">
        <v>32</v>
      </c>
      <c r="G100" t="s">
        <v>20</v>
      </c>
      <c r="H100" t="s">
        <v>14</v>
      </c>
      <c r="I100" t="s">
        <v>39</v>
      </c>
      <c r="J100" t="s">
        <v>40</v>
      </c>
      <c r="K100" s="3">
        <v>257.59999999999997</v>
      </c>
      <c r="L100">
        <v>12</v>
      </c>
      <c r="M100">
        <v>3091.2</v>
      </c>
    </row>
    <row r="101" spans="1:13" x14ac:dyDescent="0.25">
      <c r="A101" s="4">
        <v>43934</v>
      </c>
      <c r="B101">
        <v>3101537749</v>
      </c>
      <c r="C101" t="s">
        <v>105</v>
      </c>
      <c r="D101" t="s">
        <v>202</v>
      </c>
      <c r="E101" t="s">
        <v>205</v>
      </c>
      <c r="F101" t="s">
        <v>33</v>
      </c>
      <c r="G101" t="s">
        <v>13</v>
      </c>
      <c r="I101" t="s">
        <v>21</v>
      </c>
      <c r="J101" t="s">
        <v>22</v>
      </c>
      <c r="K101" s="3">
        <v>128.79999999999998</v>
      </c>
      <c r="L101">
        <v>41</v>
      </c>
      <c r="M101">
        <v>5280.7999999999993</v>
      </c>
    </row>
    <row r="102" spans="1:13" x14ac:dyDescent="0.25">
      <c r="A102" s="4">
        <v>43937</v>
      </c>
      <c r="B102">
        <v>3101513185</v>
      </c>
      <c r="C102" t="s">
        <v>80</v>
      </c>
      <c r="D102" t="s">
        <v>202</v>
      </c>
      <c r="E102" t="s">
        <v>205</v>
      </c>
      <c r="F102" t="s">
        <v>33</v>
      </c>
      <c r="G102" t="s">
        <v>13</v>
      </c>
      <c r="I102" t="s">
        <v>37</v>
      </c>
      <c r="J102" t="s">
        <v>38</v>
      </c>
      <c r="K102" s="3">
        <v>40</v>
      </c>
      <c r="L102">
        <v>88</v>
      </c>
      <c r="M102">
        <v>3520</v>
      </c>
    </row>
    <row r="103" spans="1:13" x14ac:dyDescent="0.25">
      <c r="A103" s="4">
        <v>43937</v>
      </c>
      <c r="B103">
        <v>3012696936</v>
      </c>
      <c r="C103" t="s">
        <v>161</v>
      </c>
      <c r="D103" t="s">
        <v>188</v>
      </c>
      <c r="E103" t="s">
        <v>190</v>
      </c>
      <c r="F103" t="s">
        <v>12</v>
      </c>
      <c r="G103" t="s">
        <v>13</v>
      </c>
      <c r="H103" t="s">
        <v>14</v>
      </c>
      <c r="I103" t="s">
        <v>54</v>
      </c>
      <c r="J103" t="s">
        <v>36</v>
      </c>
      <c r="K103" s="3">
        <v>1134</v>
      </c>
      <c r="L103">
        <v>55</v>
      </c>
      <c r="M103">
        <v>62370</v>
      </c>
    </row>
    <row r="104" spans="1:13" x14ac:dyDescent="0.25">
      <c r="A104" s="4">
        <v>43938</v>
      </c>
      <c r="B104">
        <v>3101350066</v>
      </c>
      <c r="C104" t="s">
        <v>142</v>
      </c>
      <c r="D104" t="s">
        <v>220</v>
      </c>
      <c r="E104" t="s">
        <v>223</v>
      </c>
      <c r="F104" t="s">
        <v>41</v>
      </c>
      <c r="G104" t="s">
        <v>13</v>
      </c>
      <c r="H104" t="s">
        <v>7</v>
      </c>
      <c r="I104" t="s">
        <v>27</v>
      </c>
      <c r="J104" t="s">
        <v>28</v>
      </c>
      <c r="K104" s="3">
        <v>135.1</v>
      </c>
      <c r="L104">
        <v>18</v>
      </c>
      <c r="M104">
        <v>2431.7999999999997</v>
      </c>
    </row>
    <row r="105" spans="1:13" x14ac:dyDescent="0.25">
      <c r="A105" s="4">
        <v>43939</v>
      </c>
      <c r="B105">
        <v>3101515729</v>
      </c>
      <c r="C105" t="s">
        <v>82</v>
      </c>
      <c r="D105" t="s">
        <v>188</v>
      </c>
      <c r="E105" t="s">
        <v>192</v>
      </c>
      <c r="F105" t="s">
        <v>12</v>
      </c>
      <c r="G105" t="s">
        <v>20</v>
      </c>
      <c r="H105" t="s">
        <v>7</v>
      </c>
      <c r="I105" t="s">
        <v>21</v>
      </c>
      <c r="J105" t="s">
        <v>22</v>
      </c>
      <c r="K105" s="3">
        <v>128.79999999999998</v>
      </c>
      <c r="L105">
        <v>62</v>
      </c>
      <c r="M105">
        <v>7985.5999999999985</v>
      </c>
    </row>
    <row r="106" spans="1:13" x14ac:dyDescent="0.25">
      <c r="A106" s="4">
        <v>43939</v>
      </c>
      <c r="B106">
        <v>3101495594</v>
      </c>
      <c r="C106" t="s">
        <v>141</v>
      </c>
      <c r="D106" t="s">
        <v>220</v>
      </c>
      <c r="E106" t="s">
        <v>223</v>
      </c>
      <c r="F106" t="s">
        <v>29</v>
      </c>
      <c r="G106" t="s">
        <v>20</v>
      </c>
      <c r="H106" t="s">
        <v>7</v>
      </c>
      <c r="I106" t="s">
        <v>16</v>
      </c>
      <c r="J106" t="s">
        <v>11</v>
      </c>
      <c r="K106" s="3">
        <v>742</v>
      </c>
      <c r="L106">
        <v>34</v>
      </c>
      <c r="M106">
        <v>25228</v>
      </c>
    </row>
    <row r="107" spans="1:13" x14ac:dyDescent="0.25">
      <c r="A107" s="4">
        <v>43940</v>
      </c>
      <c r="B107">
        <v>3101650324</v>
      </c>
      <c r="C107" t="s">
        <v>137</v>
      </c>
      <c r="D107" t="s">
        <v>216</v>
      </c>
      <c r="E107" t="s">
        <v>218</v>
      </c>
      <c r="F107" t="s">
        <v>32</v>
      </c>
      <c r="G107" t="s">
        <v>20</v>
      </c>
      <c r="H107" t="s">
        <v>14</v>
      </c>
      <c r="I107" t="s">
        <v>27</v>
      </c>
      <c r="J107" t="s">
        <v>28</v>
      </c>
      <c r="K107" s="3">
        <v>135.1</v>
      </c>
      <c r="L107">
        <v>68</v>
      </c>
      <c r="M107">
        <v>9186.7999999999993</v>
      </c>
    </row>
    <row r="108" spans="1:13" x14ac:dyDescent="0.25">
      <c r="A108" s="4">
        <v>43940</v>
      </c>
      <c r="B108">
        <v>3102545180</v>
      </c>
      <c r="C108" t="s">
        <v>115</v>
      </c>
      <c r="D108" t="s">
        <v>220</v>
      </c>
      <c r="E108" t="s">
        <v>223</v>
      </c>
      <c r="F108" t="s">
        <v>32</v>
      </c>
      <c r="G108" t="s">
        <v>20</v>
      </c>
      <c r="I108" t="s">
        <v>34</v>
      </c>
      <c r="J108" t="s">
        <v>9</v>
      </c>
      <c r="K108" s="3">
        <v>41.86</v>
      </c>
      <c r="L108">
        <v>53</v>
      </c>
      <c r="M108">
        <v>2218.58</v>
      </c>
    </row>
    <row r="109" spans="1:13" x14ac:dyDescent="0.25">
      <c r="A109" s="4">
        <v>43942</v>
      </c>
      <c r="B109">
        <v>3012670400</v>
      </c>
      <c r="C109" t="s">
        <v>145</v>
      </c>
      <c r="D109" t="s">
        <v>188</v>
      </c>
      <c r="E109" t="s">
        <v>192</v>
      </c>
      <c r="F109" t="s">
        <v>12</v>
      </c>
      <c r="I109" t="s">
        <v>50</v>
      </c>
      <c r="J109" t="s">
        <v>43</v>
      </c>
      <c r="K109" s="3">
        <v>532</v>
      </c>
      <c r="L109">
        <v>85</v>
      </c>
      <c r="M109">
        <v>45220</v>
      </c>
    </row>
    <row r="110" spans="1:13" x14ac:dyDescent="0.25">
      <c r="A110" s="4">
        <v>43942</v>
      </c>
      <c r="B110">
        <v>3104000069</v>
      </c>
      <c r="C110" t="s">
        <v>69</v>
      </c>
      <c r="D110" t="s">
        <v>197</v>
      </c>
      <c r="E110" t="s">
        <v>200</v>
      </c>
      <c r="F110" t="s">
        <v>33</v>
      </c>
      <c r="G110" t="s">
        <v>13</v>
      </c>
      <c r="H110" t="s">
        <v>26</v>
      </c>
      <c r="I110" t="s">
        <v>51</v>
      </c>
      <c r="J110" t="s">
        <v>22</v>
      </c>
      <c r="K110" s="3">
        <v>140</v>
      </c>
      <c r="L110">
        <v>94</v>
      </c>
      <c r="M110">
        <v>13160</v>
      </c>
    </row>
    <row r="111" spans="1:13" x14ac:dyDescent="0.25">
      <c r="A111" s="4">
        <v>43943</v>
      </c>
      <c r="B111">
        <v>3101650547</v>
      </c>
      <c r="C111" t="s">
        <v>138</v>
      </c>
      <c r="D111" t="s">
        <v>216</v>
      </c>
      <c r="E111" t="s">
        <v>217</v>
      </c>
      <c r="F111" t="s">
        <v>32</v>
      </c>
      <c r="G111" t="s">
        <v>20</v>
      </c>
      <c r="H111" t="s">
        <v>14</v>
      </c>
      <c r="I111" t="s">
        <v>27</v>
      </c>
      <c r="J111" t="s">
        <v>28</v>
      </c>
      <c r="K111" s="3">
        <v>135.1</v>
      </c>
      <c r="L111">
        <v>60</v>
      </c>
      <c r="M111">
        <v>8106</v>
      </c>
    </row>
    <row r="112" spans="1:13" x14ac:dyDescent="0.25">
      <c r="A112" s="4">
        <v>43944</v>
      </c>
      <c r="B112">
        <v>3105389124</v>
      </c>
      <c r="C112" t="s">
        <v>68</v>
      </c>
      <c r="D112" t="s">
        <v>188</v>
      </c>
      <c r="E112" t="s">
        <v>190</v>
      </c>
      <c r="F112" t="s">
        <v>12</v>
      </c>
      <c r="G112" t="s">
        <v>13</v>
      </c>
      <c r="H112" t="s">
        <v>14</v>
      </c>
      <c r="I112" t="s">
        <v>10</v>
      </c>
      <c r="J112" t="s">
        <v>11</v>
      </c>
      <c r="K112" s="3">
        <v>12</v>
      </c>
      <c r="L112">
        <v>68</v>
      </c>
      <c r="M112">
        <v>816</v>
      </c>
    </row>
    <row r="113" spans="1:13" x14ac:dyDescent="0.25">
      <c r="A113" s="4">
        <v>43945</v>
      </c>
      <c r="B113">
        <v>3104000344</v>
      </c>
      <c r="C113" t="s">
        <v>73</v>
      </c>
      <c r="D113" t="s">
        <v>202</v>
      </c>
      <c r="E113" t="s">
        <v>205</v>
      </c>
      <c r="F113" t="s">
        <v>33</v>
      </c>
      <c r="G113" t="s">
        <v>6</v>
      </c>
      <c r="H113" t="s">
        <v>14</v>
      </c>
      <c r="I113" t="s">
        <v>47</v>
      </c>
      <c r="J113" t="s">
        <v>11</v>
      </c>
      <c r="K113" s="3">
        <v>140</v>
      </c>
      <c r="L113">
        <v>55</v>
      </c>
      <c r="M113">
        <v>7700</v>
      </c>
    </row>
    <row r="114" spans="1:13" x14ac:dyDescent="0.25">
      <c r="A114" s="4">
        <v>43946</v>
      </c>
      <c r="B114">
        <v>3101640432</v>
      </c>
      <c r="C114" t="s">
        <v>130</v>
      </c>
      <c r="D114" t="s">
        <v>216</v>
      </c>
      <c r="E114" t="s">
        <v>218</v>
      </c>
      <c r="F114" t="s">
        <v>5</v>
      </c>
      <c r="G114" t="s">
        <v>6</v>
      </c>
      <c r="H114" t="s">
        <v>26</v>
      </c>
      <c r="I114" t="s">
        <v>46</v>
      </c>
      <c r="J114" t="s">
        <v>38</v>
      </c>
      <c r="K114" s="3">
        <v>140</v>
      </c>
      <c r="L114">
        <v>24</v>
      </c>
      <c r="M114">
        <v>3360</v>
      </c>
    </row>
    <row r="115" spans="1:13" x14ac:dyDescent="0.25">
      <c r="A115" s="4">
        <v>43946</v>
      </c>
      <c r="B115">
        <v>3101647259</v>
      </c>
      <c r="C115" t="s">
        <v>136</v>
      </c>
      <c r="D115" t="s">
        <v>208</v>
      </c>
      <c r="E115" t="s">
        <v>211</v>
      </c>
      <c r="F115" t="s">
        <v>19</v>
      </c>
      <c r="G115" t="s">
        <v>6</v>
      </c>
      <c r="H115" t="s">
        <v>7</v>
      </c>
      <c r="I115" t="s">
        <v>24</v>
      </c>
      <c r="J115" t="s">
        <v>25</v>
      </c>
      <c r="K115" s="3">
        <v>178.5</v>
      </c>
      <c r="L115">
        <v>19</v>
      </c>
      <c r="M115">
        <v>3391.5</v>
      </c>
    </row>
    <row r="116" spans="1:13" x14ac:dyDescent="0.25">
      <c r="A116" s="4">
        <v>43947</v>
      </c>
      <c r="B116">
        <v>3101550904</v>
      </c>
      <c r="C116" t="s">
        <v>113</v>
      </c>
      <c r="D116" t="s">
        <v>220</v>
      </c>
      <c r="E116" t="s">
        <v>221</v>
      </c>
      <c r="F116" t="s">
        <v>41</v>
      </c>
      <c r="G116" t="s">
        <v>13</v>
      </c>
      <c r="H116" t="s">
        <v>7</v>
      </c>
      <c r="I116" t="s">
        <v>42</v>
      </c>
      <c r="J116" t="s">
        <v>43</v>
      </c>
      <c r="K116" s="3">
        <v>273</v>
      </c>
      <c r="L116">
        <v>82</v>
      </c>
      <c r="M116">
        <v>22386</v>
      </c>
    </row>
    <row r="117" spans="1:13" x14ac:dyDescent="0.25">
      <c r="A117" s="4">
        <v>43947</v>
      </c>
      <c r="B117">
        <v>3012706372</v>
      </c>
      <c r="C117" t="s">
        <v>170</v>
      </c>
      <c r="D117" t="s">
        <v>216</v>
      </c>
      <c r="E117" t="s">
        <v>218</v>
      </c>
      <c r="F117" t="s">
        <v>32</v>
      </c>
      <c r="G117" t="s">
        <v>20</v>
      </c>
      <c r="H117" t="s">
        <v>14</v>
      </c>
      <c r="I117" t="s">
        <v>18</v>
      </c>
      <c r="J117" t="s">
        <v>9</v>
      </c>
      <c r="K117" s="3">
        <v>644</v>
      </c>
      <c r="L117">
        <v>24</v>
      </c>
      <c r="M117">
        <v>15456</v>
      </c>
    </row>
    <row r="118" spans="1:13" x14ac:dyDescent="0.25">
      <c r="A118" s="4">
        <v>43948</v>
      </c>
      <c r="B118">
        <v>3101610856</v>
      </c>
      <c r="C118" t="s">
        <v>120</v>
      </c>
      <c r="D118" t="s">
        <v>208</v>
      </c>
      <c r="E118" t="s">
        <v>210</v>
      </c>
      <c r="F118" t="s">
        <v>19</v>
      </c>
      <c r="G118" t="s">
        <v>6</v>
      </c>
      <c r="H118" t="s">
        <v>7</v>
      </c>
      <c r="I118" t="s">
        <v>21</v>
      </c>
      <c r="J118" t="s">
        <v>22</v>
      </c>
      <c r="K118" s="3">
        <v>128.79999999999998</v>
      </c>
      <c r="L118">
        <v>80</v>
      </c>
      <c r="M118">
        <v>10303.999999999998</v>
      </c>
    </row>
    <row r="119" spans="1:13" x14ac:dyDescent="0.25">
      <c r="A119" s="4">
        <v>43951</v>
      </c>
      <c r="B119">
        <v>3101645519</v>
      </c>
      <c r="C119" t="s">
        <v>131</v>
      </c>
      <c r="D119" t="s">
        <v>216</v>
      </c>
      <c r="E119" t="s">
        <v>218</v>
      </c>
      <c r="F119" t="s">
        <v>5</v>
      </c>
      <c r="G119" t="s">
        <v>6</v>
      </c>
      <c r="H119" t="s">
        <v>26</v>
      </c>
      <c r="I119" t="s">
        <v>30</v>
      </c>
      <c r="J119" t="s">
        <v>31</v>
      </c>
      <c r="K119" s="3">
        <v>560</v>
      </c>
      <c r="L119">
        <v>28</v>
      </c>
      <c r="M119">
        <v>15680</v>
      </c>
    </row>
    <row r="120" spans="1:13" x14ac:dyDescent="0.25">
      <c r="A120" s="4">
        <v>43952</v>
      </c>
      <c r="B120">
        <v>3101534904</v>
      </c>
      <c r="C120" t="s">
        <v>100</v>
      </c>
      <c r="D120" t="s">
        <v>212</v>
      </c>
      <c r="E120" t="s">
        <v>213</v>
      </c>
      <c r="F120" t="s">
        <v>32</v>
      </c>
      <c r="G120" t="s">
        <v>20</v>
      </c>
      <c r="I120" t="s">
        <v>30</v>
      </c>
      <c r="J120" t="s">
        <v>31</v>
      </c>
      <c r="K120" s="3">
        <v>560</v>
      </c>
      <c r="L120">
        <v>72</v>
      </c>
      <c r="M120">
        <v>40320</v>
      </c>
    </row>
    <row r="121" spans="1:13" x14ac:dyDescent="0.25">
      <c r="A121" s="4">
        <v>43952</v>
      </c>
      <c r="B121">
        <v>3101510686</v>
      </c>
      <c r="C121" t="s">
        <v>89</v>
      </c>
      <c r="D121" t="s">
        <v>208</v>
      </c>
      <c r="E121" t="s">
        <v>209</v>
      </c>
      <c r="F121" t="s">
        <v>19</v>
      </c>
      <c r="I121" t="s">
        <v>18</v>
      </c>
      <c r="J121" t="s">
        <v>9</v>
      </c>
      <c r="K121" s="3">
        <v>644</v>
      </c>
      <c r="L121">
        <v>59</v>
      </c>
      <c r="M121">
        <v>37996</v>
      </c>
    </row>
    <row r="122" spans="1:13" x14ac:dyDescent="0.25">
      <c r="A122" s="4">
        <v>43953</v>
      </c>
      <c r="B122">
        <v>3101525541</v>
      </c>
      <c r="C122" t="s">
        <v>95</v>
      </c>
      <c r="D122" t="s">
        <v>188</v>
      </c>
      <c r="E122" t="s">
        <v>188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s="3">
        <v>196</v>
      </c>
      <c r="L122">
        <v>14</v>
      </c>
      <c r="M122">
        <v>2744</v>
      </c>
    </row>
    <row r="123" spans="1:13" x14ac:dyDescent="0.25">
      <c r="A123" s="4">
        <v>43954</v>
      </c>
      <c r="B123">
        <v>3104000196</v>
      </c>
      <c r="C123" t="s">
        <v>70</v>
      </c>
      <c r="D123" t="s">
        <v>208</v>
      </c>
      <c r="E123" t="s">
        <v>211</v>
      </c>
      <c r="F123" t="s">
        <v>19</v>
      </c>
      <c r="I123" t="s">
        <v>34</v>
      </c>
      <c r="J123" t="s">
        <v>9</v>
      </c>
      <c r="K123" s="3">
        <v>41.86</v>
      </c>
      <c r="L123">
        <v>22</v>
      </c>
      <c r="M123">
        <v>920.92</v>
      </c>
    </row>
    <row r="124" spans="1:13" x14ac:dyDescent="0.25">
      <c r="A124" s="4">
        <v>43958</v>
      </c>
      <c r="B124">
        <v>3101635807</v>
      </c>
      <c r="C124" t="s">
        <v>128</v>
      </c>
      <c r="D124" t="s">
        <v>216</v>
      </c>
      <c r="E124" t="s">
        <v>219</v>
      </c>
      <c r="F124" t="s">
        <v>32</v>
      </c>
      <c r="G124" t="s">
        <v>20</v>
      </c>
      <c r="H124" t="s">
        <v>14</v>
      </c>
      <c r="I124" t="s">
        <v>27</v>
      </c>
      <c r="J124" t="s">
        <v>28</v>
      </c>
      <c r="K124" s="3">
        <v>135.1</v>
      </c>
      <c r="L124">
        <v>46</v>
      </c>
      <c r="M124">
        <v>6214.5999999999995</v>
      </c>
    </row>
    <row r="125" spans="1:13" x14ac:dyDescent="0.25">
      <c r="A125" s="4">
        <v>43958</v>
      </c>
      <c r="B125">
        <v>3102652210</v>
      </c>
      <c r="C125" t="s">
        <v>132</v>
      </c>
      <c r="D125" t="s">
        <v>202</v>
      </c>
      <c r="E125" t="s">
        <v>207</v>
      </c>
      <c r="F125" t="s">
        <v>12</v>
      </c>
      <c r="G125" t="s">
        <v>13</v>
      </c>
      <c r="H125" t="s">
        <v>14</v>
      </c>
      <c r="I125" t="s">
        <v>54</v>
      </c>
      <c r="J125" t="s">
        <v>36</v>
      </c>
      <c r="K125" s="3">
        <v>1134</v>
      </c>
      <c r="L125">
        <v>38</v>
      </c>
      <c r="M125">
        <v>43092</v>
      </c>
    </row>
    <row r="126" spans="1:13" x14ac:dyDescent="0.25">
      <c r="A126" s="4">
        <v>43958</v>
      </c>
      <c r="B126">
        <v>3101554212</v>
      </c>
      <c r="C126" t="s">
        <v>134</v>
      </c>
      <c r="D126" t="s">
        <v>212</v>
      </c>
      <c r="E126" t="s">
        <v>215</v>
      </c>
      <c r="F126" t="s">
        <v>19</v>
      </c>
      <c r="G126" t="s">
        <v>20</v>
      </c>
      <c r="H126" t="s">
        <v>14</v>
      </c>
      <c r="I126" t="s">
        <v>44</v>
      </c>
      <c r="J126" t="s">
        <v>45</v>
      </c>
      <c r="K126" s="3">
        <v>487.19999999999993</v>
      </c>
      <c r="L126">
        <v>100</v>
      </c>
      <c r="M126">
        <v>48719.999999999993</v>
      </c>
    </row>
    <row r="127" spans="1:13" x14ac:dyDescent="0.25">
      <c r="A127" s="4">
        <v>43959</v>
      </c>
      <c r="B127">
        <v>3012699510</v>
      </c>
      <c r="C127" t="s">
        <v>165</v>
      </c>
      <c r="D127" t="s">
        <v>216</v>
      </c>
      <c r="E127" t="s">
        <v>218</v>
      </c>
      <c r="F127" t="s">
        <v>5</v>
      </c>
      <c r="G127" t="s">
        <v>6</v>
      </c>
      <c r="H127" t="s">
        <v>26</v>
      </c>
      <c r="I127" t="s">
        <v>30</v>
      </c>
      <c r="J127" t="s">
        <v>31</v>
      </c>
      <c r="K127" s="3">
        <v>560</v>
      </c>
      <c r="L127">
        <v>10</v>
      </c>
      <c r="M127">
        <v>5600</v>
      </c>
    </row>
    <row r="128" spans="1:13" x14ac:dyDescent="0.25">
      <c r="A128" s="4">
        <v>43959</v>
      </c>
      <c r="B128">
        <v>3105469237</v>
      </c>
      <c r="C128" t="s">
        <v>76</v>
      </c>
      <c r="D128" t="s">
        <v>188</v>
      </c>
      <c r="E128" t="s">
        <v>190</v>
      </c>
      <c r="F128" t="s">
        <v>19</v>
      </c>
      <c r="G128" t="s">
        <v>6</v>
      </c>
      <c r="H128" t="s">
        <v>7</v>
      </c>
      <c r="I128" t="s">
        <v>30</v>
      </c>
      <c r="J128" t="s">
        <v>31</v>
      </c>
      <c r="K128" s="3">
        <v>560</v>
      </c>
      <c r="L128">
        <v>28</v>
      </c>
      <c r="M128">
        <v>15680</v>
      </c>
    </row>
    <row r="129" spans="1:13" x14ac:dyDescent="0.25">
      <c r="A129" s="4">
        <v>43959</v>
      </c>
      <c r="B129">
        <v>3101640432</v>
      </c>
      <c r="C129" t="s">
        <v>130</v>
      </c>
      <c r="D129" t="s">
        <v>202</v>
      </c>
      <c r="E129" t="s">
        <v>204</v>
      </c>
      <c r="F129" t="s">
        <v>23</v>
      </c>
      <c r="G129" t="s">
        <v>6</v>
      </c>
      <c r="H129" t="s">
        <v>7</v>
      </c>
      <c r="I129" t="s">
        <v>8</v>
      </c>
      <c r="J129" t="s">
        <v>9</v>
      </c>
      <c r="K129" s="3">
        <v>196</v>
      </c>
      <c r="L129">
        <v>96</v>
      </c>
      <c r="M129">
        <v>18816</v>
      </c>
    </row>
    <row r="130" spans="1:13" x14ac:dyDescent="0.25">
      <c r="A130" s="4">
        <v>43961</v>
      </c>
      <c r="B130">
        <v>3012712193</v>
      </c>
      <c r="C130" t="s">
        <v>175</v>
      </c>
      <c r="D130" t="s">
        <v>202</v>
      </c>
      <c r="E130" t="s">
        <v>206</v>
      </c>
      <c r="F130" t="s">
        <v>33</v>
      </c>
      <c r="G130" t="s">
        <v>6</v>
      </c>
      <c r="H130" t="s">
        <v>14</v>
      </c>
      <c r="I130" t="s">
        <v>34</v>
      </c>
      <c r="J130" t="s">
        <v>9</v>
      </c>
      <c r="K130" s="3">
        <v>41.86</v>
      </c>
      <c r="L130">
        <v>23</v>
      </c>
      <c r="M130">
        <v>962.78</v>
      </c>
    </row>
    <row r="131" spans="1:13" x14ac:dyDescent="0.25">
      <c r="A131" s="4">
        <v>43962</v>
      </c>
      <c r="B131">
        <v>3101507744</v>
      </c>
      <c r="C131" t="s">
        <v>77</v>
      </c>
      <c r="D131" t="s">
        <v>216</v>
      </c>
      <c r="E131" t="s">
        <v>217</v>
      </c>
      <c r="F131" t="s">
        <v>32</v>
      </c>
      <c r="G131" t="s">
        <v>20</v>
      </c>
      <c r="H131" t="s">
        <v>14</v>
      </c>
      <c r="I131" t="s">
        <v>18</v>
      </c>
      <c r="J131" t="s">
        <v>9</v>
      </c>
      <c r="K131" s="3">
        <v>644</v>
      </c>
      <c r="L131">
        <v>17</v>
      </c>
      <c r="M131">
        <v>10948</v>
      </c>
    </row>
    <row r="132" spans="1:13" x14ac:dyDescent="0.25">
      <c r="A132" s="4">
        <v>43963</v>
      </c>
      <c r="B132">
        <v>3101647259</v>
      </c>
      <c r="C132" t="s">
        <v>136</v>
      </c>
      <c r="D132" t="s">
        <v>216</v>
      </c>
      <c r="E132" t="s">
        <v>218</v>
      </c>
      <c r="F132" t="s">
        <v>32</v>
      </c>
      <c r="G132" t="s">
        <v>20</v>
      </c>
      <c r="H132" t="s">
        <v>14</v>
      </c>
      <c r="I132" t="s">
        <v>18</v>
      </c>
      <c r="J132" t="s">
        <v>9</v>
      </c>
      <c r="K132" s="3">
        <v>644</v>
      </c>
      <c r="L132">
        <v>74</v>
      </c>
      <c r="M132">
        <v>47656</v>
      </c>
    </row>
    <row r="133" spans="1:13" x14ac:dyDescent="0.25">
      <c r="A133" s="4">
        <v>43964</v>
      </c>
      <c r="B133">
        <v>3102546693</v>
      </c>
      <c r="C133" t="s">
        <v>118</v>
      </c>
      <c r="D133" t="s">
        <v>202</v>
      </c>
      <c r="E133" t="s">
        <v>205</v>
      </c>
      <c r="F133" t="s">
        <v>33</v>
      </c>
      <c r="G133" t="s">
        <v>13</v>
      </c>
      <c r="H133" t="s">
        <v>26</v>
      </c>
      <c r="I133" t="s">
        <v>51</v>
      </c>
      <c r="J133" t="s">
        <v>22</v>
      </c>
      <c r="K133" s="3">
        <v>140</v>
      </c>
      <c r="L133">
        <v>46</v>
      </c>
      <c r="M133">
        <v>6440</v>
      </c>
    </row>
    <row r="134" spans="1:13" x14ac:dyDescent="0.25">
      <c r="A134" s="4">
        <v>43964</v>
      </c>
      <c r="B134">
        <v>3101525728</v>
      </c>
      <c r="C134" t="s">
        <v>96</v>
      </c>
      <c r="D134" t="s">
        <v>220</v>
      </c>
      <c r="E134" t="s">
        <v>221</v>
      </c>
      <c r="F134" t="s">
        <v>23</v>
      </c>
      <c r="G134" t="s">
        <v>6</v>
      </c>
      <c r="H134" t="s">
        <v>7</v>
      </c>
      <c r="I134" t="s">
        <v>24</v>
      </c>
      <c r="J134" t="s">
        <v>25</v>
      </c>
      <c r="K134" s="3">
        <v>178.5</v>
      </c>
      <c r="L134">
        <v>14</v>
      </c>
      <c r="M134">
        <v>2499</v>
      </c>
    </row>
    <row r="135" spans="1:13" x14ac:dyDescent="0.25">
      <c r="A135" s="4">
        <v>43965</v>
      </c>
      <c r="B135">
        <v>3102510760</v>
      </c>
      <c r="C135" t="s">
        <v>90</v>
      </c>
      <c r="D135" t="s">
        <v>220</v>
      </c>
      <c r="E135" t="s">
        <v>221</v>
      </c>
      <c r="F135" t="s">
        <v>41</v>
      </c>
      <c r="G135" t="s">
        <v>13</v>
      </c>
      <c r="H135" t="s">
        <v>7</v>
      </c>
      <c r="I135" t="s">
        <v>44</v>
      </c>
      <c r="J135" t="s">
        <v>45</v>
      </c>
      <c r="K135" s="3">
        <v>46</v>
      </c>
      <c r="L135">
        <v>82</v>
      </c>
      <c r="M135">
        <v>3772</v>
      </c>
    </row>
    <row r="136" spans="1:13" x14ac:dyDescent="0.25">
      <c r="A136" s="4">
        <v>43965</v>
      </c>
      <c r="B136">
        <v>3101536386</v>
      </c>
      <c r="C136" t="s">
        <v>101</v>
      </c>
      <c r="D136" t="s">
        <v>188</v>
      </c>
      <c r="E136" t="s">
        <v>188</v>
      </c>
      <c r="F136" t="s">
        <v>19</v>
      </c>
      <c r="G136" t="s">
        <v>20</v>
      </c>
      <c r="I136" t="s">
        <v>39</v>
      </c>
      <c r="J136" t="s">
        <v>40</v>
      </c>
      <c r="K136" s="3">
        <v>257.59999999999997</v>
      </c>
      <c r="L136">
        <v>13</v>
      </c>
      <c r="M136">
        <v>3348.7999999999997</v>
      </c>
    </row>
    <row r="137" spans="1:13" x14ac:dyDescent="0.25">
      <c r="A137" s="4">
        <v>43965</v>
      </c>
      <c r="B137">
        <v>3102652210</v>
      </c>
      <c r="C137" t="s">
        <v>132</v>
      </c>
      <c r="D137" t="s">
        <v>212</v>
      </c>
      <c r="E137" t="s">
        <v>214</v>
      </c>
      <c r="F137" t="s">
        <v>32</v>
      </c>
      <c r="G137" t="s">
        <v>20</v>
      </c>
      <c r="I137" t="s">
        <v>10</v>
      </c>
      <c r="J137" t="s">
        <v>11</v>
      </c>
      <c r="K137" s="3">
        <v>49</v>
      </c>
      <c r="L137">
        <v>91</v>
      </c>
      <c r="M137">
        <v>4459</v>
      </c>
    </row>
    <row r="138" spans="1:13" x14ac:dyDescent="0.25">
      <c r="A138" s="4">
        <v>43966</v>
      </c>
      <c r="B138">
        <v>3105469237</v>
      </c>
      <c r="C138" t="s">
        <v>76</v>
      </c>
      <c r="D138" t="s">
        <v>188</v>
      </c>
      <c r="E138" t="s">
        <v>190</v>
      </c>
      <c r="F138" t="s">
        <v>19</v>
      </c>
      <c r="G138" t="s">
        <v>20</v>
      </c>
      <c r="I138" t="s">
        <v>39</v>
      </c>
      <c r="J138" t="s">
        <v>40</v>
      </c>
      <c r="K138" s="3">
        <v>257.59999999999997</v>
      </c>
      <c r="L138">
        <v>75</v>
      </c>
      <c r="M138">
        <v>19319.999999999996</v>
      </c>
    </row>
    <row r="139" spans="1:13" x14ac:dyDescent="0.25">
      <c r="A139" s="4">
        <v>43966</v>
      </c>
      <c r="B139">
        <v>3101610856</v>
      </c>
      <c r="C139" t="s">
        <v>120</v>
      </c>
      <c r="D139" t="s">
        <v>212</v>
      </c>
      <c r="E139" t="s">
        <v>213</v>
      </c>
      <c r="F139" t="s">
        <v>32</v>
      </c>
      <c r="G139" t="s">
        <v>20</v>
      </c>
      <c r="H139" t="s">
        <v>14</v>
      </c>
      <c r="I139" t="s">
        <v>27</v>
      </c>
      <c r="J139" t="s">
        <v>28</v>
      </c>
      <c r="K139" s="3">
        <v>135.1</v>
      </c>
      <c r="L139">
        <v>87</v>
      </c>
      <c r="M139">
        <v>11753.699999999999</v>
      </c>
    </row>
    <row r="140" spans="1:13" x14ac:dyDescent="0.25">
      <c r="A140" s="4">
        <v>43967</v>
      </c>
      <c r="B140">
        <v>3101518594</v>
      </c>
      <c r="C140" t="s">
        <v>94</v>
      </c>
      <c r="D140" t="s">
        <v>216</v>
      </c>
      <c r="E140" t="s">
        <v>217</v>
      </c>
      <c r="F140" t="s">
        <v>5</v>
      </c>
      <c r="G140" t="s">
        <v>6</v>
      </c>
      <c r="H140" t="s">
        <v>26</v>
      </c>
      <c r="I140" t="s">
        <v>30</v>
      </c>
      <c r="J140" t="s">
        <v>31</v>
      </c>
      <c r="K140" s="3">
        <v>21</v>
      </c>
      <c r="L140">
        <v>51</v>
      </c>
      <c r="M140">
        <v>1071</v>
      </c>
    </row>
    <row r="141" spans="1:13" x14ac:dyDescent="0.25">
      <c r="A141" s="4">
        <v>43972</v>
      </c>
      <c r="B141">
        <v>3101658777</v>
      </c>
      <c r="C141" t="s">
        <v>140</v>
      </c>
      <c r="D141" t="s">
        <v>202</v>
      </c>
      <c r="E141" t="s">
        <v>206</v>
      </c>
      <c r="F141" t="s">
        <v>33</v>
      </c>
      <c r="G141" t="s">
        <v>13</v>
      </c>
      <c r="H141" t="s">
        <v>26</v>
      </c>
      <c r="I141" t="s">
        <v>37</v>
      </c>
      <c r="J141" t="s">
        <v>38</v>
      </c>
      <c r="K141" s="3">
        <v>308</v>
      </c>
      <c r="L141">
        <v>93</v>
      </c>
      <c r="M141">
        <v>28644</v>
      </c>
    </row>
    <row r="142" spans="1:13" x14ac:dyDescent="0.25">
      <c r="A142" s="4">
        <v>43974</v>
      </c>
      <c r="B142">
        <v>3105210534</v>
      </c>
      <c r="C142" t="s">
        <v>67</v>
      </c>
      <c r="D142" t="s">
        <v>188</v>
      </c>
      <c r="E142" t="s">
        <v>189</v>
      </c>
      <c r="F142" t="s">
        <v>12</v>
      </c>
      <c r="G142" t="s">
        <v>13</v>
      </c>
      <c r="H142" t="s">
        <v>14</v>
      </c>
      <c r="I142" t="s">
        <v>16</v>
      </c>
      <c r="J142" t="s">
        <v>11</v>
      </c>
      <c r="K142" s="3">
        <v>16</v>
      </c>
      <c r="L142">
        <v>72</v>
      </c>
      <c r="M142">
        <v>1152</v>
      </c>
    </row>
    <row r="143" spans="1:13" x14ac:dyDescent="0.25">
      <c r="A143" s="4">
        <v>43975</v>
      </c>
      <c r="B143">
        <v>3101551447</v>
      </c>
      <c r="C143" t="s">
        <v>111</v>
      </c>
      <c r="D143" t="s">
        <v>216</v>
      </c>
      <c r="E143" t="s">
        <v>219</v>
      </c>
      <c r="F143" t="s">
        <v>33</v>
      </c>
      <c r="G143" t="s">
        <v>13</v>
      </c>
      <c r="I143" t="s">
        <v>35</v>
      </c>
      <c r="J143" t="s">
        <v>36</v>
      </c>
      <c r="K143" s="3">
        <v>350</v>
      </c>
      <c r="L143">
        <v>94</v>
      </c>
      <c r="M143">
        <v>32900</v>
      </c>
    </row>
    <row r="144" spans="1:13" x14ac:dyDescent="0.25">
      <c r="A144" s="4">
        <v>43976</v>
      </c>
      <c r="B144">
        <v>3101515409</v>
      </c>
      <c r="C144" t="s">
        <v>81</v>
      </c>
      <c r="D144" t="s">
        <v>208</v>
      </c>
      <c r="E144" t="s">
        <v>209</v>
      </c>
      <c r="F144" t="s">
        <v>19</v>
      </c>
      <c r="G144" t="s">
        <v>20</v>
      </c>
      <c r="H144" t="s">
        <v>14</v>
      </c>
      <c r="I144" t="s">
        <v>21</v>
      </c>
      <c r="J144" t="s">
        <v>22</v>
      </c>
      <c r="K144" s="3">
        <v>128.79999999999998</v>
      </c>
      <c r="L144">
        <v>12</v>
      </c>
      <c r="M144">
        <v>1545.6</v>
      </c>
    </row>
    <row r="145" spans="1:13" x14ac:dyDescent="0.25">
      <c r="A145" s="4">
        <v>43976</v>
      </c>
      <c r="B145">
        <v>3101507744</v>
      </c>
      <c r="C145" t="s">
        <v>77</v>
      </c>
      <c r="D145" t="s">
        <v>202</v>
      </c>
      <c r="E145" t="s">
        <v>207</v>
      </c>
      <c r="F145" t="s">
        <v>19</v>
      </c>
      <c r="G145" t="s">
        <v>20</v>
      </c>
      <c r="H145" t="s">
        <v>14</v>
      </c>
      <c r="I145" t="s">
        <v>44</v>
      </c>
      <c r="J145" t="s">
        <v>45</v>
      </c>
      <c r="K145" s="3">
        <v>487.19999999999993</v>
      </c>
      <c r="L145">
        <v>63</v>
      </c>
      <c r="M145">
        <v>30693.599999999995</v>
      </c>
    </row>
    <row r="146" spans="1:13" x14ac:dyDescent="0.25">
      <c r="A146" s="4">
        <v>43977</v>
      </c>
      <c r="B146">
        <v>3101644899</v>
      </c>
      <c r="C146" t="s">
        <v>135</v>
      </c>
      <c r="D146" t="s">
        <v>188</v>
      </c>
      <c r="E146" t="s">
        <v>189</v>
      </c>
      <c r="F146" t="s">
        <v>19</v>
      </c>
      <c r="I146" t="s">
        <v>18</v>
      </c>
      <c r="J146" t="s">
        <v>9</v>
      </c>
      <c r="K146" s="3">
        <v>644</v>
      </c>
      <c r="L146">
        <v>97</v>
      </c>
      <c r="M146">
        <v>62468</v>
      </c>
    </row>
    <row r="147" spans="1:13" x14ac:dyDescent="0.25">
      <c r="A147" s="4">
        <v>43979</v>
      </c>
      <c r="B147">
        <v>3101519616</v>
      </c>
      <c r="C147" t="s">
        <v>87</v>
      </c>
      <c r="D147" t="s">
        <v>208</v>
      </c>
      <c r="E147" t="s">
        <v>211</v>
      </c>
      <c r="F147" t="s">
        <v>5</v>
      </c>
      <c r="G147" t="s">
        <v>6</v>
      </c>
      <c r="H147" t="s">
        <v>26</v>
      </c>
      <c r="I147" t="s">
        <v>46</v>
      </c>
      <c r="J147" t="s">
        <v>38</v>
      </c>
      <c r="K147" s="3">
        <v>140</v>
      </c>
      <c r="L147">
        <v>36</v>
      </c>
      <c r="M147">
        <v>5040</v>
      </c>
    </row>
    <row r="148" spans="1:13" x14ac:dyDescent="0.25">
      <c r="A148" s="4">
        <v>43982</v>
      </c>
      <c r="B148">
        <v>3101531138</v>
      </c>
      <c r="C148" t="s">
        <v>99</v>
      </c>
      <c r="D148" t="s">
        <v>202</v>
      </c>
      <c r="E148" t="s">
        <v>205</v>
      </c>
      <c r="F148" t="s">
        <v>33</v>
      </c>
      <c r="G148" t="s">
        <v>13</v>
      </c>
      <c r="I148" t="s">
        <v>10</v>
      </c>
      <c r="J148" t="s">
        <v>11</v>
      </c>
      <c r="K148" s="3">
        <v>49</v>
      </c>
      <c r="L148">
        <v>49</v>
      </c>
      <c r="M148">
        <v>2401</v>
      </c>
    </row>
    <row r="149" spans="1:13" x14ac:dyDescent="0.25">
      <c r="A149" s="4">
        <v>43982</v>
      </c>
      <c r="B149">
        <v>3105210534</v>
      </c>
      <c r="C149" t="s">
        <v>67</v>
      </c>
      <c r="D149" t="s">
        <v>220</v>
      </c>
      <c r="E149" t="s">
        <v>221</v>
      </c>
      <c r="F149" t="s">
        <v>29</v>
      </c>
      <c r="G149" t="s">
        <v>20</v>
      </c>
      <c r="H149" t="s">
        <v>7</v>
      </c>
      <c r="I149" t="s">
        <v>24</v>
      </c>
      <c r="J149" t="s">
        <v>25</v>
      </c>
      <c r="K149" s="3">
        <v>178.5</v>
      </c>
      <c r="L149">
        <v>16</v>
      </c>
      <c r="M149">
        <v>2856</v>
      </c>
    </row>
    <row r="150" spans="1:13" x14ac:dyDescent="0.25">
      <c r="A150" s="4">
        <v>43982</v>
      </c>
      <c r="B150">
        <v>3101495594</v>
      </c>
      <c r="C150" t="s">
        <v>141</v>
      </c>
      <c r="D150" t="s">
        <v>212</v>
      </c>
      <c r="E150" t="s">
        <v>213</v>
      </c>
      <c r="F150" t="s">
        <v>32</v>
      </c>
      <c r="G150" t="s">
        <v>20</v>
      </c>
      <c r="H150" t="s">
        <v>14</v>
      </c>
      <c r="I150" t="s">
        <v>35</v>
      </c>
      <c r="J150" t="s">
        <v>36</v>
      </c>
      <c r="K150" s="3">
        <v>350</v>
      </c>
      <c r="L150">
        <v>18</v>
      </c>
      <c r="M150">
        <v>6300</v>
      </c>
    </row>
    <row r="151" spans="1:13" x14ac:dyDescent="0.25">
      <c r="A151" s="4">
        <v>43982</v>
      </c>
      <c r="B151">
        <v>3101022642</v>
      </c>
      <c r="C151" t="s">
        <v>122</v>
      </c>
      <c r="D151" t="s">
        <v>220</v>
      </c>
      <c r="E151" t="s">
        <v>223</v>
      </c>
      <c r="F151" t="s">
        <v>41</v>
      </c>
      <c r="G151" t="s">
        <v>13</v>
      </c>
      <c r="H151" t="s">
        <v>7</v>
      </c>
      <c r="I151" t="s">
        <v>44</v>
      </c>
      <c r="J151" t="s">
        <v>45</v>
      </c>
      <c r="K151" s="3">
        <v>487.19999999999993</v>
      </c>
      <c r="L151">
        <v>69</v>
      </c>
      <c r="M151">
        <v>33616.799999999996</v>
      </c>
    </row>
    <row r="152" spans="1:13" x14ac:dyDescent="0.25">
      <c r="A152" s="4">
        <v>43983</v>
      </c>
      <c r="B152">
        <v>3101532992</v>
      </c>
      <c r="C152" t="s">
        <v>103</v>
      </c>
      <c r="D152" t="s">
        <v>220</v>
      </c>
      <c r="E152" t="s">
        <v>221</v>
      </c>
      <c r="F152" t="s">
        <v>41</v>
      </c>
      <c r="G152" t="s">
        <v>13</v>
      </c>
      <c r="H152" t="s">
        <v>7</v>
      </c>
      <c r="I152" t="s">
        <v>27</v>
      </c>
      <c r="J152" t="s">
        <v>28</v>
      </c>
      <c r="K152" s="3">
        <v>135.1</v>
      </c>
      <c r="L152">
        <v>27</v>
      </c>
      <c r="M152">
        <v>3647.7</v>
      </c>
    </row>
    <row r="153" spans="1:13" x14ac:dyDescent="0.25">
      <c r="A153" s="4">
        <v>43984</v>
      </c>
      <c r="B153">
        <v>3101515409</v>
      </c>
      <c r="C153" t="s">
        <v>81</v>
      </c>
      <c r="D153" t="s">
        <v>202</v>
      </c>
      <c r="E153" t="s">
        <v>203</v>
      </c>
      <c r="F153" t="s">
        <v>29</v>
      </c>
      <c r="G153" t="s">
        <v>6</v>
      </c>
      <c r="H153" t="s">
        <v>14</v>
      </c>
      <c r="I153" t="s">
        <v>30</v>
      </c>
      <c r="J153" t="s">
        <v>31</v>
      </c>
      <c r="K153" s="3">
        <v>560</v>
      </c>
      <c r="L153">
        <v>94</v>
      </c>
      <c r="M153">
        <v>52640</v>
      </c>
    </row>
    <row r="154" spans="1:13" x14ac:dyDescent="0.25">
      <c r="A154" s="4">
        <v>43984</v>
      </c>
      <c r="B154">
        <v>3102518492</v>
      </c>
      <c r="C154" t="s">
        <v>93</v>
      </c>
      <c r="D154" t="s">
        <v>216</v>
      </c>
      <c r="E154" t="s">
        <v>219</v>
      </c>
      <c r="F154" t="s">
        <v>19</v>
      </c>
      <c r="I154" t="s">
        <v>34</v>
      </c>
      <c r="J154" t="s">
        <v>9</v>
      </c>
      <c r="K154" s="3">
        <v>41.86</v>
      </c>
      <c r="L154">
        <v>85</v>
      </c>
      <c r="M154">
        <v>3558.1</v>
      </c>
    </row>
    <row r="155" spans="1:13" x14ac:dyDescent="0.25">
      <c r="A155" s="4">
        <v>43984</v>
      </c>
      <c r="B155">
        <v>3101517806</v>
      </c>
      <c r="C155" t="s">
        <v>84</v>
      </c>
      <c r="D155" t="s">
        <v>216</v>
      </c>
      <c r="E155" t="s">
        <v>219</v>
      </c>
      <c r="F155" t="s">
        <v>12</v>
      </c>
      <c r="G155" t="s">
        <v>13</v>
      </c>
      <c r="H155" t="s">
        <v>14</v>
      </c>
      <c r="I155" t="s">
        <v>54</v>
      </c>
      <c r="J155" t="s">
        <v>36</v>
      </c>
      <c r="K155" s="3">
        <v>1134</v>
      </c>
      <c r="L155">
        <v>52</v>
      </c>
      <c r="M155">
        <v>58968</v>
      </c>
    </row>
    <row r="156" spans="1:13" x14ac:dyDescent="0.25">
      <c r="A156" s="4">
        <v>43986</v>
      </c>
      <c r="B156">
        <v>3101495594</v>
      </c>
      <c r="C156" t="s">
        <v>141</v>
      </c>
      <c r="D156" t="s">
        <v>220</v>
      </c>
      <c r="E156" t="s">
        <v>221</v>
      </c>
      <c r="F156" t="s">
        <v>41</v>
      </c>
      <c r="G156" t="s">
        <v>13</v>
      </c>
      <c r="H156" t="s">
        <v>7</v>
      </c>
      <c r="I156" t="s">
        <v>44</v>
      </c>
      <c r="J156" t="s">
        <v>45</v>
      </c>
      <c r="K156" s="3">
        <v>487.19999999999993</v>
      </c>
      <c r="L156">
        <v>88</v>
      </c>
      <c r="M156">
        <v>42873.599999999991</v>
      </c>
    </row>
    <row r="157" spans="1:13" x14ac:dyDescent="0.25">
      <c r="A157" s="4">
        <v>43986</v>
      </c>
      <c r="B157">
        <v>3101658777</v>
      </c>
      <c r="C157" t="s">
        <v>140</v>
      </c>
      <c r="D157" t="s">
        <v>220</v>
      </c>
      <c r="E157" t="s">
        <v>223</v>
      </c>
      <c r="F157" t="s">
        <v>29</v>
      </c>
      <c r="G157" t="s">
        <v>20</v>
      </c>
      <c r="H157" t="s">
        <v>7</v>
      </c>
      <c r="I157" t="s">
        <v>15</v>
      </c>
      <c r="J157" t="s">
        <v>11</v>
      </c>
      <c r="K157" s="3">
        <v>420</v>
      </c>
      <c r="L157">
        <v>33</v>
      </c>
      <c r="M157">
        <v>13860</v>
      </c>
    </row>
    <row r="158" spans="1:13" x14ac:dyDescent="0.25">
      <c r="A158" s="4">
        <v>43987</v>
      </c>
      <c r="B158">
        <v>3101670741</v>
      </c>
      <c r="C158" t="s">
        <v>143</v>
      </c>
      <c r="D158" t="s">
        <v>216</v>
      </c>
      <c r="E158" t="s">
        <v>219</v>
      </c>
      <c r="F158" t="s">
        <v>5</v>
      </c>
      <c r="I158" t="s">
        <v>34</v>
      </c>
      <c r="J158" t="s">
        <v>9</v>
      </c>
      <c r="K158" s="3">
        <v>41.86</v>
      </c>
      <c r="L158">
        <v>24</v>
      </c>
      <c r="M158">
        <v>1004.64</v>
      </c>
    </row>
    <row r="159" spans="1:13" x14ac:dyDescent="0.25">
      <c r="A159" s="4">
        <v>43988</v>
      </c>
      <c r="B159">
        <v>3101517490</v>
      </c>
      <c r="C159" t="s">
        <v>83</v>
      </c>
      <c r="D159" t="s">
        <v>212</v>
      </c>
      <c r="E159" t="s">
        <v>214</v>
      </c>
      <c r="F159" t="s">
        <v>19</v>
      </c>
      <c r="G159" t="s">
        <v>20</v>
      </c>
      <c r="H159" t="s">
        <v>7</v>
      </c>
      <c r="I159" t="s">
        <v>24</v>
      </c>
      <c r="J159" t="s">
        <v>25</v>
      </c>
      <c r="K159" s="3">
        <v>178.5</v>
      </c>
      <c r="L159">
        <v>61</v>
      </c>
      <c r="M159">
        <v>10888.5</v>
      </c>
    </row>
    <row r="160" spans="1:13" x14ac:dyDescent="0.25">
      <c r="A160" s="4">
        <v>43988</v>
      </c>
      <c r="B160">
        <v>3102546693</v>
      </c>
      <c r="C160" t="s">
        <v>118</v>
      </c>
      <c r="D160" t="s">
        <v>202</v>
      </c>
      <c r="E160" t="s">
        <v>203</v>
      </c>
      <c r="F160" t="s">
        <v>19</v>
      </c>
      <c r="I160" t="s">
        <v>34</v>
      </c>
      <c r="J160" t="s">
        <v>9</v>
      </c>
      <c r="K160" s="3">
        <v>41.86</v>
      </c>
      <c r="L160">
        <v>64</v>
      </c>
      <c r="M160">
        <v>2679.04</v>
      </c>
    </row>
    <row r="161" spans="1:13" x14ac:dyDescent="0.25">
      <c r="A161" s="4">
        <v>43988</v>
      </c>
      <c r="B161">
        <v>3101670741</v>
      </c>
      <c r="C161" t="s">
        <v>143</v>
      </c>
      <c r="D161" t="s">
        <v>216</v>
      </c>
      <c r="E161" t="s">
        <v>219</v>
      </c>
      <c r="F161" t="s">
        <v>5</v>
      </c>
      <c r="H161" t="s">
        <v>7</v>
      </c>
      <c r="I161" t="s">
        <v>34</v>
      </c>
      <c r="J161" t="s">
        <v>9</v>
      </c>
      <c r="K161" s="3">
        <v>41.86</v>
      </c>
      <c r="L161">
        <v>60</v>
      </c>
      <c r="M161">
        <v>2511.6</v>
      </c>
    </row>
    <row r="162" spans="1:13" x14ac:dyDescent="0.25">
      <c r="A162" s="4">
        <v>43988</v>
      </c>
      <c r="B162">
        <v>3101670741</v>
      </c>
      <c r="C162" t="s">
        <v>143</v>
      </c>
      <c r="D162" t="s">
        <v>216</v>
      </c>
      <c r="E162" t="s">
        <v>219</v>
      </c>
      <c r="F162" t="s">
        <v>5</v>
      </c>
      <c r="H162" t="s">
        <v>7</v>
      </c>
      <c r="I162" t="s">
        <v>34</v>
      </c>
      <c r="J162" t="s">
        <v>9</v>
      </c>
      <c r="K162" s="3">
        <v>41.86</v>
      </c>
      <c r="L162">
        <v>100</v>
      </c>
      <c r="M162">
        <v>4186</v>
      </c>
    </row>
    <row r="163" spans="1:13" x14ac:dyDescent="0.25">
      <c r="A163" s="4">
        <v>43988</v>
      </c>
      <c r="B163">
        <v>3101670741</v>
      </c>
      <c r="C163" t="s">
        <v>143</v>
      </c>
      <c r="D163" t="s">
        <v>216</v>
      </c>
      <c r="E163" t="s">
        <v>219</v>
      </c>
      <c r="F163" t="s">
        <v>5</v>
      </c>
      <c r="H163" t="s">
        <v>7</v>
      </c>
      <c r="I163" t="s">
        <v>34</v>
      </c>
      <c r="J163" t="s">
        <v>9</v>
      </c>
      <c r="K163" s="3">
        <v>41.86</v>
      </c>
      <c r="L163">
        <v>200</v>
      </c>
      <c r="M163">
        <v>8372</v>
      </c>
    </row>
    <row r="164" spans="1:13" x14ac:dyDescent="0.25">
      <c r="A164" s="4">
        <v>43988</v>
      </c>
      <c r="B164">
        <v>3101670741</v>
      </c>
      <c r="C164" t="s">
        <v>143</v>
      </c>
      <c r="D164" t="s">
        <v>216</v>
      </c>
      <c r="E164" t="s">
        <v>219</v>
      </c>
      <c r="F164" t="s">
        <v>5</v>
      </c>
      <c r="H164" t="s">
        <v>7</v>
      </c>
      <c r="I164" t="s">
        <v>34</v>
      </c>
      <c r="J164" t="s">
        <v>9</v>
      </c>
      <c r="K164" s="3">
        <v>41.86</v>
      </c>
      <c r="L164">
        <v>500</v>
      </c>
      <c r="M164">
        <v>20930</v>
      </c>
    </row>
    <row r="165" spans="1:13" x14ac:dyDescent="0.25">
      <c r="A165" s="4">
        <v>43988</v>
      </c>
      <c r="B165">
        <v>3101670741</v>
      </c>
      <c r="C165" t="s">
        <v>143</v>
      </c>
      <c r="D165" t="s">
        <v>216</v>
      </c>
      <c r="E165" t="s">
        <v>219</v>
      </c>
      <c r="F165" t="s">
        <v>5</v>
      </c>
      <c r="H165" t="s">
        <v>7</v>
      </c>
      <c r="I165" t="s">
        <v>34</v>
      </c>
      <c r="J165" t="s">
        <v>9</v>
      </c>
      <c r="K165" s="3">
        <v>41.86</v>
      </c>
      <c r="L165">
        <v>1000</v>
      </c>
      <c r="M165">
        <v>41860</v>
      </c>
    </row>
    <row r="166" spans="1:13" x14ac:dyDescent="0.25">
      <c r="A166" s="4">
        <v>43988</v>
      </c>
      <c r="B166">
        <v>3101670741</v>
      </c>
      <c r="C166" t="s">
        <v>143</v>
      </c>
      <c r="D166" t="s">
        <v>216</v>
      </c>
      <c r="E166" t="s">
        <v>219</v>
      </c>
      <c r="F166" t="s">
        <v>5</v>
      </c>
      <c r="H166" t="s">
        <v>7</v>
      </c>
      <c r="I166" t="s">
        <v>34</v>
      </c>
      <c r="J166" t="s">
        <v>9</v>
      </c>
      <c r="K166" s="3">
        <v>41.86</v>
      </c>
      <c r="L166">
        <v>200</v>
      </c>
      <c r="M166">
        <v>8372</v>
      </c>
    </row>
    <row r="167" spans="1:13" x14ac:dyDescent="0.25">
      <c r="A167" s="4">
        <v>43988</v>
      </c>
      <c r="B167">
        <v>3101670741</v>
      </c>
      <c r="C167" t="s">
        <v>143</v>
      </c>
      <c r="D167" t="s">
        <v>216</v>
      </c>
      <c r="E167" t="s">
        <v>219</v>
      </c>
      <c r="F167" t="s">
        <v>5</v>
      </c>
      <c r="H167" t="s">
        <v>7</v>
      </c>
      <c r="I167" t="s">
        <v>34</v>
      </c>
      <c r="J167" t="s">
        <v>9</v>
      </c>
      <c r="K167" s="3">
        <v>41.86</v>
      </c>
      <c r="L167">
        <v>300</v>
      </c>
      <c r="M167">
        <v>12558</v>
      </c>
    </row>
    <row r="168" spans="1:13" x14ac:dyDescent="0.25">
      <c r="A168" s="4">
        <v>43988</v>
      </c>
      <c r="B168">
        <v>3101670741</v>
      </c>
      <c r="C168" t="s">
        <v>143</v>
      </c>
      <c r="D168" t="s">
        <v>216</v>
      </c>
      <c r="E168" t="s">
        <v>219</v>
      </c>
      <c r="F168" t="s">
        <v>5</v>
      </c>
      <c r="H168" t="s">
        <v>7</v>
      </c>
      <c r="I168" t="s">
        <v>34</v>
      </c>
      <c r="J168" t="s">
        <v>9</v>
      </c>
      <c r="K168" s="3">
        <v>41.86</v>
      </c>
      <c r="L168">
        <v>300</v>
      </c>
      <c r="M168">
        <v>12558</v>
      </c>
    </row>
    <row r="169" spans="1:13" x14ac:dyDescent="0.25">
      <c r="A169" s="4">
        <v>43988</v>
      </c>
      <c r="B169">
        <v>3101670741</v>
      </c>
      <c r="C169" t="s">
        <v>143</v>
      </c>
      <c r="D169" t="s">
        <v>216</v>
      </c>
      <c r="E169" t="s">
        <v>219</v>
      </c>
      <c r="F169" t="s">
        <v>5</v>
      </c>
      <c r="H169" t="s">
        <v>7</v>
      </c>
      <c r="I169" t="s">
        <v>34</v>
      </c>
      <c r="J169" t="s">
        <v>9</v>
      </c>
      <c r="K169" s="3">
        <v>41.86</v>
      </c>
      <c r="L169">
        <v>50</v>
      </c>
      <c r="M169">
        <v>2093</v>
      </c>
    </row>
    <row r="170" spans="1:13" x14ac:dyDescent="0.25">
      <c r="A170" s="4">
        <v>43988</v>
      </c>
      <c r="B170">
        <v>3101670741</v>
      </c>
      <c r="C170" t="s">
        <v>143</v>
      </c>
      <c r="D170" t="s">
        <v>216</v>
      </c>
      <c r="E170" t="s">
        <v>219</v>
      </c>
      <c r="F170" t="s">
        <v>5</v>
      </c>
      <c r="H170" t="s">
        <v>7</v>
      </c>
      <c r="I170" t="s">
        <v>34</v>
      </c>
      <c r="J170" t="s">
        <v>9</v>
      </c>
      <c r="K170" s="3">
        <v>41.86</v>
      </c>
      <c r="L170">
        <v>30</v>
      </c>
      <c r="M170">
        <v>1255.8</v>
      </c>
    </row>
    <row r="171" spans="1:13" x14ac:dyDescent="0.25">
      <c r="A171" s="4">
        <v>43990</v>
      </c>
      <c r="B171">
        <v>3101511240</v>
      </c>
      <c r="C171" t="s">
        <v>78</v>
      </c>
      <c r="D171" t="s">
        <v>188</v>
      </c>
      <c r="E171" t="s">
        <v>195</v>
      </c>
      <c r="F171" t="s">
        <v>33</v>
      </c>
      <c r="G171" t="s">
        <v>13</v>
      </c>
      <c r="H171" t="s">
        <v>26</v>
      </c>
      <c r="I171" t="s">
        <v>51</v>
      </c>
      <c r="J171" t="s">
        <v>22</v>
      </c>
      <c r="K171" s="3">
        <v>140</v>
      </c>
      <c r="L171">
        <v>99</v>
      </c>
      <c r="M171">
        <v>13860</v>
      </c>
    </row>
    <row r="172" spans="1:13" x14ac:dyDescent="0.25">
      <c r="A172" s="4">
        <v>43990</v>
      </c>
      <c r="B172">
        <v>3101495594</v>
      </c>
      <c r="C172" t="s">
        <v>141</v>
      </c>
      <c r="D172" t="s">
        <v>220</v>
      </c>
      <c r="E172" t="s">
        <v>223</v>
      </c>
      <c r="F172" t="s">
        <v>32</v>
      </c>
      <c r="G172" t="s">
        <v>20</v>
      </c>
      <c r="H172" t="s">
        <v>14</v>
      </c>
      <c r="I172" t="s">
        <v>18</v>
      </c>
      <c r="J172" t="s">
        <v>9</v>
      </c>
      <c r="K172" s="3">
        <v>644</v>
      </c>
      <c r="L172">
        <v>43</v>
      </c>
      <c r="M172">
        <v>27692</v>
      </c>
    </row>
    <row r="173" spans="1:13" x14ac:dyDescent="0.25">
      <c r="A173" s="4">
        <v>43991</v>
      </c>
      <c r="B173">
        <v>3101517836</v>
      </c>
      <c r="C173" t="s">
        <v>85</v>
      </c>
      <c r="D173" t="s">
        <v>220</v>
      </c>
      <c r="E173" t="s">
        <v>221</v>
      </c>
      <c r="F173" t="s">
        <v>29</v>
      </c>
      <c r="G173" t="s">
        <v>6</v>
      </c>
      <c r="H173" t="s">
        <v>14</v>
      </c>
      <c r="I173" t="s">
        <v>30</v>
      </c>
      <c r="J173" t="s">
        <v>31</v>
      </c>
      <c r="K173" s="3">
        <v>560</v>
      </c>
      <c r="L173">
        <v>17</v>
      </c>
      <c r="M173">
        <v>9520</v>
      </c>
    </row>
    <row r="174" spans="1:13" x14ac:dyDescent="0.25">
      <c r="A174" s="4">
        <v>43992</v>
      </c>
      <c r="B174">
        <v>3101550904</v>
      </c>
      <c r="C174" t="s">
        <v>113</v>
      </c>
      <c r="D174" t="s">
        <v>220</v>
      </c>
      <c r="E174" t="s">
        <v>221</v>
      </c>
      <c r="F174" t="s">
        <v>41</v>
      </c>
      <c r="G174" t="s">
        <v>13</v>
      </c>
      <c r="H174" t="s">
        <v>7</v>
      </c>
      <c r="I174" t="s">
        <v>42</v>
      </c>
      <c r="J174" t="s">
        <v>43</v>
      </c>
      <c r="K174" s="3">
        <v>273</v>
      </c>
      <c r="L174">
        <v>55</v>
      </c>
      <c r="M174">
        <v>15015</v>
      </c>
    </row>
    <row r="175" spans="1:13" x14ac:dyDescent="0.25">
      <c r="A175" s="4">
        <v>43992</v>
      </c>
      <c r="B175">
        <v>3102505090</v>
      </c>
      <c r="C175" t="s">
        <v>66</v>
      </c>
      <c r="D175" t="s">
        <v>220</v>
      </c>
      <c r="E175" t="s">
        <v>223</v>
      </c>
      <c r="F175" t="s">
        <v>32</v>
      </c>
      <c r="G175" t="s">
        <v>20</v>
      </c>
      <c r="I175" t="s">
        <v>10</v>
      </c>
      <c r="J175" t="s">
        <v>11</v>
      </c>
      <c r="K175" s="3">
        <v>49</v>
      </c>
      <c r="L175">
        <v>42</v>
      </c>
      <c r="M175">
        <v>2058</v>
      </c>
    </row>
    <row r="176" spans="1:13" x14ac:dyDescent="0.25">
      <c r="A176" s="4">
        <v>43992</v>
      </c>
      <c r="B176">
        <v>3101550655</v>
      </c>
      <c r="C176" t="s">
        <v>112</v>
      </c>
      <c r="D176" t="s">
        <v>216</v>
      </c>
      <c r="E176" t="s">
        <v>219</v>
      </c>
      <c r="F176" t="s">
        <v>33</v>
      </c>
      <c r="G176" t="s">
        <v>13</v>
      </c>
      <c r="I176" t="s">
        <v>37</v>
      </c>
      <c r="J176" t="s">
        <v>38</v>
      </c>
      <c r="K176" s="3">
        <v>308</v>
      </c>
      <c r="L176">
        <v>20</v>
      </c>
      <c r="M176">
        <v>6160</v>
      </c>
    </row>
    <row r="177" spans="1:13" x14ac:dyDescent="0.25">
      <c r="A177" s="4">
        <v>43993</v>
      </c>
      <c r="B177">
        <v>3102437694</v>
      </c>
      <c r="C177" t="s">
        <v>86</v>
      </c>
      <c r="D177" t="s">
        <v>188</v>
      </c>
      <c r="E177" t="s">
        <v>193</v>
      </c>
      <c r="F177" t="s">
        <v>19</v>
      </c>
      <c r="I177" t="s">
        <v>34</v>
      </c>
      <c r="J177" t="s">
        <v>9</v>
      </c>
      <c r="K177" s="3">
        <v>43</v>
      </c>
      <c r="L177">
        <v>18</v>
      </c>
      <c r="M177">
        <v>774</v>
      </c>
    </row>
    <row r="178" spans="1:13" x14ac:dyDescent="0.25">
      <c r="A178" s="4">
        <v>43994</v>
      </c>
      <c r="B178">
        <v>3101527717</v>
      </c>
      <c r="C178" t="s">
        <v>97</v>
      </c>
      <c r="D178" t="s">
        <v>216</v>
      </c>
      <c r="E178" t="s">
        <v>217</v>
      </c>
      <c r="F178" t="s">
        <v>5</v>
      </c>
      <c r="G178" t="s">
        <v>6</v>
      </c>
      <c r="H178" t="s">
        <v>26</v>
      </c>
      <c r="I178" t="s">
        <v>27</v>
      </c>
      <c r="J178" t="s">
        <v>28</v>
      </c>
      <c r="K178" s="3">
        <v>135.1</v>
      </c>
      <c r="L178">
        <v>43</v>
      </c>
      <c r="M178">
        <v>5809.3</v>
      </c>
    </row>
    <row r="179" spans="1:13" x14ac:dyDescent="0.25">
      <c r="A179" s="4">
        <v>43994</v>
      </c>
      <c r="B179">
        <v>3012719206</v>
      </c>
      <c r="C179" t="s">
        <v>182</v>
      </c>
      <c r="D179" t="s">
        <v>188</v>
      </c>
      <c r="E179" t="s">
        <v>190</v>
      </c>
      <c r="F179" t="s">
        <v>19</v>
      </c>
      <c r="I179" t="s">
        <v>17</v>
      </c>
      <c r="J179" t="s">
        <v>9</v>
      </c>
      <c r="K179" s="3">
        <v>252</v>
      </c>
      <c r="L179">
        <v>91</v>
      </c>
      <c r="M179">
        <v>22932</v>
      </c>
    </row>
    <row r="180" spans="1:13" x14ac:dyDescent="0.25">
      <c r="A180" s="4">
        <v>43995</v>
      </c>
      <c r="B180">
        <v>3101517490</v>
      </c>
      <c r="C180" t="s">
        <v>83</v>
      </c>
      <c r="D180" t="s">
        <v>220</v>
      </c>
      <c r="E180" t="s">
        <v>221</v>
      </c>
      <c r="F180" t="s">
        <v>23</v>
      </c>
      <c r="G180" t="s">
        <v>6</v>
      </c>
      <c r="H180" t="s">
        <v>7</v>
      </c>
      <c r="I180" t="s">
        <v>24</v>
      </c>
      <c r="J180" t="s">
        <v>25</v>
      </c>
      <c r="K180" s="3">
        <v>178.5</v>
      </c>
      <c r="L180">
        <v>35</v>
      </c>
      <c r="M180">
        <v>6247.5</v>
      </c>
    </row>
    <row r="181" spans="1:13" x14ac:dyDescent="0.25">
      <c r="A181" s="4">
        <v>43997</v>
      </c>
      <c r="B181">
        <v>3012718198</v>
      </c>
      <c r="C181" t="s">
        <v>181</v>
      </c>
      <c r="D181" t="s">
        <v>212</v>
      </c>
      <c r="E181" t="s">
        <v>214</v>
      </c>
      <c r="F181" t="s">
        <v>32</v>
      </c>
      <c r="G181" t="s">
        <v>20</v>
      </c>
      <c r="I181" t="s">
        <v>34</v>
      </c>
      <c r="J181" t="s">
        <v>9</v>
      </c>
      <c r="K181" s="3">
        <v>41.86</v>
      </c>
      <c r="L181">
        <v>52</v>
      </c>
      <c r="M181">
        <v>2176.7199999999998</v>
      </c>
    </row>
    <row r="182" spans="1:13" x14ac:dyDescent="0.25">
      <c r="A182" s="4">
        <v>43997</v>
      </c>
      <c r="B182">
        <v>3101536386</v>
      </c>
      <c r="C182" t="s">
        <v>101</v>
      </c>
      <c r="D182" t="s">
        <v>202</v>
      </c>
      <c r="E182" t="s">
        <v>207</v>
      </c>
      <c r="F182" t="s">
        <v>5</v>
      </c>
      <c r="G182" t="s">
        <v>6</v>
      </c>
      <c r="H182" t="s">
        <v>14</v>
      </c>
      <c r="I182" t="s">
        <v>18</v>
      </c>
      <c r="J182" t="s">
        <v>9</v>
      </c>
      <c r="K182" s="3">
        <v>644</v>
      </c>
      <c r="L182">
        <v>83</v>
      </c>
      <c r="M182">
        <v>53452</v>
      </c>
    </row>
    <row r="183" spans="1:13" x14ac:dyDescent="0.25">
      <c r="A183" s="4">
        <v>43998</v>
      </c>
      <c r="B183">
        <v>3101542573</v>
      </c>
      <c r="C183" t="s">
        <v>106</v>
      </c>
      <c r="D183" t="s">
        <v>202</v>
      </c>
      <c r="E183" t="s">
        <v>203</v>
      </c>
      <c r="F183" t="s">
        <v>33</v>
      </c>
      <c r="G183" t="s">
        <v>13</v>
      </c>
      <c r="H183" t="s">
        <v>26</v>
      </c>
      <c r="I183" t="s">
        <v>37</v>
      </c>
      <c r="J183" t="s">
        <v>38</v>
      </c>
      <c r="K183" s="3">
        <v>308</v>
      </c>
      <c r="L183">
        <v>98</v>
      </c>
      <c r="M183">
        <v>30184</v>
      </c>
    </row>
    <row r="184" spans="1:13" x14ac:dyDescent="0.25">
      <c r="A184" s="4">
        <v>43998</v>
      </c>
      <c r="B184">
        <v>3012679314</v>
      </c>
      <c r="C184" t="s">
        <v>151</v>
      </c>
      <c r="D184" t="s">
        <v>220</v>
      </c>
      <c r="E184" t="s">
        <v>222</v>
      </c>
      <c r="F184" t="s">
        <v>41</v>
      </c>
      <c r="G184" t="s">
        <v>13</v>
      </c>
      <c r="H184" t="s">
        <v>7</v>
      </c>
      <c r="I184" t="s">
        <v>44</v>
      </c>
      <c r="J184" t="s">
        <v>45</v>
      </c>
      <c r="K184" s="3">
        <v>487.19999999999993</v>
      </c>
      <c r="L184">
        <v>27</v>
      </c>
      <c r="M184">
        <v>13154.399999999998</v>
      </c>
    </row>
    <row r="185" spans="1:13" x14ac:dyDescent="0.25">
      <c r="A185" s="4">
        <v>43999</v>
      </c>
      <c r="B185">
        <v>3104000368</v>
      </c>
      <c r="C185" t="s">
        <v>74</v>
      </c>
      <c r="D185" t="s">
        <v>216</v>
      </c>
      <c r="E185" t="s">
        <v>217</v>
      </c>
      <c r="F185" t="s">
        <v>5</v>
      </c>
      <c r="G185" t="s">
        <v>6</v>
      </c>
      <c r="H185" t="s">
        <v>26</v>
      </c>
      <c r="I185" t="s">
        <v>27</v>
      </c>
      <c r="J185" t="s">
        <v>28</v>
      </c>
      <c r="K185" s="3">
        <v>28</v>
      </c>
      <c r="L185">
        <v>37</v>
      </c>
      <c r="M185">
        <v>1036</v>
      </c>
    </row>
    <row r="186" spans="1:13" x14ac:dyDescent="0.25">
      <c r="A186" s="4">
        <v>43999</v>
      </c>
      <c r="B186">
        <v>3101533912</v>
      </c>
      <c r="C186" t="s">
        <v>104</v>
      </c>
      <c r="D186" t="s">
        <v>220</v>
      </c>
      <c r="E186" t="s">
        <v>221</v>
      </c>
      <c r="F186" t="s">
        <v>29</v>
      </c>
      <c r="G186" t="s">
        <v>6</v>
      </c>
      <c r="H186" t="s">
        <v>14</v>
      </c>
      <c r="I186" t="s">
        <v>24</v>
      </c>
      <c r="J186" t="s">
        <v>25</v>
      </c>
      <c r="K186" s="3">
        <v>178.5</v>
      </c>
      <c r="L186">
        <v>71</v>
      </c>
      <c r="M186">
        <v>12673.5</v>
      </c>
    </row>
    <row r="187" spans="1:13" x14ac:dyDescent="0.25">
      <c r="A187" s="4">
        <v>44000</v>
      </c>
      <c r="B187">
        <v>3102510760</v>
      </c>
      <c r="C187" t="s">
        <v>90</v>
      </c>
      <c r="D187" t="s">
        <v>220</v>
      </c>
      <c r="E187" t="s">
        <v>222</v>
      </c>
      <c r="F187" t="s">
        <v>32</v>
      </c>
      <c r="G187" t="s">
        <v>20</v>
      </c>
      <c r="I187" t="s">
        <v>34</v>
      </c>
      <c r="J187" t="s">
        <v>9</v>
      </c>
      <c r="K187" s="3">
        <v>41.86</v>
      </c>
      <c r="L187">
        <v>49</v>
      </c>
      <c r="M187">
        <v>2051.14</v>
      </c>
    </row>
    <row r="188" spans="1:13" x14ac:dyDescent="0.25">
      <c r="A188" s="4">
        <v>44001</v>
      </c>
      <c r="B188">
        <v>3102632048</v>
      </c>
      <c r="C188" t="s">
        <v>124</v>
      </c>
      <c r="D188" t="s">
        <v>212</v>
      </c>
      <c r="E188" t="s">
        <v>213</v>
      </c>
      <c r="F188" t="s">
        <v>32</v>
      </c>
      <c r="G188" t="s">
        <v>20</v>
      </c>
      <c r="H188" t="s">
        <v>14</v>
      </c>
      <c r="I188" t="s">
        <v>39</v>
      </c>
      <c r="J188" t="s">
        <v>40</v>
      </c>
      <c r="K188" s="3">
        <v>257.59999999999997</v>
      </c>
      <c r="L188">
        <v>39</v>
      </c>
      <c r="M188">
        <v>10046.399999999998</v>
      </c>
    </row>
    <row r="189" spans="1:13" x14ac:dyDescent="0.25">
      <c r="A189" s="4">
        <v>44004</v>
      </c>
      <c r="B189">
        <v>3012719338</v>
      </c>
      <c r="C189" t="s">
        <v>183</v>
      </c>
      <c r="D189" t="s">
        <v>188</v>
      </c>
      <c r="E189" t="s">
        <v>190</v>
      </c>
      <c r="F189" t="s">
        <v>19</v>
      </c>
      <c r="I189" t="s">
        <v>18</v>
      </c>
      <c r="J189" t="s">
        <v>9</v>
      </c>
      <c r="K189" s="3">
        <v>644</v>
      </c>
      <c r="L189">
        <v>14</v>
      </c>
      <c r="M189">
        <v>9016</v>
      </c>
    </row>
    <row r="190" spans="1:13" x14ac:dyDescent="0.25">
      <c r="A190" s="4">
        <v>44008</v>
      </c>
      <c r="B190">
        <v>3012685223</v>
      </c>
      <c r="C190" t="s">
        <v>154</v>
      </c>
      <c r="D190" t="s">
        <v>208</v>
      </c>
      <c r="E190" t="s">
        <v>210</v>
      </c>
      <c r="F190" t="s">
        <v>19</v>
      </c>
      <c r="G190" t="s">
        <v>6</v>
      </c>
      <c r="H190" t="s">
        <v>7</v>
      </c>
      <c r="I190" t="s">
        <v>21</v>
      </c>
      <c r="J190" t="s">
        <v>22</v>
      </c>
      <c r="K190" s="3">
        <v>128.79999999999998</v>
      </c>
      <c r="L190">
        <v>36</v>
      </c>
      <c r="M190">
        <v>4636.7999999999993</v>
      </c>
    </row>
    <row r="191" spans="1:13" x14ac:dyDescent="0.25">
      <c r="A191" s="4">
        <v>44008</v>
      </c>
      <c r="B191">
        <v>3101650547</v>
      </c>
      <c r="C191" t="s">
        <v>138</v>
      </c>
      <c r="D191" t="s">
        <v>216</v>
      </c>
      <c r="E191" t="s">
        <v>218</v>
      </c>
      <c r="F191" t="s">
        <v>32</v>
      </c>
      <c r="G191" t="s">
        <v>20</v>
      </c>
      <c r="H191" t="s">
        <v>14</v>
      </c>
      <c r="I191" t="s">
        <v>39</v>
      </c>
      <c r="J191" t="s">
        <v>40</v>
      </c>
      <c r="K191" s="3">
        <v>257.59999999999997</v>
      </c>
      <c r="L191">
        <v>32</v>
      </c>
      <c r="M191">
        <v>8243.1999999999989</v>
      </c>
    </row>
    <row r="192" spans="1:13" x14ac:dyDescent="0.25">
      <c r="A192" s="4">
        <v>44009</v>
      </c>
      <c r="B192">
        <v>3101511240</v>
      </c>
      <c r="C192" t="s">
        <v>78</v>
      </c>
      <c r="D192" t="s">
        <v>208</v>
      </c>
      <c r="E192" t="s">
        <v>209</v>
      </c>
      <c r="F192" t="s">
        <v>19</v>
      </c>
      <c r="I192" t="s">
        <v>18</v>
      </c>
      <c r="J192" t="s">
        <v>9</v>
      </c>
      <c r="K192" s="3">
        <v>45</v>
      </c>
      <c r="L192">
        <v>97</v>
      </c>
      <c r="M192">
        <v>4365</v>
      </c>
    </row>
    <row r="193" spans="1:13" x14ac:dyDescent="0.25">
      <c r="A193" s="4">
        <v>44010</v>
      </c>
      <c r="B193">
        <v>3101511523</v>
      </c>
      <c r="C193" t="s">
        <v>79</v>
      </c>
      <c r="D193" t="s">
        <v>197</v>
      </c>
      <c r="E193" t="s">
        <v>199</v>
      </c>
      <c r="F193" t="s">
        <v>5</v>
      </c>
      <c r="G193" t="s">
        <v>6</v>
      </c>
      <c r="H193" t="s">
        <v>14</v>
      </c>
      <c r="I193" t="s">
        <v>17</v>
      </c>
      <c r="J193" t="s">
        <v>9</v>
      </c>
      <c r="K193" s="3">
        <v>252</v>
      </c>
      <c r="L193">
        <v>74</v>
      </c>
      <c r="M193">
        <v>18648</v>
      </c>
    </row>
    <row r="194" spans="1:13" x14ac:dyDescent="0.25">
      <c r="A194" s="4">
        <v>44010</v>
      </c>
      <c r="B194">
        <v>3101670741</v>
      </c>
      <c r="C194" t="s">
        <v>143</v>
      </c>
      <c r="D194" t="s">
        <v>208</v>
      </c>
      <c r="E194" t="s">
        <v>211</v>
      </c>
      <c r="F194" t="s">
        <v>29</v>
      </c>
      <c r="G194" t="s">
        <v>6</v>
      </c>
      <c r="H194" t="s">
        <v>14</v>
      </c>
      <c r="I194" t="s">
        <v>24</v>
      </c>
      <c r="J194" t="s">
        <v>25</v>
      </c>
      <c r="K194" s="3">
        <v>178.5</v>
      </c>
      <c r="L194">
        <v>41</v>
      </c>
      <c r="M194">
        <v>7318.5</v>
      </c>
    </row>
    <row r="195" spans="1:13" x14ac:dyDescent="0.25">
      <c r="A195" s="4">
        <v>44017</v>
      </c>
      <c r="B195">
        <v>3101518594</v>
      </c>
      <c r="C195" t="s">
        <v>94</v>
      </c>
      <c r="D195" t="s">
        <v>212</v>
      </c>
      <c r="E195" t="s">
        <v>213</v>
      </c>
      <c r="F195" t="s">
        <v>32</v>
      </c>
      <c r="G195" t="s">
        <v>20</v>
      </c>
      <c r="I195" t="s">
        <v>34</v>
      </c>
      <c r="J195" t="s">
        <v>9</v>
      </c>
      <c r="K195" s="3">
        <v>41.86</v>
      </c>
      <c r="L195">
        <v>88</v>
      </c>
      <c r="M195">
        <v>3683.68</v>
      </c>
    </row>
    <row r="196" spans="1:13" x14ac:dyDescent="0.25">
      <c r="A196" s="4">
        <v>44017</v>
      </c>
      <c r="B196">
        <v>3101647259</v>
      </c>
      <c r="C196" t="s">
        <v>136</v>
      </c>
      <c r="D196" t="s">
        <v>188</v>
      </c>
      <c r="E196" t="s">
        <v>190</v>
      </c>
      <c r="F196" t="s">
        <v>19</v>
      </c>
      <c r="I196" t="s">
        <v>18</v>
      </c>
      <c r="J196" t="s">
        <v>9</v>
      </c>
      <c r="K196" s="3">
        <v>644</v>
      </c>
      <c r="L196">
        <v>22</v>
      </c>
      <c r="M196">
        <v>14168</v>
      </c>
    </row>
    <row r="197" spans="1:13" x14ac:dyDescent="0.25">
      <c r="A197" s="4">
        <v>44018</v>
      </c>
      <c r="B197">
        <v>3102650719</v>
      </c>
      <c r="C197" t="s">
        <v>139</v>
      </c>
      <c r="D197" t="s">
        <v>208</v>
      </c>
      <c r="E197" t="s">
        <v>210</v>
      </c>
      <c r="F197" t="s">
        <v>19</v>
      </c>
      <c r="G197" t="s">
        <v>6</v>
      </c>
      <c r="H197" t="s">
        <v>7</v>
      </c>
      <c r="I197" t="s">
        <v>24</v>
      </c>
      <c r="J197" t="s">
        <v>25</v>
      </c>
      <c r="K197" s="3">
        <v>178.5</v>
      </c>
      <c r="L197">
        <v>92</v>
      </c>
      <c r="M197">
        <v>16422</v>
      </c>
    </row>
    <row r="198" spans="1:13" x14ac:dyDescent="0.25">
      <c r="A198" s="4">
        <v>44018</v>
      </c>
      <c r="B198">
        <v>3101670741</v>
      </c>
      <c r="C198" t="s">
        <v>143</v>
      </c>
      <c r="D198" t="s">
        <v>220</v>
      </c>
      <c r="E198" t="s">
        <v>222</v>
      </c>
      <c r="F198" t="s">
        <v>29</v>
      </c>
      <c r="G198" t="s">
        <v>20</v>
      </c>
      <c r="H198" t="s">
        <v>7</v>
      </c>
      <c r="I198" t="s">
        <v>15</v>
      </c>
      <c r="J198" t="s">
        <v>11</v>
      </c>
      <c r="K198" s="3">
        <v>420</v>
      </c>
      <c r="L198">
        <v>46</v>
      </c>
      <c r="M198">
        <v>19320</v>
      </c>
    </row>
    <row r="199" spans="1:13" x14ac:dyDescent="0.25">
      <c r="A199" s="4">
        <v>44019</v>
      </c>
      <c r="B199">
        <v>3012616779</v>
      </c>
      <c r="C199" t="s">
        <v>121</v>
      </c>
      <c r="D199" t="s">
        <v>212</v>
      </c>
      <c r="E199" t="s">
        <v>213</v>
      </c>
      <c r="F199" t="s">
        <v>32</v>
      </c>
      <c r="G199" t="s">
        <v>20</v>
      </c>
      <c r="H199" t="s">
        <v>14</v>
      </c>
      <c r="I199" t="s">
        <v>39</v>
      </c>
      <c r="J199" t="s">
        <v>40</v>
      </c>
      <c r="K199" s="3">
        <v>257.59999999999997</v>
      </c>
      <c r="L199">
        <v>64</v>
      </c>
      <c r="M199">
        <v>16486.399999999998</v>
      </c>
    </row>
    <row r="200" spans="1:13" x14ac:dyDescent="0.25">
      <c r="A200" s="4">
        <v>44019</v>
      </c>
      <c r="B200">
        <v>3101554212</v>
      </c>
      <c r="C200" t="s">
        <v>134</v>
      </c>
      <c r="D200" t="s">
        <v>188</v>
      </c>
      <c r="E200" t="s">
        <v>189</v>
      </c>
      <c r="F200" t="s">
        <v>19</v>
      </c>
      <c r="I200" t="s">
        <v>17</v>
      </c>
      <c r="J200" t="s">
        <v>9</v>
      </c>
      <c r="K200" s="3">
        <v>252</v>
      </c>
      <c r="L200">
        <v>58</v>
      </c>
      <c r="M200">
        <v>14616</v>
      </c>
    </row>
    <row r="201" spans="1:13" x14ac:dyDescent="0.25">
      <c r="A201" s="4">
        <v>44023</v>
      </c>
      <c r="B201">
        <v>3101542573</v>
      </c>
      <c r="C201" t="s">
        <v>106</v>
      </c>
      <c r="D201" t="s">
        <v>202</v>
      </c>
      <c r="E201" t="s">
        <v>203</v>
      </c>
      <c r="F201" t="s">
        <v>29</v>
      </c>
      <c r="G201" t="s">
        <v>20</v>
      </c>
      <c r="H201" t="s">
        <v>7</v>
      </c>
      <c r="I201" t="s">
        <v>24</v>
      </c>
      <c r="J201" t="s">
        <v>25</v>
      </c>
      <c r="K201" s="3">
        <v>178.5</v>
      </c>
      <c r="L201">
        <v>44</v>
      </c>
      <c r="M201">
        <v>7854</v>
      </c>
    </row>
    <row r="202" spans="1:13" x14ac:dyDescent="0.25">
      <c r="A202" s="4">
        <v>44023</v>
      </c>
      <c r="B202">
        <v>3101628931</v>
      </c>
      <c r="C202" t="s">
        <v>125</v>
      </c>
      <c r="D202" t="s">
        <v>188</v>
      </c>
      <c r="E202" t="s">
        <v>188</v>
      </c>
      <c r="F202" t="s">
        <v>19</v>
      </c>
      <c r="G202" t="s">
        <v>6</v>
      </c>
      <c r="H202" t="s">
        <v>7</v>
      </c>
      <c r="I202" t="s">
        <v>21</v>
      </c>
      <c r="J202" t="s">
        <v>22</v>
      </c>
      <c r="K202" s="3">
        <v>128.79999999999998</v>
      </c>
      <c r="L202">
        <v>40</v>
      </c>
      <c r="M202">
        <v>5151.9999999999991</v>
      </c>
    </row>
    <row r="203" spans="1:13" x14ac:dyDescent="0.25">
      <c r="A203" s="4">
        <v>44024</v>
      </c>
      <c r="B203">
        <v>3101533912</v>
      </c>
      <c r="C203" t="s">
        <v>104</v>
      </c>
      <c r="D203" t="s">
        <v>202</v>
      </c>
      <c r="E203" t="s">
        <v>205</v>
      </c>
      <c r="F203" t="s">
        <v>33</v>
      </c>
      <c r="G203" t="s">
        <v>13</v>
      </c>
      <c r="I203" t="s">
        <v>37</v>
      </c>
      <c r="J203" t="s">
        <v>38</v>
      </c>
      <c r="K203" s="3">
        <v>308</v>
      </c>
      <c r="L203">
        <v>30</v>
      </c>
      <c r="M203">
        <v>9240</v>
      </c>
    </row>
    <row r="204" spans="1:13" x14ac:dyDescent="0.25">
      <c r="A204" s="4">
        <v>44024</v>
      </c>
      <c r="B204">
        <v>3101545216</v>
      </c>
      <c r="C204" t="s">
        <v>116</v>
      </c>
      <c r="D204" t="s">
        <v>208</v>
      </c>
      <c r="E204" t="s">
        <v>209</v>
      </c>
      <c r="F204" t="s">
        <v>19</v>
      </c>
      <c r="G204" t="s">
        <v>6</v>
      </c>
      <c r="H204" t="s">
        <v>7</v>
      </c>
      <c r="I204" t="s">
        <v>30</v>
      </c>
      <c r="J204" t="s">
        <v>31</v>
      </c>
      <c r="K204" s="3">
        <v>560</v>
      </c>
      <c r="L204">
        <v>73</v>
      </c>
      <c r="M204">
        <v>40880</v>
      </c>
    </row>
    <row r="205" spans="1:13" x14ac:dyDescent="0.25">
      <c r="A205" s="4">
        <v>44025</v>
      </c>
      <c r="B205">
        <v>3101551418</v>
      </c>
      <c r="C205" t="s">
        <v>110</v>
      </c>
      <c r="D205" t="s">
        <v>188</v>
      </c>
      <c r="E205" t="s">
        <v>188</v>
      </c>
      <c r="F205" t="s">
        <v>19</v>
      </c>
      <c r="I205" t="s">
        <v>34</v>
      </c>
      <c r="J205" t="s">
        <v>9</v>
      </c>
      <c r="K205" s="3">
        <v>41.86</v>
      </c>
      <c r="L205">
        <v>73</v>
      </c>
      <c r="M205">
        <v>3055.7799999999997</v>
      </c>
    </row>
    <row r="206" spans="1:13" x14ac:dyDescent="0.25">
      <c r="A206" s="4">
        <v>44026</v>
      </c>
      <c r="B206">
        <v>3012679045</v>
      </c>
      <c r="C206" t="s">
        <v>150</v>
      </c>
      <c r="D206" t="s">
        <v>220</v>
      </c>
      <c r="E206" t="s">
        <v>222</v>
      </c>
      <c r="F206" t="s">
        <v>41</v>
      </c>
      <c r="G206" t="s">
        <v>13</v>
      </c>
      <c r="H206" t="s">
        <v>7</v>
      </c>
      <c r="I206" t="s">
        <v>42</v>
      </c>
      <c r="J206" t="s">
        <v>43</v>
      </c>
      <c r="K206" s="3">
        <v>273</v>
      </c>
      <c r="L206">
        <v>61</v>
      </c>
      <c r="M206">
        <v>16653</v>
      </c>
    </row>
    <row r="207" spans="1:13" x14ac:dyDescent="0.25">
      <c r="A207" s="4">
        <v>44026</v>
      </c>
      <c r="B207">
        <v>3101645519</v>
      </c>
      <c r="C207" t="s">
        <v>131</v>
      </c>
      <c r="D207" t="s">
        <v>202</v>
      </c>
      <c r="E207" t="s">
        <v>206</v>
      </c>
      <c r="F207" t="s">
        <v>33</v>
      </c>
      <c r="G207" t="s">
        <v>13</v>
      </c>
      <c r="I207" t="s">
        <v>21</v>
      </c>
      <c r="J207" t="s">
        <v>22</v>
      </c>
      <c r="K207" s="3">
        <v>128.79999999999998</v>
      </c>
      <c r="L207">
        <v>83</v>
      </c>
      <c r="M207">
        <v>10690.399999999998</v>
      </c>
    </row>
    <row r="208" spans="1:13" x14ac:dyDescent="0.25">
      <c r="A208" s="4">
        <v>44026</v>
      </c>
      <c r="B208">
        <v>3101650547</v>
      </c>
      <c r="C208" t="s">
        <v>138</v>
      </c>
      <c r="D208" t="s">
        <v>212</v>
      </c>
      <c r="E208" t="s">
        <v>215</v>
      </c>
      <c r="F208" t="s">
        <v>32</v>
      </c>
      <c r="G208" t="s">
        <v>20</v>
      </c>
      <c r="H208" t="s">
        <v>14</v>
      </c>
      <c r="I208" t="s">
        <v>35</v>
      </c>
      <c r="J208" t="s">
        <v>36</v>
      </c>
      <c r="K208" s="3">
        <v>350</v>
      </c>
      <c r="L208">
        <v>13</v>
      </c>
      <c r="M208">
        <v>4550</v>
      </c>
    </row>
    <row r="209" spans="1:13" x14ac:dyDescent="0.25">
      <c r="A209" s="4">
        <v>44028</v>
      </c>
      <c r="B209">
        <v>3101550904</v>
      </c>
      <c r="C209" t="s">
        <v>113</v>
      </c>
      <c r="D209" t="s">
        <v>220</v>
      </c>
      <c r="E209" t="s">
        <v>223</v>
      </c>
      <c r="F209" t="s">
        <v>33</v>
      </c>
      <c r="G209" t="s">
        <v>13</v>
      </c>
      <c r="I209" t="s">
        <v>10</v>
      </c>
      <c r="J209" t="s">
        <v>11</v>
      </c>
      <c r="K209" s="3">
        <v>49</v>
      </c>
      <c r="L209">
        <v>78</v>
      </c>
      <c r="M209">
        <v>3822</v>
      </c>
    </row>
    <row r="210" spans="1:13" x14ac:dyDescent="0.25">
      <c r="A210" s="4">
        <v>44029</v>
      </c>
      <c r="B210">
        <v>3101519616</v>
      </c>
      <c r="C210" t="s">
        <v>87</v>
      </c>
      <c r="D210" t="s">
        <v>208</v>
      </c>
      <c r="E210" t="s">
        <v>209</v>
      </c>
      <c r="F210" t="s">
        <v>19</v>
      </c>
      <c r="G210" t="s">
        <v>20</v>
      </c>
      <c r="H210" t="s">
        <v>7</v>
      </c>
      <c r="I210" t="s">
        <v>24</v>
      </c>
      <c r="J210" t="s">
        <v>25</v>
      </c>
      <c r="K210" s="3">
        <v>178.5</v>
      </c>
      <c r="L210">
        <v>83</v>
      </c>
      <c r="M210">
        <v>14815.5</v>
      </c>
    </row>
    <row r="211" spans="1:13" x14ac:dyDescent="0.25">
      <c r="A211" s="4">
        <v>44034</v>
      </c>
      <c r="B211">
        <v>3104000069</v>
      </c>
      <c r="C211" t="s">
        <v>69</v>
      </c>
      <c r="D211" t="s">
        <v>188</v>
      </c>
      <c r="E211" t="s">
        <v>194</v>
      </c>
      <c r="F211" t="s">
        <v>12</v>
      </c>
      <c r="G211" t="s">
        <v>13</v>
      </c>
      <c r="H211" t="s">
        <v>14</v>
      </c>
      <c r="I211" t="s">
        <v>55</v>
      </c>
      <c r="J211" t="s">
        <v>56</v>
      </c>
      <c r="K211" s="3">
        <v>98</v>
      </c>
      <c r="L211">
        <v>37</v>
      </c>
      <c r="M211">
        <v>3626</v>
      </c>
    </row>
    <row r="212" spans="1:13" x14ac:dyDescent="0.25">
      <c r="A212" s="4">
        <v>44034</v>
      </c>
      <c r="B212">
        <v>3101638544</v>
      </c>
      <c r="C212" t="s">
        <v>127</v>
      </c>
      <c r="D212" t="s">
        <v>216</v>
      </c>
      <c r="E212" t="s">
        <v>219</v>
      </c>
      <c r="F212" t="s">
        <v>32</v>
      </c>
      <c r="G212" t="s">
        <v>20</v>
      </c>
      <c r="H212" t="s">
        <v>14</v>
      </c>
      <c r="I212" t="s">
        <v>52</v>
      </c>
      <c r="J212" t="s">
        <v>53</v>
      </c>
      <c r="K212" s="3">
        <v>298.90000000000003</v>
      </c>
      <c r="L212">
        <v>88</v>
      </c>
      <c r="M212">
        <v>26303.200000000004</v>
      </c>
    </row>
    <row r="213" spans="1:13" x14ac:dyDescent="0.25">
      <c r="A213" s="4">
        <v>44036</v>
      </c>
      <c r="B213">
        <v>3101639309</v>
      </c>
      <c r="C213" t="s">
        <v>129</v>
      </c>
      <c r="D213" t="s">
        <v>188</v>
      </c>
      <c r="E213" t="s">
        <v>192</v>
      </c>
      <c r="F213" t="s">
        <v>12</v>
      </c>
      <c r="G213" t="s">
        <v>13</v>
      </c>
      <c r="H213" t="s">
        <v>14</v>
      </c>
      <c r="I213" t="s">
        <v>54</v>
      </c>
      <c r="J213" t="s">
        <v>36</v>
      </c>
      <c r="K213" s="3">
        <v>1134</v>
      </c>
      <c r="L213">
        <v>32</v>
      </c>
      <c r="M213">
        <v>36288</v>
      </c>
    </row>
    <row r="214" spans="1:13" x14ac:dyDescent="0.25">
      <c r="A214" s="4">
        <v>44037</v>
      </c>
      <c r="B214">
        <v>3101507744</v>
      </c>
      <c r="C214" t="s">
        <v>77</v>
      </c>
      <c r="D214" t="s">
        <v>202</v>
      </c>
      <c r="E214" t="s">
        <v>205</v>
      </c>
      <c r="F214" t="s">
        <v>33</v>
      </c>
      <c r="G214" t="s">
        <v>6</v>
      </c>
      <c r="H214" t="s">
        <v>14</v>
      </c>
      <c r="I214" t="s">
        <v>34</v>
      </c>
      <c r="J214" t="s">
        <v>9</v>
      </c>
      <c r="K214" s="3">
        <v>41</v>
      </c>
      <c r="L214">
        <v>96</v>
      </c>
      <c r="M214">
        <v>3936</v>
      </c>
    </row>
    <row r="215" spans="1:13" x14ac:dyDescent="0.25">
      <c r="A215" s="4">
        <v>44037</v>
      </c>
      <c r="B215">
        <v>3101635807</v>
      </c>
      <c r="C215" t="s">
        <v>128</v>
      </c>
      <c r="D215" t="s">
        <v>220</v>
      </c>
      <c r="E215" t="s">
        <v>222</v>
      </c>
      <c r="F215" t="s">
        <v>29</v>
      </c>
      <c r="G215" t="s">
        <v>20</v>
      </c>
      <c r="H215" t="s">
        <v>7</v>
      </c>
      <c r="I215" t="s">
        <v>24</v>
      </c>
      <c r="J215" t="s">
        <v>25</v>
      </c>
      <c r="K215" s="3">
        <v>178.5</v>
      </c>
      <c r="L215">
        <v>72</v>
      </c>
      <c r="M215">
        <v>12852</v>
      </c>
    </row>
    <row r="216" spans="1:13" x14ac:dyDescent="0.25">
      <c r="A216" s="4">
        <v>44037</v>
      </c>
      <c r="B216">
        <v>3101519987</v>
      </c>
      <c r="C216" t="s">
        <v>88</v>
      </c>
      <c r="D216" t="s">
        <v>202</v>
      </c>
      <c r="E216" t="s">
        <v>207</v>
      </c>
      <c r="F216" t="s">
        <v>5</v>
      </c>
      <c r="G216" t="s">
        <v>6</v>
      </c>
      <c r="H216" t="s">
        <v>26</v>
      </c>
      <c r="I216" t="s">
        <v>30</v>
      </c>
      <c r="J216" t="s">
        <v>31</v>
      </c>
      <c r="K216" s="3">
        <v>560</v>
      </c>
      <c r="L216">
        <v>24</v>
      </c>
      <c r="M216">
        <v>13440</v>
      </c>
    </row>
    <row r="217" spans="1:13" x14ac:dyDescent="0.25">
      <c r="A217" s="4">
        <v>44038</v>
      </c>
      <c r="B217">
        <v>3012706208</v>
      </c>
      <c r="C217" t="s">
        <v>169</v>
      </c>
      <c r="D217" t="s">
        <v>188</v>
      </c>
      <c r="E217" t="s">
        <v>190</v>
      </c>
      <c r="F217" t="s">
        <v>19</v>
      </c>
      <c r="G217" t="s">
        <v>20</v>
      </c>
      <c r="I217" t="s">
        <v>39</v>
      </c>
      <c r="J217" t="s">
        <v>40</v>
      </c>
      <c r="K217" s="3">
        <v>257.59999999999997</v>
      </c>
      <c r="L217">
        <v>42</v>
      </c>
      <c r="M217">
        <v>10819.199999999999</v>
      </c>
    </row>
    <row r="218" spans="1:13" x14ac:dyDescent="0.25">
      <c r="A218" s="4">
        <v>44038</v>
      </c>
      <c r="B218">
        <v>3101527717</v>
      </c>
      <c r="C218" t="s">
        <v>97</v>
      </c>
      <c r="D218" t="s">
        <v>208</v>
      </c>
      <c r="E218" t="s">
        <v>210</v>
      </c>
      <c r="F218" t="s">
        <v>41</v>
      </c>
      <c r="G218" t="s">
        <v>13</v>
      </c>
      <c r="H218" t="s">
        <v>7</v>
      </c>
      <c r="I218" t="s">
        <v>44</v>
      </c>
      <c r="J218" t="s">
        <v>45</v>
      </c>
      <c r="K218" s="3">
        <v>487.19999999999993</v>
      </c>
      <c r="L218">
        <v>70</v>
      </c>
      <c r="M218">
        <v>34103.999999999993</v>
      </c>
    </row>
    <row r="219" spans="1:13" x14ac:dyDescent="0.25">
      <c r="A219" s="4">
        <v>44039</v>
      </c>
      <c r="B219">
        <v>3101517836</v>
      </c>
      <c r="C219" t="s">
        <v>85</v>
      </c>
      <c r="D219" t="s">
        <v>188</v>
      </c>
      <c r="E219" t="s">
        <v>192</v>
      </c>
      <c r="F219" t="s">
        <v>19</v>
      </c>
      <c r="I219" t="s">
        <v>18</v>
      </c>
      <c r="J219" t="s">
        <v>9</v>
      </c>
      <c r="K219" s="3">
        <v>21</v>
      </c>
      <c r="L219">
        <v>4</v>
      </c>
      <c r="M219">
        <v>84</v>
      </c>
    </row>
    <row r="220" spans="1:13" x14ac:dyDescent="0.25">
      <c r="A220" s="4">
        <v>44039</v>
      </c>
      <c r="B220">
        <v>3102652210</v>
      </c>
      <c r="C220" t="s">
        <v>132</v>
      </c>
      <c r="D220" t="s">
        <v>202</v>
      </c>
      <c r="E220" t="s">
        <v>205</v>
      </c>
      <c r="F220" t="s">
        <v>33</v>
      </c>
      <c r="G220" t="s">
        <v>6</v>
      </c>
      <c r="H220" t="s">
        <v>14</v>
      </c>
      <c r="I220" t="s">
        <v>47</v>
      </c>
      <c r="J220" t="s">
        <v>11</v>
      </c>
      <c r="K220" s="3">
        <v>140</v>
      </c>
      <c r="L220">
        <v>74</v>
      </c>
      <c r="M220">
        <v>10360</v>
      </c>
    </row>
    <row r="221" spans="1:13" x14ac:dyDescent="0.25">
      <c r="A221" s="4">
        <v>44042</v>
      </c>
      <c r="B221">
        <v>3101635807</v>
      </c>
      <c r="C221" t="s">
        <v>128</v>
      </c>
      <c r="D221" t="s">
        <v>216</v>
      </c>
      <c r="E221" t="s">
        <v>217</v>
      </c>
      <c r="F221" t="s">
        <v>5</v>
      </c>
      <c r="G221" t="s">
        <v>6</v>
      </c>
      <c r="H221" t="s">
        <v>26</v>
      </c>
      <c r="I221" t="s">
        <v>30</v>
      </c>
      <c r="J221" t="s">
        <v>31</v>
      </c>
      <c r="K221" s="3">
        <v>560</v>
      </c>
      <c r="L221">
        <v>98</v>
      </c>
      <c r="M221">
        <v>54880</v>
      </c>
    </row>
    <row r="222" spans="1:13" x14ac:dyDescent="0.25">
      <c r="A222" s="4">
        <v>44042</v>
      </c>
      <c r="B222">
        <v>3101650324</v>
      </c>
      <c r="C222" t="s">
        <v>137</v>
      </c>
      <c r="D222" t="s">
        <v>202</v>
      </c>
      <c r="E222" t="s">
        <v>206</v>
      </c>
      <c r="F222" t="s">
        <v>33</v>
      </c>
      <c r="G222" t="s">
        <v>13</v>
      </c>
      <c r="H222" t="s">
        <v>26</v>
      </c>
      <c r="I222" t="s">
        <v>37</v>
      </c>
      <c r="J222" t="s">
        <v>38</v>
      </c>
      <c r="K222" s="3">
        <v>308</v>
      </c>
      <c r="L222">
        <v>65</v>
      </c>
      <c r="M222">
        <v>20020</v>
      </c>
    </row>
    <row r="223" spans="1:13" x14ac:dyDescent="0.25">
      <c r="A223" s="4">
        <v>44043</v>
      </c>
      <c r="B223">
        <v>3012715957</v>
      </c>
      <c r="C223" t="s">
        <v>177</v>
      </c>
      <c r="D223" t="s">
        <v>202</v>
      </c>
      <c r="E223" t="s">
        <v>206</v>
      </c>
      <c r="F223" t="s">
        <v>33</v>
      </c>
      <c r="G223" t="s">
        <v>13</v>
      </c>
      <c r="I223" t="s">
        <v>35</v>
      </c>
      <c r="J223" t="s">
        <v>36</v>
      </c>
      <c r="K223" s="3">
        <v>350</v>
      </c>
      <c r="L223">
        <v>47</v>
      </c>
      <c r="M223">
        <v>16450</v>
      </c>
    </row>
    <row r="224" spans="1:13" x14ac:dyDescent="0.25">
      <c r="A224" s="4">
        <v>44043</v>
      </c>
      <c r="B224">
        <v>3101647259</v>
      </c>
      <c r="C224" t="s">
        <v>136</v>
      </c>
      <c r="D224" t="s">
        <v>188</v>
      </c>
      <c r="E224" t="s">
        <v>189</v>
      </c>
      <c r="F224" t="s">
        <v>19</v>
      </c>
      <c r="I224" t="s">
        <v>34</v>
      </c>
      <c r="J224" t="s">
        <v>9</v>
      </c>
      <c r="K224" s="3">
        <v>41.86</v>
      </c>
      <c r="L224">
        <v>14</v>
      </c>
      <c r="M224">
        <v>586.04</v>
      </c>
    </row>
    <row r="225" spans="1:13" x14ac:dyDescent="0.25">
      <c r="A225" s="4">
        <v>44043</v>
      </c>
      <c r="B225">
        <v>3101518444</v>
      </c>
      <c r="C225" t="s">
        <v>92</v>
      </c>
      <c r="D225" t="s">
        <v>202</v>
      </c>
      <c r="E225" t="s">
        <v>203</v>
      </c>
      <c r="F225" t="s">
        <v>19</v>
      </c>
      <c r="G225" t="s">
        <v>20</v>
      </c>
      <c r="I225" t="s">
        <v>39</v>
      </c>
      <c r="J225" t="s">
        <v>40</v>
      </c>
      <c r="K225" s="3">
        <v>257.59999999999997</v>
      </c>
      <c r="L225">
        <v>76</v>
      </c>
      <c r="M225">
        <v>19577.599999999999</v>
      </c>
    </row>
    <row r="226" spans="1:13" x14ac:dyDescent="0.25">
      <c r="A226" s="4">
        <v>44044</v>
      </c>
      <c r="B226">
        <v>3104000069</v>
      </c>
      <c r="C226" t="s">
        <v>69</v>
      </c>
      <c r="D226" t="s">
        <v>188</v>
      </c>
      <c r="E226" t="s">
        <v>189</v>
      </c>
      <c r="F226" t="s">
        <v>19</v>
      </c>
      <c r="I226" t="s">
        <v>18</v>
      </c>
      <c r="J226" t="s">
        <v>9</v>
      </c>
      <c r="K226" s="3">
        <v>644</v>
      </c>
      <c r="L226">
        <v>16</v>
      </c>
      <c r="M226">
        <v>10304</v>
      </c>
    </row>
    <row r="227" spans="1:13" x14ac:dyDescent="0.25">
      <c r="A227" s="4">
        <v>44045</v>
      </c>
      <c r="B227">
        <v>3104000677</v>
      </c>
      <c r="C227" t="s">
        <v>75</v>
      </c>
      <c r="D227" t="s">
        <v>220</v>
      </c>
      <c r="E227" t="s">
        <v>221</v>
      </c>
      <c r="F227" t="s">
        <v>29</v>
      </c>
      <c r="G227" t="s">
        <v>6</v>
      </c>
      <c r="H227" t="s">
        <v>14</v>
      </c>
      <c r="I227" t="s">
        <v>30</v>
      </c>
      <c r="J227" t="s">
        <v>31</v>
      </c>
      <c r="K227" s="3">
        <v>33</v>
      </c>
      <c r="L227">
        <v>64</v>
      </c>
      <c r="M227">
        <v>2112</v>
      </c>
    </row>
    <row r="228" spans="1:13" x14ac:dyDescent="0.25">
      <c r="A228" s="4">
        <v>44045</v>
      </c>
      <c r="B228">
        <v>3012707916</v>
      </c>
      <c r="C228" t="s">
        <v>173</v>
      </c>
      <c r="D228" t="s">
        <v>216</v>
      </c>
      <c r="E228" t="s">
        <v>218</v>
      </c>
      <c r="F228" t="s">
        <v>32</v>
      </c>
      <c r="G228" t="s">
        <v>20</v>
      </c>
      <c r="H228" t="s">
        <v>7</v>
      </c>
      <c r="I228" t="s">
        <v>18</v>
      </c>
      <c r="J228" t="s">
        <v>9</v>
      </c>
      <c r="K228" s="3">
        <v>644</v>
      </c>
      <c r="L228">
        <v>28</v>
      </c>
      <c r="M228">
        <v>18032</v>
      </c>
    </row>
    <row r="229" spans="1:13" x14ac:dyDescent="0.25">
      <c r="A229" s="4">
        <v>44045</v>
      </c>
      <c r="B229">
        <v>3101542703</v>
      </c>
      <c r="C229" t="s">
        <v>107</v>
      </c>
      <c r="D229" t="s">
        <v>212</v>
      </c>
      <c r="E229" t="s">
        <v>215</v>
      </c>
      <c r="F229" t="s">
        <v>32</v>
      </c>
      <c r="G229" t="s">
        <v>20</v>
      </c>
      <c r="H229" t="s">
        <v>7</v>
      </c>
      <c r="I229" t="s">
        <v>18</v>
      </c>
      <c r="J229" t="s">
        <v>9</v>
      </c>
      <c r="K229" s="3">
        <v>644</v>
      </c>
      <c r="L229">
        <v>16</v>
      </c>
      <c r="M229">
        <v>10304</v>
      </c>
    </row>
    <row r="230" spans="1:13" x14ac:dyDescent="0.25">
      <c r="A230" s="4">
        <v>44046</v>
      </c>
      <c r="B230">
        <v>3101638544</v>
      </c>
      <c r="C230" t="s">
        <v>127</v>
      </c>
      <c r="D230" t="s">
        <v>188</v>
      </c>
      <c r="E230" t="s">
        <v>188</v>
      </c>
      <c r="F230" t="s">
        <v>12</v>
      </c>
      <c r="G230" t="s">
        <v>13</v>
      </c>
      <c r="H230" t="s">
        <v>14</v>
      </c>
      <c r="I230" t="s">
        <v>54</v>
      </c>
      <c r="J230" t="s">
        <v>36</v>
      </c>
      <c r="K230" s="3">
        <v>1134</v>
      </c>
      <c r="L230">
        <v>98</v>
      </c>
      <c r="M230">
        <v>111132</v>
      </c>
    </row>
    <row r="231" spans="1:13" x14ac:dyDescent="0.25">
      <c r="A231" s="4">
        <v>44046</v>
      </c>
      <c r="B231">
        <v>3102650719</v>
      </c>
      <c r="C231" t="s">
        <v>139</v>
      </c>
      <c r="D231" t="s">
        <v>220</v>
      </c>
      <c r="E231" t="s">
        <v>223</v>
      </c>
      <c r="F231" t="s">
        <v>23</v>
      </c>
      <c r="G231" t="s">
        <v>6</v>
      </c>
      <c r="H231" t="s">
        <v>7</v>
      </c>
      <c r="I231" t="s">
        <v>48</v>
      </c>
      <c r="J231" t="s">
        <v>49</v>
      </c>
      <c r="K231" s="3">
        <v>546</v>
      </c>
      <c r="L231">
        <v>54</v>
      </c>
      <c r="M231">
        <v>29484</v>
      </c>
    </row>
    <row r="232" spans="1:13" x14ac:dyDescent="0.25">
      <c r="A232" s="4">
        <v>44047</v>
      </c>
      <c r="B232">
        <v>3101670741</v>
      </c>
      <c r="C232" t="s">
        <v>143</v>
      </c>
      <c r="D232" t="s">
        <v>208</v>
      </c>
      <c r="E232" t="s">
        <v>210</v>
      </c>
      <c r="F232" t="s">
        <v>19</v>
      </c>
      <c r="G232" t="s">
        <v>6</v>
      </c>
      <c r="H232" t="s">
        <v>7</v>
      </c>
      <c r="I232" t="s">
        <v>30</v>
      </c>
      <c r="J232" t="s">
        <v>31</v>
      </c>
      <c r="K232" s="3">
        <v>560</v>
      </c>
      <c r="L232">
        <v>38</v>
      </c>
      <c r="M232">
        <v>21280</v>
      </c>
    </row>
    <row r="233" spans="1:13" x14ac:dyDescent="0.25">
      <c r="A233" s="4">
        <v>44049</v>
      </c>
      <c r="B233">
        <v>3101350066</v>
      </c>
      <c r="C233" t="s">
        <v>142</v>
      </c>
      <c r="D233" t="s">
        <v>220</v>
      </c>
      <c r="E233" t="s">
        <v>222</v>
      </c>
      <c r="F233" t="s">
        <v>23</v>
      </c>
      <c r="G233" t="s">
        <v>6</v>
      </c>
      <c r="H233" t="s">
        <v>7</v>
      </c>
      <c r="I233" t="s">
        <v>48</v>
      </c>
      <c r="J233" t="s">
        <v>49</v>
      </c>
      <c r="K233" s="3">
        <v>546</v>
      </c>
      <c r="L233">
        <v>98</v>
      </c>
      <c r="M233">
        <v>53508</v>
      </c>
    </row>
    <row r="234" spans="1:13" x14ac:dyDescent="0.25">
      <c r="A234" s="4">
        <v>44049</v>
      </c>
      <c r="B234">
        <v>3012709361</v>
      </c>
      <c r="C234" t="s">
        <v>174</v>
      </c>
      <c r="D234" t="s">
        <v>208</v>
      </c>
      <c r="E234" t="s">
        <v>210</v>
      </c>
      <c r="F234" t="s">
        <v>19</v>
      </c>
      <c r="G234" t="s">
        <v>20</v>
      </c>
      <c r="H234" t="s">
        <v>7</v>
      </c>
      <c r="I234" t="s">
        <v>24</v>
      </c>
      <c r="J234" t="s">
        <v>25</v>
      </c>
      <c r="K234" s="3">
        <v>178.5</v>
      </c>
      <c r="L234">
        <v>57</v>
      </c>
      <c r="M234">
        <v>10174.5</v>
      </c>
    </row>
    <row r="235" spans="1:13" x14ac:dyDescent="0.25">
      <c r="A235" s="4">
        <v>44052</v>
      </c>
      <c r="B235">
        <v>3104000368</v>
      </c>
      <c r="C235" t="s">
        <v>74</v>
      </c>
      <c r="D235" t="s">
        <v>202</v>
      </c>
      <c r="E235" t="s">
        <v>205</v>
      </c>
      <c r="F235" t="s">
        <v>33</v>
      </c>
      <c r="G235" t="s">
        <v>13</v>
      </c>
      <c r="I235" t="s">
        <v>10</v>
      </c>
      <c r="J235" t="s">
        <v>11</v>
      </c>
      <c r="K235" s="3">
        <v>49</v>
      </c>
      <c r="L235">
        <v>21</v>
      </c>
      <c r="M235">
        <v>1029</v>
      </c>
    </row>
    <row r="236" spans="1:13" x14ac:dyDescent="0.25">
      <c r="A236" s="4">
        <v>44052</v>
      </c>
      <c r="B236">
        <v>3012699196</v>
      </c>
      <c r="C236" t="s">
        <v>164</v>
      </c>
      <c r="D236" t="s">
        <v>216</v>
      </c>
      <c r="E236" t="s">
        <v>218</v>
      </c>
      <c r="F236" t="s">
        <v>5</v>
      </c>
      <c r="G236" t="s">
        <v>6</v>
      </c>
      <c r="H236" t="s">
        <v>26</v>
      </c>
      <c r="I236" t="s">
        <v>46</v>
      </c>
      <c r="J236" t="s">
        <v>38</v>
      </c>
      <c r="K236" s="3">
        <v>140</v>
      </c>
      <c r="L236">
        <v>99</v>
      </c>
      <c r="M236">
        <v>13860</v>
      </c>
    </row>
    <row r="237" spans="1:13" x14ac:dyDescent="0.25">
      <c r="A237" s="4">
        <v>44054</v>
      </c>
      <c r="B237">
        <v>3012616779</v>
      </c>
      <c r="C237" t="s">
        <v>121</v>
      </c>
      <c r="D237" t="s">
        <v>202</v>
      </c>
      <c r="E237" t="s">
        <v>205</v>
      </c>
      <c r="F237" t="s">
        <v>33</v>
      </c>
      <c r="G237" t="s">
        <v>13</v>
      </c>
      <c r="H237" t="s">
        <v>26</v>
      </c>
      <c r="I237" t="s">
        <v>51</v>
      </c>
      <c r="J237" t="s">
        <v>22</v>
      </c>
      <c r="K237" s="3">
        <v>140</v>
      </c>
      <c r="L237">
        <v>49</v>
      </c>
      <c r="M237">
        <v>6860</v>
      </c>
    </row>
    <row r="238" spans="1:13" x14ac:dyDescent="0.25">
      <c r="A238" s="4">
        <v>44054</v>
      </c>
      <c r="B238">
        <v>3012688977</v>
      </c>
      <c r="C238" t="s">
        <v>157</v>
      </c>
      <c r="D238" t="s">
        <v>212</v>
      </c>
      <c r="E238" t="s">
        <v>214</v>
      </c>
      <c r="F238" t="s">
        <v>32</v>
      </c>
      <c r="G238" t="s">
        <v>20</v>
      </c>
      <c r="H238" t="s">
        <v>14</v>
      </c>
      <c r="I238" t="s">
        <v>27</v>
      </c>
      <c r="J238" t="s">
        <v>28</v>
      </c>
      <c r="K238" s="3">
        <v>135.1</v>
      </c>
      <c r="L238">
        <v>25</v>
      </c>
      <c r="M238">
        <v>3377.5</v>
      </c>
    </row>
    <row r="239" spans="1:13" x14ac:dyDescent="0.25">
      <c r="A239" s="4">
        <v>44055</v>
      </c>
      <c r="B239">
        <v>3101519987</v>
      </c>
      <c r="C239" t="s">
        <v>88</v>
      </c>
      <c r="D239" t="s">
        <v>216</v>
      </c>
      <c r="E239" t="s">
        <v>217</v>
      </c>
      <c r="F239" t="s">
        <v>32</v>
      </c>
      <c r="G239" t="s">
        <v>20</v>
      </c>
      <c r="H239" t="s">
        <v>14</v>
      </c>
      <c r="I239" t="s">
        <v>39</v>
      </c>
      <c r="J239" t="s">
        <v>40</v>
      </c>
      <c r="K239" s="3">
        <v>39</v>
      </c>
      <c r="L239">
        <v>21</v>
      </c>
      <c r="M239">
        <v>819</v>
      </c>
    </row>
    <row r="240" spans="1:13" x14ac:dyDescent="0.25">
      <c r="A240" s="4">
        <v>44055</v>
      </c>
      <c r="B240">
        <v>3101531138</v>
      </c>
      <c r="C240" t="s">
        <v>99</v>
      </c>
      <c r="D240" t="s">
        <v>216</v>
      </c>
      <c r="E240" t="s">
        <v>219</v>
      </c>
      <c r="F240" t="s">
        <v>12</v>
      </c>
      <c r="G240" t="s">
        <v>13</v>
      </c>
      <c r="H240" t="s">
        <v>14</v>
      </c>
      <c r="I240" t="s">
        <v>10</v>
      </c>
      <c r="J240" t="s">
        <v>11</v>
      </c>
      <c r="K240" s="3">
        <v>49</v>
      </c>
      <c r="L240">
        <v>70</v>
      </c>
      <c r="M240">
        <v>3430</v>
      </c>
    </row>
    <row r="241" spans="1:13" x14ac:dyDescent="0.25">
      <c r="A241" s="4">
        <v>44056</v>
      </c>
      <c r="B241">
        <v>3101639309</v>
      </c>
      <c r="C241" t="s">
        <v>129</v>
      </c>
      <c r="D241" t="s">
        <v>208</v>
      </c>
      <c r="E241" t="s">
        <v>210</v>
      </c>
      <c r="F241" t="s">
        <v>19</v>
      </c>
      <c r="G241" t="s">
        <v>20</v>
      </c>
      <c r="H241" t="s">
        <v>14</v>
      </c>
      <c r="I241" t="s">
        <v>44</v>
      </c>
      <c r="J241" t="s">
        <v>45</v>
      </c>
      <c r="K241" s="3">
        <v>487.19999999999993</v>
      </c>
      <c r="L241">
        <v>30</v>
      </c>
      <c r="M241">
        <v>14615.999999999998</v>
      </c>
    </row>
    <row r="242" spans="1:13" x14ac:dyDescent="0.25">
      <c r="A242" s="4">
        <v>44057</v>
      </c>
      <c r="B242">
        <v>3102650719</v>
      </c>
      <c r="C242" t="s">
        <v>139</v>
      </c>
      <c r="D242" t="s">
        <v>216</v>
      </c>
      <c r="E242" t="s">
        <v>218</v>
      </c>
      <c r="F242" t="s">
        <v>32</v>
      </c>
      <c r="G242" t="s">
        <v>20</v>
      </c>
      <c r="H242" t="s">
        <v>14</v>
      </c>
      <c r="I242" t="s">
        <v>39</v>
      </c>
      <c r="J242" t="s">
        <v>40</v>
      </c>
      <c r="K242" s="3">
        <v>257.59999999999997</v>
      </c>
      <c r="L242">
        <v>98</v>
      </c>
      <c r="M242">
        <v>25244.799999999996</v>
      </c>
    </row>
    <row r="243" spans="1:13" x14ac:dyDescent="0.25">
      <c r="A243" s="4">
        <v>44058</v>
      </c>
      <c r="B243">
        <v>3101350066</v>
      </c>
      <c r="C243" t="s">
        <v>142</v>
      </c>
      <c r="D243" t="s">
        <v>220</v>
      </c>
      <c r="E243" t="s">
        <v>221</v>
      </c>
      <c r="F243" t="s">
        <v>29</v>
      </c>
      <c r="G243" t="s">
        <v>6</v>
      </c>
      <c r="H243" t="s">
        <v>14</v>
      </c>
      <c r="I243" t="s">
        <v>8</v>
      </c>
      <c r="J243" t="s">
        <v>9</v>
      </c>
      <c r="K243" s="3">
        <v>196</v>
      </c>
      <c r="L243">
        <v>65</v>
      </c>
      <c r="M243">
        <v>12740</v>
      </c>
    </row>
    <row r="244" spans="1:13" x14ac:dyDescent="0.25">
      <c r="A244" s="4">
        <v>44059</v>
      </c>
      <c r="B244">
        <v>3101542573</v>
      </c>
      <c r="C244" t="s">
        <v>106</v>
      </c>
      <c r="D244" t="s">
        <v>212</v>
      </c>
      <c r="E244" t="s">
        <v>215</v>
      </c>
      <c r="F244" t="s">
        <v>29</v>
      </c>
      <c r="G244" t="s">
        <v>6</v>
      </c>
      <c r="H244" t="s">
        <v>14</v>
      </c>
      <c r="I244" t="s">
        <v>30</v>
      </c>
      <c r="J244" t="s">
        <v>31</v>
      </c>
      <c r="K244" s="3">
        <v>560</v>
      </c>
      <c r="L244">
        <v>32</v>
      </c>
      <c r="M244">
        <v>17920</v>
      </c>
    </row>
    <row r="245" spans="1:13" x14ac:dyDescent="0.25">
      <c r="A245" s="4">
        <v>44062</v>
      </c>
      <c r="B245">
        <v>3104000677</v>
      </c>
      <c r="C245" t="s">
        <v>75</v>
      </c>
      <c r="D245" t="s">
        <v>212</v>
      </c>
      <c r="E245" t="s">
        <v>214</v>
      </c>
      <c r="F245" t="s">
        <v>29</v>
      </c>
      <c r="G245" t="s">
        <v>6</v>
      </c>
      <c r="H245" t="s">
        <v>14</v>
      </c>
      <c r="I245" t="s">
        <v>8</v>
      </c>
      <c r="J245" t="s">
        <v>9</v>
      </c>
      <c r="K245" s="3">
        <v>196</v>
      </c>
      <c r="L245">
        <v>85</v>
      </c>
      <c r="M245">
        <v>16660</v>
      </c>
    </row>
    <row r="246" spans="1:13" x14ac:dyDescent="0.25">
      <c r="A246" s="4">
        <v>44063</v>
      </c>
      <c r="B246">
        <v>3102437694</v>
      </c>
      <c r="C246" t="s">
        <v>86</v>
      </c>
      <c r="D246" t="s">
        <v>216</v>
      </c>
      <c r="E246" t="s">
        <v>219</v>
      </c>
      <c r="F246" t="s">
        <v>19</v>
      </c>
      <c r="G246" t="s">
        <v>20</v>
      </c>
      <c r="H246" t="s">
        <v>14</v>
      </c>
      <c r="I246" t="s">
        <v>44</v>
      </c>
      <c r="J246" t="s">
        <v>45</v>
      </c>
      <c r="K246" s="3">
        <v>487.19999999999993</v>
      </c>
      <c r="L246">
        <v>24</v>
      </c>
      <c r="M246">
        <v>11692.8</v>
      </c>
    </row>
    <row r="247" spans="1:13" x14ac:dyDescent="0.25">
      <c r="A247" s="4">
        <v>44064</v>
      </c>
      <c r="B247">
        <v>3012668917</v>
      </c>
      <c r="C247" t="s">
        <v>144</v>
      </c>
      <c r="D247" t="s">
        <v>220</v>
      </c>
      <c r="E247" t="s">
        <v>222</v>
      </c>
      <c r="F247" t="s">
        <v>29</v>
      </c>
      <c r="G247" t="s">
        <v>20</v>
      </c>
      <c r="H247" t="s">
        <v>7</v>
      </c>
      <c r="I247" t="s">
        <v>16</v>
      </c>
      <c r="J247" t="s">
        <v>11</v>
      </c>
      <c r="K247" s="3">
        <v>742</v>
      </c>
      <c r="L247">
        <v>14</v>
      </c>
      <c r="M247">
        <v>10388</v>
      </c>
    </row>
    <row r="248" spans="1:13" x14ac:dyDescent="0.25">
      <c r="A248" s="4">
        <v>44065</v>
      </c>
      <c r="B248">
        <v>3101511523</v>
      </c>
      <c r="C248" t="s">
        <v>79</v>
      </c>
      <c r="D248" t="s">
        <v>202</v>
      </c>
      <c r="E248" t="s">
        <v>205</v>
      </c>
      <c r="F248" t="s">
        <v>33</v>
      </c>
      <c r="G248" t="s">
        <v>13</v>
      </c>
      <c r="I248" t="s">
        <v>35</v>
      </c>
      <c r="J248" t="s">
        <v>36</v>
      </c>
      <c r="K248" s="3">
        <v>26</v>
      </c>
      <c r="L248">
        <v>65</v>
      </c>
      <c r="M248">
        <v>1690</v>
      </c>
    </row>
    <row r="249" spans="1:13" x14ac:dyDescent="0.25">
      <c r="A249" s="4">
        <v>44068</v>
      </c>
      <c r="B249">
        <v>3102493233</v>
      </c>
      <c r="C249" t="s">
        <v>65</v>
      </c>
      <c r="D249" t="s">
        <v>197</v>
      </c>
      <c r="E249" t="s">
        <v>201</v>
      </c>
      <c r="F249" t="s">
        <v>5</v>
      </c>
      <c r="G249" t="s">
        <v>6</v>
      </c>
      <c r="H249" t="s">
        <v>7</v>
      </c>
      <c r="I249" t="s">
        <v>10</v>
      </c>
      <c r="J249" t="s">
        <v>11</v>
      </c>
      <c r="K249" s="3">
        <v>34</v>
      </c>
      <c r="L249">
        <v>1</v>
      </c>
      <c r="M249">
        <v>34</v>
      </c>
    </row>
    <row r="250" spans="1:13" x14ac:dyDescent="0.25">
      <c r="A250" s="4">
        <v>44068</v>
      </c>
      <c r="B250">
        <v>3102500051</v>
      </c>
      <c r="C250" t="s">
        <v>64</v>
      </c>
      <c r="D250" t="s">
        <v>212</v>
      </c>
      <c r="E250" t="s">
        <v>214</v>
      </c>
      <c r="F250" t="s">
        <v>33</v>
      </c>
      <c r="G250" t="s">
        <v>13</v>
      </c>
      <c r="I250" t="s">
        <v>37</v>
      </c>
      <c r="J250" t="s">
        <v>38</v>
      </c>
      <c r="K250" s="3">
        <v>308</v>
      </c>
      <c r="L250">
        <v>96</v>
      </c>
      <c r="M250">
        <v>29568</v>
      </c>
    </row>
    <row r="251" spans="1:13" x14ac:dyDescent="0.25">
      <c r="A251" s="4">
        <v>44069</v>
      </c>
      <c r="B251">
        <v>3101531138</v>
      </c>
      <c r="C251" t="s">
        <v>99</v>
      </c>
      <c r="D251" t="s">
        <v>216</v>
      </c>
      <c r="E251" t="s">
        <v>217</v>
      </c>
      <c r="F251" t="s">
        <v>32</v>
      </c>
      <c r="G251" t="s">
        <v>20</v>
      </c>
      <c r="H251" t="s">
        <v>7</v>
      </c>
      <c r="I251" t="s">
        <v>18</v>
      </c>
      <c r="J251" t="s">
        <v>9</v>
      </c>
      <c r="K251" s="3">
        <v>644</v>
      </c>
      <c r="L251">
        <v>36</v>
      </c>
      <c r="M251">
        <v>23184</v>
      </c>
    </row>
    <row r="252" spans="1:13" x14ac:dyDescent="0.25">
      <c r="A252" s="4">
        <v>44069</v>
      </c>
      <c r="B252">
        <v>3012703244</v>
      </c>
      <c r="C252" t="s">
        <v>167</v>
      </c>
      <c r="D252" t="s">
        <v>202</v>
      </c>
      <c r="E252" t="s">
        <v>206</v>
      </c>
      <c r="F252" t="s">
        <v>33</v>
      </c>
      <c r="G252" t="s">
        <v>13</v>
      </c>
      <c r="I252" t="s">
        <v>10</v>
      </c>
      <c r="J252" t="s">
        <v>11</v>
      </c>
      <c r="K252" s="3">
        <v>49</v>
      </c>
      <c r="L252">
        <v>27</v>
      </c>
      <c r="M252">
        <v>1323</v>
      </c>
    </row>
    <row r="253" spans="1:13" x14ac:dyDescent="0.25">
      <c r="A253" s="4">
        <v>44069</v>
      </c>
      <c r="B253">
        <v>3101518594</v>
      </c>
      <c r="C253" t="s">
        <v>94</v>
      </c>
      <c r="D253" t="s">
        <v>212</v>
      </c>
      <c r="E253" t="s">
        <v>215</v>
      </c>
      <c r="F253" t="s">
        <v>41</v>
      </c>
      <c r="G253" t="s">
        <v>13</v>
      </c>
      <c r="H253" t="s">
        <v>7</v>
      </c>
      <c r="I253" t="s">
        <v>27</v>
      </c>
      <c r="J253" t="s">
        <v>28</v>
      </c>
      <c r="K253" s="3">
        <v>135.1</v>
      </c>
      <c r="L253">
        <v>14</v>
      </c>
      <c r="M253">
        <v>1891.3999999999999</v>
      </c>
    </row>
    <row r="254" spans="1:13" x14ac:dyDescent="0.25">
      <c r="A254" s="4">
        <v>44070</v>
      </c>
      <c r="B254">
        <v>3101537749</v>
      </c>
      <c r="C254" t="s">
        <v>105</v>
      </c>
      <c r="D254" t="s">
        <v>208</v>
      </c>
      <c r="E254" t="s">
        <v>209</v>
      </c>
      <c r="F254" t="s">
        <v>19</v>
      </c>
      <c r="G254" t="s">
        <v>6</v>
      </c>
      <c r="H254" t="s">
        <v>7</v>
      </c>
      <c r="I254" t="s">
        <v>24</v>
      </c>
      <c r="J254" t="s">
        <v>25</v>
      </c>
      <c r="K254" s="3">
        <v>178.5</v>
      </c>
      <c r="L254">
        <v>13</v>
      </c>
      <c r="M254">
        <v>2320.5</v>
      </c>
    </row>
    <row r="255" spans="1:13" x14ac:dyDescent="0.25">
      <c r="A255" s="4">
        <v>44070</v>
      </c>
      <c r="B255">
        <v>3101550655</v>
      </c>
      <c r="C255" t="s">
        <v>112</v>
      </c>
      <c r="D255" t="s">
        <v>216</v>
      </c>
      <c r="E255" t="s">
        <v>217</v>
      </c>
      <c r="F255" t="s">
        <v>32</v>
      </c>
      <c r="G255" t="s">
        <v>20</v>
      </c>
      <c r="H255" t="s">
        <v>14</v>
      </c>
      <c r="I255" t="s">
        <v>39</v>
      </c>
      <c r="J255" t="s">
        <v>40</v>
      </c>
      <c r="K255" s="3">
        <v>257.59999999999997</v>
      </c>
      <c r="L255">
        <v>25</v>
      </c>
      <c r="M255">
        <v>6439.9999999999991</v>
      </c>
    </row>
    <row r="256" spans="1:13" x14ac:dyDescent="0.25">
      <c r="A256" s="4">
        <v>44071</v>
      </c>
      <c r="B256">
        <v>3101510951</v>
      </c>
      <c r="C256" t="s">
        <v>91</v>
      </c>
      <c r="D256" t="s">
        <v>202</v>
      </c>
      <c r="E256" t="s">
        <v>205</v>
      </c>
      <c r="F256" t="s">
        <v>33</v>
      </c>
      <c r="G256" t="s">
        <v>13</v>
      </c>
      <c r="I256" t="s">
        <v>37</v>
      </c>
      <c r="J256" t="s">
        <v>38</v>
      </c>
      <c r="K256" s="3">
        <v>308</v>
      </c>
      <c r="L256">
        <v>37</v>
      </c>
      <c r="M256">
        <v>11396</v>
      </c>
    </row>
    <row r="257" spans="1:13" x14ac:dyDescent="0.25">
      <c r="A257" s="4">
        <v>44073</v>
      </c>
      <c r="B257">
        <v>3101545821</v>
      </c>
      <c r="C257" t="s">
        <v>117</v>
      </c>
      <c r="D257" t="s">
        <v>208</v>
      </c>
      <c r="E257" t="s">
        <v>209</v>
      </c>
      <c r="F257" t="s">
        <v>19</v>
      </c>
      <c r="G257" t="s">
        <v>6</v>
      </c>
      <c r="H257" t="s">
        <v>7</v>
      </c>
      <c r="I257" t="s">
        <v>21</v>
      </c>
      <c r="J257" t="s">
        <v>22</v>
      </c>
      <c r="K257" s="3">
        <v>128.79999999999998</v>
      </c>
      <c r="L257">
        <v>51</v>
      </c>
      <c r="M257">
        <v>6568.7999999999993</v>
      </c>
    </row>
    <row r="258" spans="1:13" x14ac:dyDescent="0.25">
      <c r="A258" s="4">
        <v>44073</v>
      </c>
      <c r="B258">
        <v>3101532992</v>
      </c>
      <c r="C258" t="s">
        <v>103</v>
      </c>
      <c r="D258" t="s">
        <v>220</v>
      </c>
      <c r="E258" t="s">
        <v>223</v>
      </c>
      <c r="F258" t="s">
        <v>32</v>
      </c>
      <c r="G258" t="s">
        <v>20</v>
      </c>
      <c r="H258" t="s">
        <v>14</v>
      </c>
      <c r="I258" t="s">
        <v>27</v>
      </c>
      <c r="J258" t="s">
        <v>28</v>
      </c>
      <c r="K258" s="3">
        <v>135.1</v>
      </c>
      <c r="L258">
        <v>71</v>
      </c>
      <c r="M258">
        <v>9592.1</v>
      </c>
    </row>
    <row r="259" spans="1:13" x14ac:dyDescent="0.25">
      <c r="A259" s="4">
        <v>44073</v>
      </c>
      <c r="B259">
        <v>3101545821</v>
      </c>
      <c r="C259" t="s">
        <v>117</v>
      </c>
      <c r="D259" t="s">
        <v>208</v>
      </c>
      <c r="E259" t="s">
        <v>210</v>
      </c>
      <c r="F259" t="s">
        <v>41</v>
      </c>
      <c r="G259" t="s">
        <v>13</v>
      </c>
      <c r="H259" t="s">
        <v>7</v>
      </c>
      <c r="I259" t="s">
        <v>27</v>
      </c>
      <c r="J259" t="s">
        <v>28</v>
      </c>
      <c r="K259" s="3">
        <v>135.1</v>
      </c>
      <c r="L259">
        <v>89</v>
      </c>
      <c r="M259">
        <v>12023.9</v>
      </c>
    </row>
    <row r="260" spans="1:13" x14ac:dyDescent="0.25">
      <c r="A260" s="4">
        <v>44073</v>
      </c>
      <c r="B260">
        <v>3102493233</v>
      </c>
      <c r="C260" t="s">
        <v>65</v>
      </c>
      <c r="D260" t="s">
        <v>212</v>
      </c>
      <c r="E260" t="s">
        <v>214</v>
      </c>
      <c r="F260" t="s">
        <v>33</v>
      </c>
      <c r="G260" t="s">
        <v>13</v>
      </c>
      <c r="I260" t="s">
        <v>21</v>
      </c>
      <c r="J260" t="s">
        <v>22</v>
      </c>
      <c r="K260" s="3">
        <v>128.79999999999998</v>
      </c>
      <c r="L260">
        <v>34</v>
      </c>
      <c r="M260">
        <v>4379.2</v>
      </c>
    </row>
    <row r="261" spans="1:13" x14ac:dyDescent="0.25">
      <c r="A261" s="4">
        <v>44074</v>
      </c>
      <c r="B261">
        <v>3101547865</v>
      </c>
      <c r="C261" t="s">
        <v>109</v>
      </c>
      <c r="D261" t="s">
        <v>188</v>
      </c>
      <c r="E261" t="s">
        <v>190</v>
      </c>
      <c r="F261" t="s">
        <v>19</v>
      </c>
      <c r="I261" t="s">
        <v>18</v>
      </c>
      <c r="J261" t="s">
        <v>9</v>
      </c>
      <c r="K261" s="3">
        <v>644</v>
      </c>
      <c r="L261">
        <v>77</v>
      </c>
      <c r="M261">
        <v>49588</v>
      </c>
    </row>
    <row r="262" spans="1:13" x14ac:dyDescent="0.25">
      <c r="A262" s="4">
        <v>44075</v>
      </c>
      <c r="B262">
        <v>3102493233</v>
      </c>
      <c r="C262" t="s">
        <v>65</v>
      </c>
      <c r="D262" t="s">
        <v>212</v>
      </c>
      <c r="E262" t="s">
        <v>213</v>
      </c>
      <c r="F262" t="s">
        <v>32</v>
      </c>
      <c r="G262" t="s">
        <v>20</v>
      </c>
      <c r="H262" t="s">
        <v>14</v>
      </c>
      <c r="I262" t="s">
        <v>39</v>
      </c>
      <c r="J262" t="s">
        <v>40</v>
      </c>
      <c r="K262" s="3">
        <v>257.59999999999997</v>
      </c>
      <c r="L262">
        <v>65</v>
      </c>
      <c r="M262">
        <v>16743.999999999996</v>
      </c>
    </row>
    <row r="263" spans="1:13" x14ac:dyDescent="0.25">
      <c r="A263" s="4">
        <v>44075</v>
      </c>
      <c r="B263">
        <v>3101530354</v>
      </c>
      <c r="C263" t="s">
        <v>98</v>
      </c>
      <c r="D263" t="s">
        <v>220</v>
      </c>
      <c r="E263" t="s">
        <v>223</v>
      </c>
      <c r="F263" t="s">
        <v>12</v>
      </c>
      <c r="G263" t="s">
        <v>13</v>
      </c>
      <c r="H263" t="s">
        <v>14</v>
      </c>
      <c r="I263" t="s">
        <v>16</v>
      </c>
      <c r="J263" t="s">
        <v>11</v>
      </c>
      <c r="K263" s="3">
        <v>742</v>
      </c>
      <c r="L263">
        <v>27</v>
      </c>
      <c r="M263">
        <v>20034</v>
      </c>
    </row>
    <row r="264" spans="1:13" x14ac:dyDescent="0.25">
      <c r="A264" s="4">
        <v>44076</v>
      </c>
      <c r="B264">
        <v>3102632048</v>
      </c>
      <c r="C264" t="s">
        <v>124</v>
      </c>
      <c r="D264" t="s">
        <v>212</v>
      </c>
      <c r="E264" t="s">
        <v>214</v>
      </c>
      <c r="F264" t="s">
        <v>32</v>
      </c>
      <c r="G264" t="s">
        <v>20</v>
      </c>
      <c r="H264" t="s">
        <v>14</v>
      </c>
      <c r="I264" t="s">
        <v>52</v>
      </c>
      <c r="J264" t="s">
        <v>53</v>
      </c>
      <c r="K264" s="3">
        <v>298.90000000000003</v>
      </c>
      <c r="L264">
        <v>60</v>
      </c>
      <c r="M264">
        <v>17934.000000000004</v>
      </c>
    </row>
    <row r="265" spans="1:13" x14ac:dyDescent="0.25">
      <c r="A265" s="4">
        <v>44077</v>
      </c>
      <c r="B265">
        <v>3101541674</v>
      </c>
      <c r="C265" t="s">
        <v>102</v>
      </c>
      <c r="D265" t="s">
        <v>216</v>
      </c>
      <c r="E265" t="s">
        <v>219</v>
      </c>
      <c r="F265" t="s">
        <v>32</v>
      </c>
      <c r="G265" t="s">
        <v>20</v>
      </c>
      <c r="H265" t="s">
        <v>14</v>
      </c>
      <c r="I265" t="s">
        <v>52</v>
      </c>
      <c r="J265" t="s">
        <v>53</v>
      </c>
      <c r="K265" s="3">
        <v>298.90000000000003</v>
      </c>
      <c r="L265">
        <v>49</v>
      </c>
      <c r="M265">
        <v>14646.100000000002</v>
      </c>
    </row>
    <row r="266" spans="1:13" x14ac:dyDescent="0.25">
      <c r="A266" s="4">
        <v>44078</v>
      </c>
      <c r="B266">
        <v>3101517836</v>
      </c>
      <c r="C266" t="s">
        <v>85</v>
      </c>
      <c r="D266" t="s">
        <v>220</v>
      </c>
      <c r="E266" t="s">
        <v>223</v>
      </c>
      <c r="F266" t="s">
        <v>12</v>
      </c>
      <c r="G266" t="s">
        <v>13</v>
      </c>
      <c r="H266" t="s">
        <v>14</v>
      </c>
      <c r="I266" t="s">
        <v>55</v>
      </c>
      <c r="J266" t="s">
        <v>56</v>
      </c>
      <c r="K266" s="3">
        <v>98</v>
      </c>
      <c r="L266">
        <v>37</v>
      </c>
      <c r="M266">
        <v>3626</v>
      </c>
    </row>
    <row r="267" spans="1:13" x14ac:dyDescent="0.25">
      <c r="A267" s="4">
        <v>44079</v>
      </c>
      <c r="B267">
        <v>3104000196</v>
      </c>
      <c r="C267" t="s">
        <v>70</v>
      </c>
      <c r="D267" t="s">
        <v>197</v>
      </c>
      <c r="E267" t="s">
        <v>200</v>
      </c>
      <c r="F267" t="s">
        <v>32</v>
      </c>
      <c r="G267" t="s">
        <v>20</v>
      </c>
      <c r="H267" t="s">
        <v>14</v>
      </c>
      <c r="I267" t="s">
        <v>52</v>
      </c>
      <c r="J267" t="s">
        <v>53</v>
      </c>
      <c r="K267" s="3">
        <v>298.90000000000003</v>
      </c>
      <c r="L267">
        <v>54</v>
      </c>
      <c r="M267">
        <v>16140.600000000002</v>
      </c>
    </row>
    <row r="268" spans="1:13" x14ac:dyDescent="0.25">
      <c r="A268" s="4">
        <v>44080</v>
      </c>
      <c r="B268">
        <v>3102652210</v>
      </c>
      <c r="C268" t="s">
        <v>132</v>
      </c>
      <c r="D268" t="s">
        <v>202</v>
      </c>
      <c r="E268" t="s">
        <v>205</v>
      </c>
      <c r="F268" t="s">
        <v>33</v>
      </c>
      <c r="G268" t="s">
        <v>13</v>
      </c>
      <c r="I268" t="s">
        <v>21</v>
      </c>
      <c r="J268" t="s">
        <v>22</v>
      </c>
      <c r="K268" s="3">
        <v>128.79999999999998</v>
      </c>
      <c r="L268">
        <v>38</v>
      </c>
      <c r="M268">
        <v>4894.3999999999996</v>
      </c>
    </row>
    <row r="269" spans="1:13" x14ac:dyDescent="0.25">
      <c r="A269" s="4">
        <v>44083</v>
      </c>
      <c r="B269">
        <v>3101644899</v>
      </c>
      <c r="C269" t="s">
        <v>135</v>
      </c>
      <c r="D269" t="s">
        <v>188</v>
      </c>
      <c r="E269" t="s">
        <v>190</v>
      </c>
      <c r="F269" t="s">
        <v>19</v>
      </c>
      <c r="G269" t="s">
        <v>20</v>
      </c>
      <c r="I269" t="s">
        <v>39</v>
      </c>
      <c r="J269" t="s">
        <v>40</v>
      </c>
      <c r="K269" s="3">
        <v>257.59999999999997</v>
      </c>
      <c r="L269">
        <v>71</v>
      </c>
      <c r="M269">
        <v>18289.599999999999</v>
      </c>
    </row>
    <row r="270" spans="1:13" x14ac:dyDescent="0.25">
      <c r="A270" s="4">
        <v>44083</v>
      </c>
      <c r="B270">
        <v>3012697292</v>
      </c>
      <c r="C270" t="s">
        <v>162</v>
      </c>
      <c r="D270" t="s">
        <v>188</v>
      </c>
      <c r="E270" t="s">
        <v>190</v>
      </c>
      <c r="F270" t="s">
        <v>12</v>
      </c>
      <c r="G270" t="s">
        <v>13</v>
      </c>
      <c r="H270" t="s">
        <v>14</v>
      </c>
      <c r="I270" t="s">
        <v>55</v>
      </c>
      <c r="J270" t="s">
        <v>56</v>
      </c>
      <c r="K270" s="3">
        <v>98</v>
      </c>
      <c r="L270">
        <v>19</v>
      </c>
      <c r="M270">
        <v>1862</v>
      </c>
    </row>
    <row r="271" spans="1:13" x14ac:dyDescent="0.25">
      <c r="A271" s="4">
        <v>44085</v>
      </c>
      <c r="B271">
        <v>3101650324</v>
      </c>
      <c r="C271" t="s">
        <v>137</v>
      </c>
      <c r="D271" t="s">
        <v>188</v>
      </c>
      <c r="E271" t="s">
        <v>190</v>
      </c>
      <c r="F271" t="s">
        <v>19</v>
      </c>
      <c r="I271" t="s">
        <v>34</v>
      </c>
      <c r="J271" t="s">
        <v>9</v>
      </c>
      <c r="K271" s="3">
        <v>41.86</v>
      </c>
      <c r="L271">
        <v>51</v>
      </c>
      <c r="M271">
        <v>2134.86</v>
      </c>
    </row>
    <row r="272" spans="1:13" x14ac:dyDescent="0.25">
      <c r="A272" s="4">
        <v>44085</v>
      </c>
      <c r="B272">
        <v>3101510686</v>
      </c>
      <c r="C272" t="s">
        <v>89</v>
      </c>
      <c r="D272" t="s">
        <v>208</v>
      </c>
      <c r="E272" t="s">
        <v>209</v>
      </c>
      <c r="F272" t="s">
        <v>33</v>
      </c>
      <c r="G272" t="s">
        <v>6</v>
      </c>
      <c r="H272" t="s">
        <v>14</v>
      </c>
      <c r="I272" t="s">
        <v>47</v>
      </c>
      <c r="J272" t="s">
        <v>11</v>
      </c>
      <c r="K272" s="3">
        <v>140</v>
      </c>
      <c r="L272">
        <v>20</v>
      </c>
      <c r="M272">
        <v>2800</v>
      </c>
    </row>
    <row r="273" spans="1:13" x14ac:dyDescent="0.25">
      <c r="A273" s="4">
        <v>44087</v>
      </c>
      <c r="B273">
        <v>3101511523</v>
      </c>
      <c r="C273" t="s">
        <v>79</v>
      </c>
      <c r="D273" t="s">
        <v>197</v>
      </c>
      <c r="E273" t="s">
        <v>200</v>
      </c>
      <c r="F273" t="s">
        <v>32</v>
      </c>
      <c r="G273" t="s">
        <v>20</v>
      </c>
      <c r="H273" t="s">
        <v>14</v>
      </c>
      <c r="I273" t="s">
        <v>52</v>
      </c>
      <c r="J273" t="s">
        <v>53</v>
      </c>
      <c r="K273" s="3">
        <v>298.90000000000003</v>
      </c>
      <c r="L273">
        <v>69</v>
      </c>
      <c r="M273">
        <v>20624.100000000002</v>
      </c>
    </row>
    <row r="274" spans="1:13" x14ac:dyDescent="0.25">
      <c r="A274" s="4">
        <v>44087</v>
      </c>
      <c r="B274">
        <v>3101547865</v>
      </c>
      <c r="C274" t="s">
        <v>109</v>
      </c>
      <c r="D274" t="s">
        <v>188</v>
      </c>
      <c r="E274" t="s">
        <v>188</v>
      </c>
      <c r="F274" t="s">
        <v>33</v>
      </c>
      <c r="G274" t="s">
        <v>6</v>
      </c>
      <c r="H274" t="s">
        <v>14</v>
      </c>
      <c r="I274" t="s">
        <v>34</v>
      </c>
      <c r="J274" t="s">
        <v>9</v>
      </c>
      <c r="K274" s="3">
        <v>41.86</v>
      </c>
      <c r="L274">
        <v>41</v>
      </c>
      <c r="M274">
        <v>1716.26</v>
      </c>
    </row>
    <row r="275" spans="1:13" x14ac:dyDescent="0.25">
      <c r="A275" s="4">
        <v>44088</v>
      </c>
      <c r="B275">
        <v>3101545216</v>
      </c>
      <c r="C275" t="s">
        <v>116</v>
      </c>
      <c r="D275" t="s">
        <v>208</v>
      </c>
      <c r="E275" t="s">
        <v>209</v>
      </c>
      <c r="F275" t="s">
        <v>19</v>
      </c>
      <c r="G275" t="s">
        <v>6</v>
      </c>
      <c r="H275" t="s">
        <v>7</v>
      </c>
      <c r="I275" t="s">
        <v>30</v>
      </c>
      <c r="J275" t="s">
        <v>31</v>
      </c>
      <c r="K275" s="3">
        <v>560</v>
      </c>
      <c r="L275">
        <v>85</v>
      </c>
      <c r="M275">
        <v>47600</v>
      </c>
    </row>
    <row r="276" spans="1:13" x14ac:dyDescent="0.25">
      <c r="A276" s="4">
        <v>44090</v>
      </c>
      <c r="B276">
        <v>3101541674</v>
      </c>
      <c r="C276" t="s">
        <v>102</v>
      </c>
      <c r="D276" t="s">
        <v>216</v>
      </c>
      <c r="E276" t="s">
        <v>217</v>
      </c>
      <c r="F276" t="s">
        <v>32</v>
      </c>
      <c r="G276" t="s">
        <v>20</v>
      </c>
      <c r="H276" t="s">
        <v>14</v>
      </c>
      <c r="I276" t="s">
        <v>18</v>
      </c>
      <c r="J276" t="s">
        <v>9</v>
      </c>
      <c r="K276" s="3">
        <v>644</v>
      </c>
      <c r="L276">
        <v>32</v>
      </c>
      <c r="M276">
        <v>20608</v>
      </c>
    </row>
    <row r="277" spans="1:13" x14ac:dyDescent="0.25">
      <c r="A277" s="4">
        <v>44092</v>
      </c>
      <c r="B277">
        <v>3101639309</v>
      </c>
      <c r="C277" t="s">
        <v>129</v>
      </c>
      <c r="D277" t="s">
        <v>208</v>
      </c>
      <c r="E277" t="s">
        <v>209</v>
      </c>
      <c r="F277" t="s">
        <v>19</v>
      </c>
      <c r="I277" t="s">
        <v>18</v>
      </c>
      <c r="J277" t="s">
        <v>9</v>
      </c>
      <c r="K277" s="3">
        <v>644</v>
      </c>
      <c r="L277">
        <v>71</v>
      </c>
      <c r="M277">
        <v>45724</v>
      </c>
    </row>
    <row r="278" spans="1:13" x14ac:dyDescent="0.25">
      <c r="A278" s="4">
        <v>44092</v>
      </c>
      <c r="B278">
        <v>3101545216</v>
      </c>
      <c r="C278" t="s">
        <v>116</v>
      </c>
      <c r="D278" t="s">
        <v>208</v>
      </c>
      <c r="E278" t="s">
        <v>210</v>
      </c>
      <c r="F278" t="s">
        <v>32</v>
      </c>
      <c r="G278" t="s">
        <v>20</v>
      </c>
      <c r="H278" t="s">
        <v>14</v>
      </c>
      <c r="I278" t="s">
        <v>18</v>
      </c>
      <c r="J278" t="s">
        <v>9</v>
      </c>
      <c r="K278" s="3">
        <v>644</v>
      </c>
      <c r="L278">
        <v>34</v>
      </c>
      <c r="M278">
        <v>21896</v>
      </c>
    </row>
    <row r="279" spans="1:13" x14ac:dyDescent="0.25">
      <c r="A279" s="4">
        <v>44093</v>
      </c>
      <c r="B279">
        <v>3102652516</v>
      </c>
      <c r="C279" t="s">
        <v>133</v>
      </c>
      <c r="D279" t="s">
        <v>212</v>
      </c>
      <c r="E279" t="s">
        <v>213</v>
      </c>
      <c r="F279" t="s">
        <v>32</v>
      </c>
      <c r="G279" t="s">
        <v>20</v>
      </c>
      <c r="I279" t="s">
        <v>10</v>
      </c>
      <c r="J279" t="s">
        <v>11</v>
      </c>
      <c r="K279" s="3">
        <v>49</v>
      </c>
      <c r="L279">
        <v>28</v>
      </c>
      <c r="M279">
        <v>1372</v>
      </c>
    </row>
    <row r="280" spans="1:13" x14ac:dyDescent="0.25">
      <c r="A280" s="4">
        <v>44094</v>
      </c>
      <c r="B280">
        <v>3102632048</v>
      </c>
      <c r="C280" t="s">
        <v>124</v>
      </c>
      <c r="D280" t="s">
        <v>188</v>
      </c>
      <c r="E280" t="s">
        <v>188</v>
      </c>
      <c r="F280" t="s">
        <v>12</v>
      </c>
      <c r="G280" t="s">
        <v>13</v>
      </c>
      <c r="H280" t="s">
        <v>14</v>
      </c>
      <c r="I280" t="s">
        <v>54</v>
      </c>
      <c r="J280" t="s">
        <v>36</v>
      </c>
      <c r="K280" s="3">
        <v>1134</v>
      </c>
      <c r="L280">
        <v>23</v>
      </c>
      <c r="M280">
        <v>26082</v>
      </c>
    </row>
    <row r="281" spans="1:13" x14ac:dyDescent="0.25">
      <c r="A281" s="4">
        <v>44095</v>
      </c>
      <c r="B281">
        <v>3101517806</v>
      </c>
      <c r="C281" t="s">
        <v>84</v>
      </c>
      <c r="D281" t="s">
        <v>188</v>
      </c>
      <c r="E281" t="s">
        <v>195</v>
      </c>
      <c r="F281" t="s">
        <v>33</v>
      </c>
      <c r="G281" t="s">
        <v>6</v>
      </c>
      <c r="H281" t="s">
        <v>14</v>
      </c>
      <c r="I281" t="s">
        <v>34</v>
      </c>
      <c r="J281" t="s">
        <v>9</v>
      </c>
      <c r="K281" s="3">
        <v>41.86</v>
      </c>
      <c r="L281">
        <v>32</v>
      </c>
      <c r="M281">
        <v>1339.52</v>
      </c>
    </row>
    <row r="282" spans="1:13" x14ac:dyDescent="0.25">
      <c r="A282" s="4">
        <v>44096</v>
      </c>
      <c r="B282">
        <v>3101542573</v>
      </c>
      <c r="C282" t="s">
        <v>106</v>
      </c>
      <c r="D282" t="s">
        <v>212</v>
      </c>
      <c r="E282" t="s">
        <v>213</v>
      </c>
      <c r="F282" t="s">
        <v>32</v>
      </c>
      <c r="G282" t="s">
        <v>20</v>
      </c>
      <c r="I282" t="s">
        <v>10</v>
      </c>
      <c r="J282" t="s">
        <v>11</v>
      </c>
      <c r="K282" s="3">
        <v>49</v>
      </c>
      <c r="L282">
        <v>44</v>
      </c>
      <c r="M282">
        <v>2156</v>
      </c>
    </row>
    <row r="283" spans="1:13" x14ac:dyDescent="0.25">
      <c r="A283" s="4">
        <v>44097</v>
      </c>
      <c r="B283">
        <v>3101547865</v>
      </c>
      <c r="C283" t="s">
        <v>109</v>
      </c>
      <c r="D283" t="s">
        <v>220</v>
      </c>
      <c r="E283" t="s">
        <v>223</v>
      </c>
      <c r="F283" t="s">
        <v>19</v>
      </c>
      <c r="G283" t="s">
        <v>20</v>
      </c>
      <c r="H283" t="s">
        <v>14</v>
      </c>
      <c r="I283" t="s">
        <v>44</v>
      </c>
      <c r="J283" t="s">
        <v>45</v>
      </c>
      <c r="K283" s="3">
        <v>487.19999999999993</v>
      </c>
      <c r="L283">
        <v>93</v>
      </c>
      <c r="M283">
        <v>45309.599999999991</v>
      </c>
    </row>
    <row r="284" spans="1:13" x14ac:dyDescent="0.25">
      <c r="A284" s="4">
        <v>44098</v>
      </c>
      <c r="B284">
        <v>3012673035</v>
      </c>
      <c r="C284" t="s">
        <v>146</v>
      </c>
      <c r="D284" t="s">
        <v>216</v>
      </c>
      <c r="E284" t="s">
        <v>218</v>
      </c>
      <c r="F284" t="s">
        <v>5</v>
      </c>
      <c r="I284" t="s">
        <v>34</v>
      </c>
      <c r="J284" t="s">
        <v>9</v>
      </c>
      <c r="K284" s="3">
        <v>41.86</v>
      </c>
      <c r="L284">
        <v>88</v>
      </c>
      <c r="M284">
        <v>3683.68</v>
      </c>
    </row>
    <row r="285" spans="1:13" x14ac:dyDescent="0.25">
      <c r="A285" s="4">
        <v>44098</v>
      </c>
      <c r="B285">
        <v>3101515729</v>
      </c>
      <c r="C285" t="s">
        <v>82</v>
      </c>
      <c r="D285" t="s">
        <v>212</v>
      </c>
      <c r="E285" t="s">
        <v>214</v>
      </c>
      <c r="F285" t="s">
        <v>32</v>
      </c>
      <c r="G285" t="s">
        <v>20</v>
      </c>
      <c r="H285" t="s">
        <v>7</v>
      </c>
      <c r="I285" t="s">
        <v>18</v>
      </c>
      <c r="J285" t="s">
        <v>9</v>
      </c>
      <c r="K285" s="3">
        <v>644</v>
      </c>
      <c r="L285">
        <v>86</v>
      </c>
      <c r="M285">
        <v>55384</v>
      </c>
    </row>
    <row r="286" spans="1:13" x14ac:dyDescent="0.25">
      <c r="A286" s="4">
        <v>44099</v>
      </c>
      <c r="B286">
        <v>3102510760</v>
      </c>
      <c r="C286" t="s">
        <v>90</v>
      </c>
      <c r="D286" t="s">
        <v>202</v>
      </c>
      <c r="E286" t="s">
        <v>205</v>
      </c>
      <c r="F286" t="s">
        <v>33</v>
      </c>
      <c r="G286" t="s">
        <v>13</v>
      </c>
      <c r="I286" t="s">
        <v>35</v>
      </c>
      <c r="J286" t="s">
        <v>36</v>
      </c>
      <c r="K286" s="3">
        <v>350</v>
      </c>
      <c r="L286">
        <v>27</v>
      </c>
      <c r="M286">
        <v>9450</v>
      </c>
    </row>
    <row r="287" spans="1:13" x14ac:dyDescent="0.25">
      <c r="A287" s="4">
        <v>44100</v>
      </c>
      <c r="B287">
        <v>3101532992</v>
      </c>
      <c r="C287" t="s">
        <v>103</v>
      </c>
      <c r="D287" t="s">
        <v>202</v>
      </c>
      <c r="E287" t="s">
        <v>205</v>
      </c>
      <c r="F287" t="s">
        <v>33</v>
      </c>
      <c r="G287" t="s">
        <v>13</v>
      </c>
      <c r="I287" t="s">
        <v>35</v>
      </c>
      <c r="J287" t="s">
        <v>36</v>
      </c>
      <c r="K287" s="3">
        <v>350</v>
      </c>
      <c r="L287">
        <v>52</v>
      </c>
      <c r="M287">
        <v>18200</v>
      </c>
    </row>
    <row r="288" spans="1:13" x14ac:dyDescent="0.25">
      <c r="A288" s="4">
        <v>44100</v>
      </c>
      <c r="B288">
        <v>3101638402</v>
      </c>
      <c r="C288" t="s">
        <v>126</v>
      </c>
      <c r="D288" t="s">
        <v>220</v>
      </c>
      <c r="E288" t="s">
        <v>222</v>
      </c>
      <c r="F288" t="s">
        <v>29</v>
      </c>
      <c r="G288" t="s">
        <v>20</v>
      </c>
      <c r="H288" t="s">
        <v>7</v>
      </c>
      <c r="I288" t="s">
        <v>24</v>
      </c>
      <c r="J288" t="s">
        <v>25</v>
      </c>
      <c r="K288" s="3">
        <v>178.5</v>
      </c>
      <c r="L288">
        <v>44</v>
      </c>
      <c r="M288">
        <v>7854</v>
      </c>
    </row>
    <row r="289" spans="1:13" x14ac:dyDescent="0.25">
      <c r="A289" s="4">
        <v>44101</v>
      </c>
      <c r="B289">
        <v>3101631202</v>
      </c>
      <c r="C289" t="s">
        <v>123</v>
      </c>
      <c r="D289" t="s">
        <v>220</v>
      </c>
      <c r="E289" t="s">
        <v>221</v>
      </c>
      <c r="F289" t="s">
        <v>29</v>
      </c>
      <c r="G289" t="s">
        <v>20</v>
      </c>
      <c r="H289" t="s">
        <v>7</v>
      </c>
      <c r="I289" t="s">
        <v>24</v>
      </c>
      <c r="J289" t="s">
        <v>25</v>
      </c>
      <c r="K289" s="3">
        <v>178.5</v>
      </c>
      <c r="L289">
        <v>19</v>
      </c>
      <c r="M289">
        <v>3391.5</v>
      </c>
    </row>
    <row r="290" spans="1:13" x14ac:dyDescent="0.25">
      <c r="A290" s="4">
        <v>44101</v>
      </c>
      <c r="B290">
        <v>3012702106</v>
      </c>
      <c r="C290" t="s">
        <v>166</v>
      </c>
      <c r="D290" t="s">
        <v>202</v>
      </c>
      <c r="E290" t="s">
        <v>206</v>
      </c>
      <c r="F290" t="s">
        <v>33</v>
      </c>
      <c r="G290" t="s">
        <v>6</v>
      </c>
      <c r="H290" t="s">
        <v>14</v>
      </c>
      <c r="I290" t="s">
        <v>47</v>
      </c>
      <c r="J290" t="s">
        <v>11</v>
      </c>
      <c r="K290" s="3">
        <v>140</v>
      </c>
      <c r="L290">
        <v>80</v>
      </c>
      <c r="M290">
        <v>11200</v>
      </c>
    </row>
    <row r="291" spans="1:13" x14ac:dyDescent="0.25">
      <c r="A291" s="4">
        <v>44101</v>
      </c>
      <c r="B291">
        <v>3101548342</v>
      </c>
      <c r="C291" t="s">
        <v>119</v>
      </c>
      <c r="D291" t="s">
        <v>212</v>
      </c>
      <c r="E291" t="s">
        <v>215</v>
      </c>
      <c r="F291" t="s">
        <v>32</v>
      </c>
      <c r="G291" t="s">
        <v>20</v>
      </c>
      <c r="H291" t="s">
        <v>14</v>
      </c>
      <c r="I291" t="s">
        <v>27</v>
      </c>
      <c r="J291" t="s">
        <v>28</v>
      </c>
      <c r="K291" s="3">
        <v>135.1</v>
      </c>
      <c r="L291">
        <v>98</v>
      </c>
      <c r="M291">
        <v>13239.8</v>
      </c>
    </row>
    <row r="292" spans="1:13" x14ac:dyDescent="0.25">
      <c r="A292" s="4">
        <v>44101</v>
      </c>
      <c r="B292">
        <v>3101645519</v>
      </c>
      <c r="C292" t="s">
        <v>131</v>
      </c>
      <c r="D292" t="s">
        <v>202</v>
      </c>
      <c r="E292" t="s">
        <v>203</v>
      </c>
      <c r="F292" t="s">
        <v>29</v>
      </c>
      <c r="G292" t="s">
        <v>20</v>
      </c>
      <c r="H292" t="s">
        <v>7</v>
      </c>
      <c r="I292" t="s">
        <v>24</v>
      </c>
      <c r="J292" t="s">
        <v>25</v>
      </c>
      <c r="K292" s="3">
        <v>178.5</v>
      </c>
      <c r="L292">
        <v>12</v>
      </c>
      <c r="M292">
        <v>2142</v>
      </c>
    </row>
    <row r="293" spans="1:13" x14ac:dyDescent="0.25">
      <c r="A293" s="4">
        <v>44103</v>
      </c>
      <c r="B293">
        <v>3102545180</v>
      </c>
      <c r="C293" t="s">
        <v>115</v>
      </c>
      <c r="D293" t="s">
        <v>220</v>
      </c>
      <c r="E293" t="s">
        <v>221</v>
      </c>
      <c r="F293" t="s">
        <v>29</v>
      </c>
      <c r="G293" t="s">
        <v>6</v>
      </c>
      <c r="H293" t="s">
        <v>14</v>
      </c>
      <c r="I293" t="s">
        <v>8</v>
      </c>
      <c r="J293" t="s">
        <v>9</v>
      </c>
      <c r="K293" s="3">
        <v>196</v>
      </c>
      <c r="L293">
        <v>84</v>
      </c>
      <c r="M293">
        <v>16464</v>
      </c>
    </row>
    <row r="294" spans="1:13" x14ac:dyDescent="0.25">
      <c r="A294" s="4">
        <v>44104</v>
      </c>
      <c r="B294">
        <v>3101518444</v>
      </c>
      <c r="C294" t="s">
        <v>92</v>
      </c>
      <c r="D294" t="s">
        <v>202</v>
      </c>
      <c r="E294" t="s">
        <v>205</v>
      </c>
      <c r="F294" t="s">
        <v>33</v>
      </c>
      <c r="G294" t="s">
        <v>13</v>
      </c>
      <c r="I294" t="s">
        <v>21</v>
      </c>
      <c r="J294" t="s">
        <v>22</v>
      </c>
      <c r="K294" s="3">
        <v>128.79999999999998</v>
      </c>
      <c r="L294">
        <v>75</v>
      </c>
      <c r="M294">
        <v>9659.9999999999982</v>
      </c>
    </row>
    <row r="295" spans="1:13" x14ac:dyDescent="0.25">
      <c r="A295" s="4">
        <v>44106</v>
      </c>
      <c r="B295">
        <v>3101542703</v>
      </c>
      <c r="C295" t="s">
        <v>107</v>
      </c>
      <c r="D295" t="s">
        <v>212</v>
      </c>
      <c r="E295" t="s">
        <v>213</v>
      </c>
      <c r="F295" t="s">
        <v>32</v>
      </c>
      <c r="G295" t="s">
        <v>20</v>
      </c>
      <c r="I295" t="s">
        <v>34</v>
      </c>
      <c r="J295" t="s">
        <v>9</v>
      </c>
      <c r="K295" s="3">
        <v>41.86</v>
      </c>
      <c r="L295">
        <v>77</v>
      </c>
      <c r="M295">
        <v>3223.22</v>
      </c>
    </row>
    <row r="296" spans="1:13" x14ac:dyDescent="0.25">
      <c r="A296" s="4">
        <v>44106</v>
      </c>
      <c r="B296">
        <v>3102546693</v>
      </c>
      <c r="C296" t="s">
        <v>118</v>
      </c>
      <c r="D296" t="s">
        <v>202</v>
      </c>
      <c r="E296" t="s">
        <v>203</v>
      </c>
      <c r="F296" t="s">
        <v>29</v>
      </c>
      <c r="G296" t="s">
        <v>6</v>
      </c>
      <c r="H296" t="s">
        <v>14</v>
      </c>
      <c r="I296" t="s">
        <v>24</v>
      </c>
      <c r="J296" t="s">
        <v>25</v>
      </c>
      <c r="K296" s="3">
        <v>178.5</v>
      </c>
      <c r="L296">
        <v>82</v>
      </c>
      <c r="M296">
        <v>14637</v>
      </c>
    </row>
    <row r="297" spans="1:13" x14ac:dyDescent="0.25">
      <c r="A297" s="4">
        <v>44106</v>
      </c>
      <c r="B297">
        <v>3104000329</v>
      </c>
      <c r="C297" t="s">
        <v>71</v>
      </c>
      <c r="D297" t="s">
        <v>216</v>
      </c>
      <c r="E297" t="s">
        <v>219</v>
      </c>
      <c r="F297" t="s">
        <v>32</v>
      </c>
      <c r="G297" t="s">
        <v>20</v>
      </c>
      <c r="H297" t="s">
        <v>14</v>
      </c>
      <c r="I297" t="s">
        <v>27</v>
      </c>
      <c r="J297" t="s">
        <v>28</v>
      </c>
      <c r="K297" s="3">
        <v>135.1</v>
      </c>
      <c r="L297">
        <v>46</v>
      </c>
      <c r="M297">
        <v>6214.5999999999995</v>
      </c>
    </row>
    <row r="298" spans="1:13" x14ac:dyDescent="0.25">
      <c r="A298" s="4">
        <v>44107</v>
      </c>
      <c r="B298">
        <v>3102545003</v>
      </c>
      <c r="C298" t="s">
        <v>114</v>
      </c>
      <c r="D298" t="s">
        <v>220</v>
      </c>
      <c r="E298" t="s">
        <v>221</v>
      </c>
      <c r="F298" t="s">
        <v>41</v>
      </c>
      <c r="G298" t="s">
        <v>13</v>
      </c>
      <c r="H298" t="s">
        <v>7</v>
      </c>
      <c r="I298" t="s">
        <v>44</v>
      </c>
      <c r="J298" t="s">
        <v>45</v>
      </c>
      <c r="K298" s="3">
        <v>487.19999999999993</v>
      </c>
      <c r="L298">
        <v>11</v>
      </c>
      <c r="M298">
        <v>5359.1999999999989</v>
      </c>
    </row>
    <row r="299" spans="1:13" x14ac:dyDescent="0.25">
      <c r="A299" s="4">
        <v>44109</v>
      </c>
      <c r="B299">
        <v>3012725728</v>
      </c>
      <c r="C299" t="s">
        <v>185</v>
      </c>
      <c r="D299" t="s">
        <v>216</v>
      </c>
      <c r="E299" t="s">
        <v>218</v>
      </c>
      <c r="F299" t="s">
        <v>32</v>
      </c>
      <c r="G299" t="s">
        <v>20</v>
      </c>
      <c r="H299" t="s">
        <v>14</v>
      </c>
      <c r="I299" t="s">
        <v>27</v>
      </c>
      <c r="J299" t="s">
        <v>28</v>
      </c>
      <c r="K299" s="3">
        <v>135.1</v>
      </c>
      <c r="L299">
        <v>97</v>
      </c>
      <c r="M299">
        <v>13104.699999999999</v>
      </c>
    </row>
    <row r="300" spans="1:13" x14ac:dyDescent="0.25">
      <c r="A300" s="4">
        <v>44109</v>
      </c>
      <c r="B300">
        <v>3101542703</v>
      </c>
      <c r="C300" t="s">
        <v>107</v>
      </c>
      <c r="D300" t="s">
        <v>212</v>
      </c>
      <c r="E300" t="s">
        <v>214</v>
      </c>
      <c r="F300" t="s">
        <v>12</v>
      </c>
      <c r="G300" t="s">
        <v>13</v>
      </c>
      <c r="H300" t="s">
        <v>14</v>
      </c>
      <c r="I300" t="s">
        <v>54</v>
      </c>
      <c r="J300" t="s">
        <v>36</v>
      </c>
      <c r="K300" s="3">
        <v>1134</v>
      </c>
      <c r="L300">
        <v>82</v>
      </c>
      <c r="M300">
        <v>92988</v>
      </c>
    </row>
    <row r="301" spans="1:13" x14ac:dyDescent="0.25">
      <c r="A301" s="4">
        <v>44113</v>
      </c>
      <c r="B301">
        <v>3102437694</v>
      </c>
      <c r="C301" t="s">
        <v>86</v>
      </c>
      <c r="D301" t="s">
        <v>188</v>
      </c>
      <c r="E301" t="s">
        <v>195</v>
      </c>
      <c r="F301" t="s">
        <v>33</v>
      </c>
      <c r="G301" t="s">
        <v>13</v>
      </c>
      <c r="I301" t="s">
        <v>35</v>
      </c>
      <c r="J301" t="s">
        <v>36</v>
      </c>
      <c r="K301" s="3">
        <v>350</v>
      </c>
      <c r="L301">
        <v>60</v>
      </c>
      <c r="M301">
        <v>21000</v>
      </c>
    </row>
    <row r="302" spans="1:13" x14ac:dyDescent="0.25">
      <c r="A302" s="4">
        <v>44115</v>
      </c>
      <c r="B302">
        <v>3104000677</v>
      </c>
      <c r="C302" t="s">
        <v>75</v>
      </c>
      <c r="D302" t="s">
        <v>212</v>
      </c>
      <c r="E302" t="s">
        <v>213</v>
      </c>
      <c r="F302" t="s">
        <v>32</v>
      </c>
      <c r="G302" t="s">
        <v>20</v>
      </c>
      <c r="I302" t="s">
        <v>30</v>
      </c>
      <c r="J302" t="s">
        <v>31</v>
      </c>
      <c r="K302" s="3">
        <v>560</v>
      </c>
      <c r="L302">
        <v>67</v>
      </c>
      <c r="M302">
        <v>37520</v>
      </c>
    </row>
    <row r="303" spans="1:13" x14ac:dyDescent="0.25">
      <c r="A303" s="4">
        <v>44117</v>
      </c>
      <c r="B303">
        <v>3104000196</v>
      </c>
      <c r="C303" t="s">
        <v>70</v>
      </c>
      <c r="D303" t="s">
        <v>208</v>
      </c>
      <c r="E303" t="s">
        <v>209</v>
      </c>
      <c r="F303" t="s">
        <v>19</v>
      </c>
      <c r="G303" t="s">
        <v>20</v>
      </c>
      <c r="H303" t="s">
        <v>14</v>
      </c>
      <c r="I303" t="s">
        <v>44</v>
      </c>
      <c r="J303" t="s">
        <v>45</v>
      </c>
      <c r="K303" s="3">
        <v>487.19999999999993</v>
      </c>
      <c r="L303">
        <v>63</v>
      </c>
      <c r="M303">
        <v>30693.599999999995</v>
      </c>
    </row>
    <row r="304" spans="1:13" x14ac:dyDescent="0.25">
      <c r="A304" s="4">
        <v>44117</v>
      </c>
      <c r="B304">
        <v>3102652516</v>
      </c>
      <c r="C304" t="s">
        <v>133</v>
      </c>
      <c r="D304" t="s">
        <v>212</v>
      </c>
      <c r="E304" t="s">
        <v>214</v>
      </c>
      <c r="F304" t="s">
        <v>32</v>
      </c>
      <c r="G304" t="s">
        <v>20</v>
      </c>
      <c r="I304" t="s">
        <v>34</v>
      </c>
      <c r="J304" t="s">
        <v>9</v>
      </c>
      <c r="K304" s="3">
        <v>41.86</v>
      </c>
      <c r="L304">
        <v>64</v>
      </c>
      <c r="M304">
        <v>2679.04</v>
      </c>
    </row>
    <row r="305" spans="1:13" x14ac:dyDescent="0.25">
      <c r="A305" s="4">
        <v>44118</v>
      </c>
      <c r="B305">
        <v>3012703546</v>
      </c>
      <c r="C305" t="s">
        <v>168</v>
      </c>
      <c r="D305" t="s">
        <v>212</v>
      </c>
      <c r="E305" t="s">
        <v>214</v>
      </c>
      <c r="F305" t="s">
        <v>32</v>
      </c>
      <c r="G305" t="s">
        <v>20</v>
      </c>
      <c r="I305" t="s">
        <v>30</v>
      </c>
      <c r="J305" t="s">
        <v>31</v>
      </c>
      <c r="K305" s="3">
        <v>560</v>
      </c>
      <c r="L305">
        <v>97</v>
      </c>
      <c r="M305">
        <v>54320</v>
      </c>
    </row>
    <row r="306" spans="1:13" x14ac:dyDescent="0.25">
      <c r="A306" s="4">
        <v>44118</v>
      </c>
      <c r="B306">
        <v>3102518492</v>
      </c>
      <c r="C306" t="s">
        <v>93</v>
      </c>
      <c r="D306" t="s">
        <v>212</v>
      </c>
      <c r="E306" t="s">
        <v>215</v>
      </c>
      <c r="F306" t="s">
        <v>32</v>
      </c>
      <c r="G306" t="s">
        <v>20</v>
      </c>
      <c r="H306" t="s">
        <v>14</v>
      </c>
      <c r="I306" t="s">
        <v>18</v>
      </c>
      <c r="J306" t="s">
        <v>9</v>
      </c>
      <c r="K306" s="3">
        <v>644</v>
      </c>
      <c r="L306">
        <v>57</v>
      </c>
      <c r="M306">
        <v>36708</v>
      </c>
    </row>
    <row r="307" spans="1:13" x14ac:dyDescent="0.25">
      <c r="A307" s="4">
        <v>44119</v>
      </c>
      <c r="B307">
        <v>3101554212</v>
      </c>
      <c r="C307" t="s">
        <v>134</v>
      </c>
      <c r="D307" t="s">
        <v>212</v>
      </c>
      <c r="E307" t="s">
        <v>213</v>
      </c>
      <c r="F307" t="s">
        <v>32</v>
      </c>
      <c r="G307" t="s">
        <v>20</v>
      </c>
      <c r="I307" t="s">
        <v>34</v>
      </c>
      <c r="J307" t="s">
        <v>9</v>
      </c>
      <c r="K307" s="3">
        <v>41.86</v>
      </c>
      <c r="L307">
        <v>60</v>
      </c>
      <c r="M307">
        <v>2511.6</v>
      </c>
    </row>
    <row r="308" spans="1:13" x14ac:dyDescent="0.25">
      <c r="A308" s="4">
        <v>44119</v>
      </c>
      <c r="B308">
        <v>3012686009</v>
      </c>
      <c r="C308" t="s">
        <v>155</v>
      </c>
      <c r="D308" t="s">
        <v>202</v>
      </c>
      <c r="E308" t="s">
        <v>206</v>
      </c>
      <c r="F308" t="s">
        <v>33</v>
      </c>
      <c r="G308" t="s">
        <v>13</v>
      </c>
      <c r="H308" t="s">
        <v>26</v>
      </c>
      <c r="I308" t="s">
        <v>51</v>
      </c>
      <c r="J308" t="s">
        <v>22</v>
      </c>
      <c r="K308" s="3">
        <v>140</v>
      </c>
      <c r="L308">
        <v>34</v>
      </c>
      <c r="M308">
        <v>4760</v>
      </c>
    </row>
    <row r="309" spans="1:13" x14ac:dyDescent="0.25">
      <c r="A309" s="4">
        <v>44120</v>
      </c>
      <c r="B309">
        <v>3101022642</v>
      </c>
      <c r="C309" t="s">
        <v>122</v>
      </c>
      <c r="D309" t="s">
        <v>212</v>
      </c>
      <c r="E309" t="s">
        <v>213</v>
      </c>
      <c r="F309" t="s">
        <v>32</v>
      </c>
      <c r="G309" t="s">
        <v>20</v>
      </c>
      <c r="H309" t="s">
        <v>14</v>
      </c>
      <c r="I309" t="s">
        <v>52</v>
      </c>
      <c r="J309" t="s">
        <v>53</v>
      </c>
      <c r="K309" s="3">
        <v>298.90000000000003</v>
      </c>
      <c r="L309">
        <v>90</v>
      </c>
      <c r="M309">
        <v>26901.000000000004</v>
      </c>
    </row>
    <row r="310" spans="1:13" x14ac:dyDescent="0.25">
      <c r="A310" s="4">
        <v>44120</v>
      </c>
      <c r="B310">
        <v>3101537749</v>
      </c>
      <c r="C310" t="s">
        <v>105</v>
      </c>
      <c r="D310" t="s">
        <v>202</v>
      </c>
      <c r="E310" t="s">
        <v>207</v>
      </c>
      <c r="F310" t="s">
        <v>5</v>
      </c>
      <c r="G310" t="s">
        <v>6</v>
      </c>
      <c r="H310" t="s">
        <v>26</v>
      </c>
      <c r="I310" t="s">
        <v>27</v>
      </c>
      <c r="J310" t="s">
        <v>28</v>
      </c>
      <c r="K310" s="3">
        <v>135.1</v>
      </c>
      <c r="L310">
        <v>96</v>
      </c>
      <c r="M310">
        <v>12969.599999999999</v>
      </c>
    </row>
    <row r="311" spans="1:13" x14ac:dyDescent="0.25">
      <c r="A311" s="4">
        <v>44122</v>
      </c>
      <c r="B311">
        <v>3102545003</v>
      </c>
      <c r="C311" t="s">
        <v>114</v>
      </c>
      <c r="D311" t="s">
        <v>220</v>
      </c>
      <c r="E311" t="s">
        <v>221</v>
      </c>
      <c r="F311" t="s">
        <v>41</v>
      </c>
      <c r="G311" t="s">
        <v>13</v>
      </c>
      <c r="H311" t="s">
        <v>7</v>
      </c>
      <c r="I311" t="s">
        <v>44</v>
      </c>
      <c r="J311" t="s">
        <v>45</v>
      </c>
      <c r="K311" s="3">
        <v>487.19999999999993</v>
      </c>
      <c r="L311">
        <v>37</v>
      </c>
      <c r="M311">
        <v>18026.399999999998</v>
      </c>
    </row>
    <row r="312" spans="1:13" x14ac:dyDescent="0.25">
      <c r="A312" s="4">
        <v>44123</v>
      </c>
      <c r="B312">
        <v>3102545180</v>
      </c>
      <c r="C312" t="s">
        <v>115</v>
      </c>
      <c r="D312" t="s">
        <v>220</v>
      </c>
      <c r="E312" t="s">
        <v>221</v>
      </c>
      <c r="F312" t="s">
        <v>29</v>
      </c>
      <c r="G312" t="s">
        <v>6</v>
      </c>
      <c r="H312" t="s">
        <v>14</v>
      </c>
      <c r="I312" t="s">
        <v>8</v>
      </c>
      <c r="J312" t="s">
        <v>9</v>
      </c>
      <c r="K312" s="3">
        <v>196</v>
      </c>
      <c r="L312">
        <v>53</v>
      </c>
      <c r="M312">
        <v>10388</v>
      </c>
    </row>
    <row r="313" spans="1:13" x14ac:dyDescent="0.25">
      <c r="A313" s="4">
        <v>44123</v>
      </c>
      <c r="B313">
        <v>3101513185</v>
      </c>
      <c r="C313" t="s">
        <v>80</v>
      </c>
      <c r="D313" t="s">
        <v>197</v>
      </c>
      <c r="E313" t="s">
        <v>199</v>
      </c>
      <c r="F313" t="s">
        <v>5</v>
      </c>
      <c r="G313" t="s">
        <v>6</v>
      </c>
      <c r="H313" t="s">
        <v>14</v>
      </c>
      <c r="I313" t="s">
        <v>18</v>
      </c>
      <c r="J313" t="s">
        <v>9</v>
      </c>
      <c r="K313" s="3">
        <v>644</v>
      </c>
      <c r="L313">
        <v>96</v>
      </c>
      <c r="M313">
        <v>61824</v>
      </c>
    </row>
    <row r="314" spans="1:13" x14ac:dyDescent="0.25">
      <c r="A314" s="4">
        <v>44123</v>
      </c>
      <c r="B314">
        <v>3101550655</v>
      </c>
      <c r="C314" t="s">
        <v>112</v>
      </c>
      <c r="D314" t="s">
        <v>216</v>
      </c>
      <c r="E314" t="s">
        <v>219</v>
      </c>
      <c r="F314" t="s">
        <v>33</v>
      </c>
      <c r="G314" t="s">
        <v>6</v>
      </c>
      <c r="H314" t="s">
        <v>14</v>
      </c>
      <c r="I314" t="s">
        <v>47</v>
      </c>
      <c r="J314" t="s">
        <v>11</v>
      </c>
      <c r="K314" s="3">
        <v>140</v>
      </c>
      <c r="L314">
        <v>12</v>
      </c>
      <c r="M314">
        <v>1680</v>
      </c>
    </row>
    <row r="315" spans="1:13" x14ac:dyDescent="0.25">
      <c r="A315" s="4">
        <v>44124</v>
      </c>
      <c r="B315">
        <v>3101517490</v>
      </c>
      <c r="C315" t="s">
        <v>83</v>
      </c>
      <c r="D315" t="s">
        <v>220</v>
      </c>
      <c r="E315" t="s">
        <v>223</v>
      </c>
      <c r="F315" t="s">
        <v>29</v>
      </c>
      <c r="G315" t="s">
        <v>20</v>
      </c>
      <c r="H315" t="s">
        <v>7</v>
      </c>
      <c r="I315" t="s">
        <v>24</v>
      </c>
      <c r="J315" t="s">
        <v>25</v>
      </c>
      <c r="K315" s="3">
        <v>178.5</v>
      </c>
      <c r="L315">
        <v>15</v>
      </c>
      <c r="M315">
        <v>2677.5</v>
      </c>
    </row>
    <row r="316" spans="1:13" x14ac:dyDescent="0.25">
      <c r="A316" s="4">
        <v>44129</v>
      </c>
      <c r="B316">
        <v>3101542703</v>
      </c>
      <c r="C316" t="s">
        <v>107</v>
      </c>
      <c r="D316" t="s">
        <v>212</v>
      </c>
      <c r="E316" t="s">
        <v>213</v>
      </c>
      <c r="F316" t="s">
        <v>32</v>
      </c>
      <c r="G316" t="s">
        <v>20</v>
      </c>
      <c r="H316" t="s">
        <v>14</v>
      </c>
      <c r="I316" t="s">
        <v>35</v>
      </c>
      <c r="J316" t="s">
        <v>36</v>
      </c>
      <c r="K316" s="3">
        <v>350</v>
      </c>
      <c r="L316">
        <v>21</v>
      </c>
      <c r="M316">
        <v>7350</v>
      </c>
    </row>
    <row r="317" spans="1:13" x14ac:dyDescent="0.25">
      <c r="A317" s="4">
        <v>44130</v>
      </c>
      <c r="B317">
        <v>3101536386</v>
      </c>
      <c r="C317" t="s">
        <v>101</v>
      </c>
      <c r="D317" t="s">
        <v>188</v>
      </c>
      <c r="E317" t="s">
        <v>195</v>
      </c>
      <c r="F317" t="s">
        <v>33</v>
      </c>
      <c r="G317" t="s">
        <v>13</v>
      </c>
      <c r="H317" t="s">
        <v>26</v>
      </c>
      <c r="I317" t="s">
        <v>51</v>
      </c>
      <c r="J317" t="s">
        <v>22</v>
      </c>
      <c r="K317" s="3">
        <v>140</v>
      </c>
      <c r="L317">
        <v>90</v>
      </c>
      <c r="M317">
        <v>12600</v>
      </c>
    </row>
    <row r="318" spans="1:13" x14ac:dyDescent="0.25">
      <c r="A318" s="4">
        <v>44130</v>
      </c>
      <c r="B318">
        <v>3101515729</v>
      </c>
      <c r="C318" t="s">
        <v>82</v>
      </c>
      <c r="D318" t="s">
        <v>188</v>
      </c>
      <c r="E318" t="s">
        <v>188</v>
      </c>
      <c r="F318" t="s">
        <v>23</v>
      </c>
      <c r="G318" t="s">
        <v>6</v>
      </c>
      <c r="H318" t="s">
        <v>7</v>
      </c>
      <c r="I318" t="s">
        <v>8</v>
      </c>
      <c r="J318" t="s">
        <v>9</v>
      </c>
      <c r="K318" s="3">
        <v>196</v>
      </c>
      <c r="L318">
        <v>38</v>
      </c>
      <c r="M318">
        <v>7448</v>
      </c>
    </row>
    <row r="319" spans="1:13" x14ac:dyDescent="0.25">
      <c r="A319" s="4">
        <v>44131</v>
      </c>
      <c r="B319">
        <v>3012733014</v>
      </c>
      <c r="C319" t="s">
        <v>187</v>
      </c>
      <c r="D319" t="s">
        <v>220</v>
      </c>
      <c r="E319" t="s">
        <v>222</v>
      </c>
      <c r="F319" t="s">
        <v>41</v>
      </c>
      <c r="G319" t="s">
        <v>13</v>
      </c>
      <c r="H319" t="s">
        <v>7</v>
      </c>
      <c r="I319" t="s">
        <v>42</v>
      </c>
      <c r="J319" t="s">
        <v>43</v>
      </c>
      <c r="K319" s="3">
        <v>273</v>
      </c>
      <c r="L319">
        <v>66</v>
      </c>
      <c r="M319">
        <v>18018</v>
      </c>
    </row>
    <row r="320" spans="1:13" x14ac:dyDescent="0.25">
      <c r="A320" s="4">
        <v>44131</v>
      </c>
      <c r="B320">
        <v>3101551418</v>
      </c>
      <c r="C320" t="s">
        <v>110</v>
      </c>
      <c r="D320" t="s">
        <v>220</v>
      </c>
      <c r="E320" t="s">
        <v>223</v>
      </c>
      <c r="F320" t="s">
        <v>5</v>
      </c>
      <c r="G320" t="s">
        <v>6</v>
      </c>
      <c r="H320" t="s">
        <v>26</v>
      </c>
      <c r="I320" t="s">
        <v>46</v>
      </c>
      <c r="J320" t="s">
        <v>38</v>
      </c>
      <c r="K320" s="3">
        <v>140</v>
      </c>
      <c r="L320">
        <v>11</v>
      </c>
      <c r="M320">
        <v>1540</v>
      </c>
    </row>
    <row r="321" spans="1:13" x14ac:dyDescent="0.25">
      <c r="A321" s="4">
        <v>44132</v>
      </c>
      <c r="B321">
        <v>3101650547</v>
      </c>
      <c r="C321" t="s">
        <v>138</v>
      </c>
      <c r="D321" t="s">
        <v>220</v>
      </c>
      <c r="E321" t="s">
        <v>222</v>
      </c>
      <c r="F321" t="s">
        <v>29</v>
      </c>
      <c r="G321" t="s">
        <v>6</v>
      </c>
      <c r="H321" t="s">
        <v>14</v>
      </c>
      <c r="I321" t="s">
        <v>24</v>
      </c>
      <c r="J321" t="s">
        <v>25</v>
      </c>
      <c r="K321" s="3">
        <v>178.5</v>
      </c>
      <c r="L321">
        <v>96</v>
      </c>
      <c r="M321">
        <v>17136</v>
      </c>
    </row>
    <row r="322" spans="1:13" x14ac:dyDescent="0.25">
      <c r="A322" s="4">
        <v>44133</v>
      </c>
      <c r="B322">
        <v>3104000196</v>
      </c>
      <c r="C322" t="s">
        <v>70</v>
      </c>
      <c r="D322" t="s">
        <v>197</v>
      </c>
      <c r="E322" t="s">
        <v>199</v>
      </c>
      <c r="F322" t="s">
        <v>5</v>
      </c>
      <c r="G322" t="s">
        <v>6</v>
      </c>
      <c r="H322" t="s">
        <v>14</v>
      </c>
      <c r="I322" t="s">
        <v>18</v>
      </c>
      <c r="J322" t="s">
        <v>9</v>
      </c>
      <c r="K322" s="3">
        <v>42</v>
      </c>
      <c r="L322">
        <v>41</v>
      </c>
      <c r="M322">
        <v>1722</v>
      </c>
    </row>
    <row r="323" spans="1:13" x14ac:dyDescent="0.25">
      <c r="A323" s="4">
        <v>44136</v>
      </c>
      <c r="B323">
        <v>3101658777</v>
      </c>
      <c r="C323" t="s">
        <v>140</v>
      </c>
      <c r="D323" t="s">
        <v>220</v>
      </c>
      <c r="E323" t="s">
        <v>223</v>
      </c>
      <c r="F323" t="s">
        <v>19</v>
      </c>
      <c r="G323" t="s">
        <v>20</v>
      </c>
      <c r="I323" t="s">
        <v>39</v>
      </c>
      <c r="J323" t="s">
        <v>40</v>
      </c>
      <c r="K323" s="3">
        <v>257.59999999999997</v>
      </c>
      <c r="L323">
        <v>45</v>
      </c>
      <c r="M323">
        <v>11591.999999999998</v>
      </c>
    </row>
    <row r="324" spans="1:13" x14ac:dyDescent="0.25">
      <c r="A324" s="4">
        <v>44138</v>
      </c>
      <c r="B324">
        <v>3101517490</v>
      </c>
      <c r="C324" t="s">
        <v>83</v>
      </c>
      <c r="D324" t="s">
        <v>212</v>
      </c>
      <c r="E324" t="s">
        <v>213</v>
      </c>
      <c r="F324" t="s">
        <v>32</v>
      </c>
      <c r="G324" t="s">
        <v>20</v>
      </c>
      <c r="I324" t="s">
        <v>34</v>
      </c>
      <c r="J324" t="s">
        <v>9</v>
      </c>
      <c r="K324" s="3">
        <v>20</v>
      </c>
      <c r="L324">
        <v>50</v>
      </c>
      <c r="M324">
        <v>1000</v>
      </c>
    </row>
    <row r="325" spans="1:13" x14ac:dyDescent="0.25">
      <c r="A325" s="4">
        <v>44139</v>
      </c>
      <c r="B325">
        <v>3101610856</v>
      </c>
      <c r="C325" t="s">
        <v>120</v>
      </c>
      <c r="D325" t="s">
        <v>220</v>
      </c>
      <c r="E325" t="s">
        <v>222</v>
      </c>
      <c r="F325" t="s">
        <v>29</v>
      </c>
      <c r="G325" t="s">
        <v>6</v>
      </c>
      <c r="H325" t="s">
        <v>14</v>
      </c>
      <c r="I325" t="s">
        <v>8</v>
      </c>
      <c r="J325" t="s">
        <v>9</v>
      </c>
      <c r="K325" s="3">
        <v>196</v>
      </c>
      <c r="L325">
        <v>52</v>
      </c>
      <c r="M325">
        <v>10192</v>
      </c>
    </row>
    <row r="326" spans="1:13" x14ac:dyDescent="0.25">
      <c r="A326" s="4">
        <v>44141</v>
      </c>
      <c r="B326">
        <v>3102652516</v>
      </c>
      <c r="C326" t="s">
        <v>133</v>
      </c>
      <c r="D326" t="s">
        <v>202</v>
      </c>
      <c r="E326" t="s">
        <v>205</v>
      </c>
      <c r="F326" t="s">
        <v>33</v>
      </c>
      <c r="G326" t="s">
        <v>13</v>
      </c>
      <c r="I326" t="s">
        <v>10</v>
      </c>
      <c r="J326" t="s">
        <v>11</v>
      </c>
      <c r="K326" s="3">
        <v>49</v>
      </c>
      <c r="L326">
        <v>90</v>
      </c>
      <c r="M326">
        <v>4410</v>
      </c>
    </row>
    <row r="327" spans="1:13" x14ac:dyDescent="0.25">
      <c r="A327" s="4">
        <v>44142</v>
      </c>
      <c r="B327">
        <v>3104000344</v>
      </c>
      <c r="C327" t="s">
        <v>73</v>
      </c>
      <c r="D327" t="s">
        <v>220</v>
      </c>
      <c r="E327" t="s">
        <v>222</v>
      </c>
      <c r="F327" t="s">
        <v>23</v>
      </c>
      <c r="G327" t="s">
        <v>6</v>
      </c>
      <c r="H327" t="s">
        <v>7</v>
      </c>
      <c r="I327" t="s">
        <v>8</v>
      </c>
      <c r="J327" t="s">
        <v>9</v>
      </c>
      <c r="K327" s="3">
        <v>196</v>
      </c>
      <c r="L327">
        <v>50</v>
      </c>
      <c r="M327">
        <v>9800</v>
      </c>
    </row>
    <row r="328" spans="1:13" x14ac:dyDescent="0.25">
      <c r="A328" s="4">
        <v>44142</v>
      </c>
      <c r="B328">
        <v>3101530354</v>
      </c>
      <c r="C328" t="s">
        <v>98</v>
      </c>
      <c r="D328" t="s">
        <v>202</v>
      </c>
      <c r="E328" t="s">
        <v>203</v>
      </c>
      <c r="F328" t="s">
        <v>29</v>
      </c>
      <c r="G328" t="s">
        <v>6</v>
      </c>
      <c r="H328" t="s">
        <v>14</v>
      </c>
      <c r="I328" t="s">
        <v>8</v>
      </c>
      <c r="J328" t="s">
        <v>9</v>
      </c>
      <c r="K328" s="3">
        <v>196</v>
      </c>
      <c r="L328">
        <v>98</v>
      </c>
      <c r="M328">
        <v>19208</v>
      </c>
    </row>
    <row r="329" spans="1:13" x14ac:dyDescent="0.25">
      <c r="A329" s="4">
        <v>44143</v>
      </c>
      <c r="B329">
        <v>3101518594</v>
      </c>
      <c r="C329" t="s">
        <v>94</v>
      </c>
      <c r="D329" t="s">
        <v>216</v>
      </c>
      <c r="E329" t="s">
        <v>219</v>
      </c>
      <c r="F329" t="s">
        <v>32</v>
      </c>
      <c r="G329" t="s">
        <v>20</v>
      </c>
      <c r="H329" t="s">
        <v>14</v>
      </c>
      <c r="I329" t="s">
        <v>27</v>
      </c>
      <c r="J329" t="s">
        <v>28</v>
      </c>
      <c r="K329" s="3">
        <v>135.1</v>
      </c>
      <c r="L329">
        <v>44</v>
      </c>
      <c r="M329">
        <v>5944.4</v>
      </c>
    </row>
    <row r="330" spans="1:13" x14ac:dyDescent="0.25">
      <c r="A330" s="4">
        <v>44144</v>
      </c>
      <c r="B330">
        <v>3101518444</v>
      </c>
      <c r="C330" t="s">
        <v>92</v>
      </c>
      <c r="D330" t="s">
        <v>208</v>
      </c>
      <c r="E330" t="s">
        <v>209</v>
      </c>
      <c r="F330" t="s">
        <v>19</v>
      </c>
      <c r="G330" t="s">
        <v>6</v>
      </c>
      <c r="H330" t="s">
        <v>7</v>
      </c>
      <c r="I330" t="s">
        <v>30</v>
      </c>
      <c r="J330" t="s">
        <v>31</v>
      </c>
      <c r="K330" s="3">
        <v>34</v>
      </c>
      <c r="L330">
        <v>3</v>
      </c>
      <c r="M330">
        <v>102</v>
      </c>
    </row>
    <row r="331" spans="1:13" x14ac:dyDescent="0.25">
      <c r="A331" s="4">
        <v>44146</v>
      </c>
      <c r="B331">
        <v>3101510951</v>
      </c>
      <c r="C331" t="s">
        <v>91</v>
      </c>
      <c r="D331" t="s">
        <v>220</v>
      </c>
      <c r="E331" t="s">
        <v>221</v>
      </c>
      <c r="F331" t="s">
        <v>29</v>
      </c>
      <c r="G331" t="s">
        <v>6</v>
      </c>
      <c r="H331" t="s">
        <v>14</v>
      </c>
      <c r="I331" t="s">
        <v>8</v>
      </c>
      <c r="J331" t="s">
        <v>9</v>
      </c>
      <c r="K331" s="3">
        <v>32</v>
      </c>
      <c r="L331">
        <v>75</v>
      </c>
      <c r="M331">
        <v>2400</v>
      </c>
    </row>
    <row r="332" spans="1:13" x14ac:dyDescent="0.25">
      <c r="A332" s="4">
        <v>44146</v>
      </c>
      <c r="B332">
        <v>3101644899</v>
      </c>
      <c r="C332" t="s">
        <v>135</v>
      </c>
      <c r="D332" t="s">
        <v>188</v>
      </c>
      <c r="E332" t="s">
        <v>190</v>
      </c>
      <c r="F332" t="s">
        <v>19</v>
      </c>
      <c r="I332" t="s">
        <v>17</v>
      </c>
      <c r="J332" t="s">
        <v>9</v>
      </c>
      <c r="K332" s="3">
        <v>252</v>
      </c>
      <c r="L332">
        <v>33</v>
      </c>
      <c r="M332">
        <v>8316</v>
      </c>
    </row>
    <row r="333" spans="1:13" x14ac:dyDescent="0.25">
      <c r="A333" s="4">
        <v>44146</v>
      </c>
      <c r="B333">
        <v>3101531138</v>
      </c>
      <c r="C333" t="s">
        <v>99</v>
      </c>
      <c r="D333" t="s">
        <v>202</v>
      </c>
      <c r="E333" t="s">
        <v>207</v>
      </c>
      <c r="F333" t="s">
        <v>19</v>
      </c>
      <c r="G333" t="s">
        <v>6</v>
      </c>
      <c r="H333" t="s">
        <v>7</v>
      </c>
      <c r="I333" t="s">
        <v>30</v>
      </c>
      <c r="J333" t="s">
        <v>31</v>
      </c>
      <c r="K333" s="3">
        <v>560</v>
      </c>
      <c r="L333">
        <v>48</v>
      </c>
      <c r="M333">
        <v>26880</v>
      </c>
    </row>
    <row r="334" spans="1:13" x14ac:dyDescent="0.25">
      <c r="A334" s="4">
        <v>44146</v>
      </c>
      <c r="B334">
        <v>3101534904</v>
      </c>
      <c r="C334" t="s">
        <v>100</v>
      </c>
      <c r="D334" t="s">
        <v>208</v>
      </c>
      <c r="E334" t="s">
        <v>211</v>
      </c>
      <c r="F334" t="s">
        <v>5</v>
      </c>
      <c r="G334" t="s">
        <v>6</v>
      </c>
      <c r="H334" t="s">
        <v>14</v>
      </c>
      <c r="I334" t="s">
        <v>17</v>
      </c>
      <c r="J334" t="s">
        <v>9</v>
      </c>
      <c r="K334" s="3">
        <v>252</v>
      </c>
      <c r="L334">
        <v>57</v>
      </c>
      <c r="M334">
        <v>14364</v>
      </c>
    </row>
    <row r="335" spans="1:13" x14ac:dyDescent="0.25">
      <c r="A335" s="4">
        <v>44148</v>
      </c>
      <c r="B335">
        <v>3102650719</v>
      </c>
      <c r="C335" t="s">
        <v>139</v>
      </c>
      <c r="D335" t="s">
        <v>216</v>
      </c>
      <c r="E335" t="s">
        <v>219</v>
      </c>
      <c r="F335" t="s">
        <v>32</v>
      </c>
      <c r="G335" t="s">
        <v>20</v>
      </c>
      <c r="I335" t="s">
        <v>30</v>
      </c>
      <c r="J335" t="s">
        <v>31</v>
      </c>
      <c r="K335" s="3">
        <v>560</v>
      </c>
      <c r="L335">
        <v>61</v>
      </c>
      <c r="M335">
        <v>34160</v>
      </c>
    </row>
    <row r="336" spans="1:13" x14ac:dyDescent="0.25">
      <c r="A336" s="4">
        <v>44149</v>
      </c>
      <c r="B336">
        <v>3102437694</v>
      </c>
      <c r="C336" t="s">
        <v>86</v>
      </c>
      <c r="D336" t="s">
        <v>216</v>
      </c>
      <c r="E336" t="s">
        <v>217</v>
      </c>
      <c r="F336" t="s">
        <v>32</v>
      </c>
      <c r="G336" t="s">
        <v>20</v>
      </c>
      <c r="H336" t="s">
        <v>7</v>
      </c>
      <c r="I336" t="s">
        <v>18</v>
      </c>
      <c r="J336" t="s">
        <v>9</v>
      </c>
      <c r="K336" s="3">
        <v>644</v>
      </c>
      <c r="L336">
        <v>96</v>
      </c>
      <c r="M336">
        <v>61824</v>
      </c>
    </row>
    <row r="337" spans="1:13" x14ac:dyDescent="0.25">
      <c r="A337" s="4">
        <v>44152</v>
      </c>
      <c r="B337">
        <v>3104000368</v>
      </c>
      <c r="C337" t="s">
        <v>74</v>
      </c>
      <c r="D337" t="s">
        <v>216</v>
      </c>
      <c r="E337" t="s">
        <v>218</v>
      </c>
      <c r="F337" t="s">
        <v>29</v>
      </c>
      <c r="G337" t="s">
        <v>20</v>
      </c>
      <c r="H337" t="s">
        <v>7</v>
      </c>
      <c r="I337" t="s">
        <v>24</v>
      </c>
      <c r="J337" t="s">
        <v>25</v>
      </c>
      <c r="K337" s="3">
        <v>178.5</v>
      </c>
      <c r="L337">
        <v>96</v>
      </c>
      <c r="M337">
        <v>17136</v>
      </c>
    </row>
    <row r="338" spans="1:13" x14ac:dyDescent="0.25">
      <c r="A338" s="4">
        <v>44154</v>
      </c>
      <c r="B338">
        <v>3102500051</v>
      </c>
      <c r="C338" t="s">
        <v>64</v>
      </c>
      <c r="D338" t="s">
        <v>212</v>
      </c>
      <c r="E338" t="s">
        <v>213</v>
      </c>
      <c r="F338" t="s">
        <v>32</v>
      </c>
      <c r="G338" t="s">
        <v>20</v>
      </c>
      <c r="H338" t="s">
        <v>14</v>
      </c>
      <c r="I338" t="s">
        <v>27</v>
      </c>
      <c r="J338" t="s">
        <v>28</v>
      </c>
      <c r="K338" s="3">
        <v>135.1</v>
      </c>
      <c r="L338">
        <v>97</v>
      </c>
      <c r="M338">
        <v>13104.699999999999</v>
      </c>
    </row>
    <row r="339" spans="1:13" x14ac:dyDescent="0.25">
      <c r="A339" s="4">
        <v>44154</v>
      </c>
      <c r="B339">
        <v>3101631202</v>
      </c>
      <c r="C339" t="s">
        <v>123</v>
      </c>
      <c r="D339" t="s">
        <v>202</v>
      </c>
      <c r="E339" t="s">
        <v>206</v>
      </c>
      <c r="F339" t="s">
        <v>33</v>
      </c>
      <c r="G339" t="s">
        <v>13</v>
      </c>
      <c r="H339" t="s">
        <v>26</v>
      </c>
      <c r="I339" t="s">
        <v>51</v>
      </c>
      <c r="J339" t="s">
        <v>22</v>
      </c>
      <c r="K339" s="3">
        <v>140</v>
      </c>
      <c r="L339">
        <v>55</v>
      </c>
      <c r="M339">
        <v>7700</v>
      </c>
    </row>
    <row r="340" spans="1:13" x14ac:dyDescent="0.25">
      <c r="A340" s="4">
        <v>44155</v>
      </c>
      <c r="B340">
        <v>3101532992</v>
      </c>
      <c r="C340" t="s">
        <v>103</v>
      </c>
      <c r="D340" t="s">
        <v>202</v>
      </c>
      <c r="E340" t="s">
        <v>207</v>
      </c>
      <c r="F340" t="s">
        <v>12</v>
      </c>
      <c r="G340" t="s">
        <v>20</v>
      </c>
      <c r="H340" t="s">
        <v>7</v>
      </c>
      <c r="I340" t="s">
        <v>21</v>
      </c>
      <c r="J340" t="s">
        <v>22</v>
      </c>
      <c r="K340" s="3">
        <v>128.79999999999998</v>
      </c>
      <c r="L340">
        <v>80</v>
      </c>
      <c r="M340">
        <v>10303.999999999998</v>
      </c>
    </row>
    <row r="341" spans="1:13" x14ac:dyDescent="0.25">
      <c r="A341" s="4">
        <v>44157</v>
      </c>
      <c r="B341">
        <v>3101628931</v>
      </c>
      <c r="C341" t="s">
        <v>125</v>
      </c>
      <c r="D341" t="s">
        <v>188</v>
      </c>
      <c r="E341" t="s">
        <v>192</v>
      </c>
      <c r="F341" t="s">
        <v>12</v>
      </c>
      <c r="G341" t="s">
        <v>13</v>
      </c>
      <c r="H341" t="s">
        <v>14</v>
      </c>
      <c r="I341" t="s">
        <v>55</v>
      </c>
      <c r="J341" t="s">
        <v>56</v>
      </c>
      <c r="K341" s="3">
        <v>98</v>
      </c>
      <c r="L341">
        <v>72</v>
      </c>
      <c r="M341">
        <v>7056</v>
      </c>
    </row>
    <row r="342" spans="1:13" x14ac:dyDescent="0.25">
      <c r="A342" s="4">
        <v>44158</v>
      </c>
      <c r="B342">
        <v>3104000343</v>
      </c>
      <c r="C342" t="s">
        <v>72</v>
      </c>
      <c r="D342" t="s">
        <v>188</v>
      </c>
      <c r="E342" t="s">
        <v>194</v>
      </c>
      <c r="F342" t="s">
        <v>12</v>
      </c>
      <c r="G342" t="s">
        <v>20</v>
      </c>
      <c r="H342" t="s">
        <v>7</v>
      </c>
      <c r="I342" t="s">
        <v>21</v>
      </c>
      <c r="J342" t="s">
        <v>22</v>
      </c>
      <c r="K342" s="3">
        <v>29</v>
      </c>
      <c r="L342">
        <v>73</v>
      </c>
      <c r="M342">
        <v>2117</v>
      </c>
    </row>
    <row r="343" spans="1:13" x14ac:dyDescent="0.25">
      <c r="A343" s="4">
        <v>44158</v>
      </c>
      <c r="B343">
        <v>3101647259</v>
      </c>
      <c r="C343" t="s">
        <v>136</v>
      </c>
      <c r="D343" t="s">
        <v>188</v>
      </c>
      <c r="E343" t="s">
        <v>195</v>
      </c>
      <c r="F343" t="s">
        <v>5</v>
      </c>
      <c r="G343" t="s">
        <v>6</v>
      </c>
      <c r="H343" t="s">
        <v>26</v>
      </c>
      <c r="I343" t="s">
        <v>30</v>
      </c>
      <c r="J343" t="s">
        <v>31</v>
      </c>
      <c r="K343" s="3">
        <v>560</v>
      </c>
      <c r="L343">
        <v>12</v>
      </c>
      <c r="M343">
        <v>6720</v>
      </c>
    </row>
    <row r="344" spans="1:13" x14ac:dyDescent="0.25">
      <c r="A344" s="4">
        <v>44160</v>
      </c>
      <c r="B344">
        <v>3101551447</v>
      </c>
      <c r="C344" t="s">
        <v>111</v>
      </c>
      <c r="D344" t="s">
        <v>216</v>
      </c>
      <c r="E344" t="s">
        <v>217</v>
      </c>
      <c r="F344" t="s">
        <v>32</v>
      </c>
      <c r="G344" t="s">
        <v>20</v>
      </c>
      <c r="H344" t="s">
        <v>14</v>
      </c>
      <c r="I344" t="s">
        <v>27</v>
      </c>
      <c r="J344" t="s">
        <v>28</v>
      </c>
      <c r="K344" s="3">
        <v>135.1</v>
      </c>
      <c r="L344">
        <v>74</v>
      </c>
      <c r="M344">
        <v>9997.4</v>
      </c>
    </row>
    <row r="345" spans="1:13" x14ac:dyDescent="0.25">
      <c r="A345" s="4">
        <v>44160</v>
      </c>
      <c r="B345">
        <v>3012675511</v>
      </c>
      <c r="C345" t="s">
        <v>148</v>
      </c>
      <c r="D345" t="s">
        <v>216</v>
      </c>
      <c r="E345" t="s">
        <v>218</v>
      </c>
      <c r="F345" t="s">
        <v>32</v>
      </c>
      <c r="G345" t="s">
        <v>20</v>
      </c>
      <c r="H345" t="s">
        <v>14</v>
      </c>
      <c r="I345" t="s">
        <v>27</v>
      </c>
      <c r="J345" t="s">
        <v>28</v>
      </c>
      <c r="K345" s="3">
        <v>135.1</v>
      </c>
      <c r="L345">
        <v>33</v>
      </c>
      <c r="M345">
        <v>4458.3</v>
      </c>
    </row>
    <row r="346" spans="1:13" x14ac:dyDescent="0.25">
      <c r="A346" s="4">
        <v>44160</v>
      </c>
      <c r="B346">
        <v>3012707484</v>
      </c>
      <c r="C346" t="s">
        <v>172</v>
      </c>
      <c r="D346" t="s">
        <v>220</v>
      </c>
      <c r="E346" t="s">
        <v>222</v>
      </c>
      <c r="F346" t="s">
        <v>29</v>
      </c>
      <c r="G346" t="s">
        <v>6</v>
      </c>
      <c r="H346" t="s">
        <v>14</v>
      </c>
      <c r="I346" t="s">
        <v>24</v>
      </c>
      <c r="J346" t="s">
        <v>25</v>
      </c>
      <c r="K346" s="3">
        <v>178.5</v>
      </c>
      <c r="L346">
        <v>28</v>
      </c>
      <c r="M346">
        <v>4998</v>
      </c>
    </row>
    <row r="347" spans="1:13" x14ac:dyDescent="0.25">
      <c r="A347" s="4">
        <v>44160</v>
      </c>
      <c r="B347">
        <v>3101548342</v>
      </c>
      <c r="C347" t="s">
        <v>119</v>
      </c>
      <c r="D347" t="s">
        <v>212</v>
      </c>
      <c r="E347" t="s">
        <v>214</v>
      </c>
      <c r="F347" t="s">
        <v>19</v>
      </c>
      <c r="G347" t="s">
        <v>6</v>
      </c>
      <c r="H347" t="s">
        <v>7</v>
      </c>
      <c r="I347" t="s">
        <v>24</v>
      </c>
      <c r="J347" t="s">
        <v>25</v>
      </c>
      <c r="K347" s="3">
        <v>178.5</v>
      </c>
      <c r="L347">
        <v>43</v>
      </c>
      <c r="M347">
        <v>7675.5</v>
      </c>
    </row>
    <row r="348" spans="1:13" x14ac:dyDescent="0.25">
      <c r="A348" s="4">
        <v>44161</v>
      </c>
      <c r="B348">
        <v>3101525728</v>
      </c>
      <c r="C348" t="s">
        <v>96</v>
      </c>
      <c r="D348" t="s">
        <v>220</v>
      </c>
      <c r="E348" t="s">
        <v>223</v>
      </c>
      <c r="F348" t="s">
        <v>5</v>
      </c>
      <c r="G348" t="s">
        <v>6</v>
      </c>
      <c r="H348" t="s">
        <v>7</v>
      </c>
      <c r="I348" t="s">
        <v>10</v>
      </c>
      <c r="J348" t="s">
        <v>11</v>
      </c>
      <c r="K348" s="3">
        <v>49</v>
      </c>
      <c r="L348">
        <v>70</v>
      </c>
      <c r="M348">
        <v>3430</v>
      </c>
    </row>
    <row r="349" spans="1:13" x14ac:dyDescent="0.25">
      <c r="A349" s="4">
        <v>44162</v>
      </c>
      <c r="B349">
        <v>3012706383</v>
      </c>
      <c r="C349" t="s">
        <v>171</v>
      </c>
      <c r="D349" t="s">
        <v>220</v>
      </c>
      <c r="E349" t="s">
        <v>222</v>
      </c>
      <c r="F349" t="s">
        <v>41</v>
      </c>
      <c r="G349" t="s">
        <v>13</v>
      </c>
      <c r="H349" t="s">
        <v>7</v>
      </c>
      <c r="I349" t="s">
        <v>27</v>
      </c>
      <c r="J349" t="s">
        <v>28</v>
      </c>
      <c r="K349" s="3">
        <v>135.1</v>
      </c>
      <c r="L349">
        <v>90</v>
      </c>
      <c r="M349">
        <v>12159</v>
      </c>
    </row>
    <row r="350" spans="1:13" x14ac:dyDescent="0.25">
      <c r="A350" s="4">
        <v>44162</v>
      </c>
      <c r="B350">
        <v>3102510760</v>
      </c>
      <c r="C350" t="s">
        <v>90</v>
      </c>
      <c r="D350" t="s">
        <v>202</v>
      </c>
      <c r="E350" t="s">
        <v>206</v>
      </c>
      <c r="F350" t="s">
        <v>33</v>
      </c>
      <c r="G350" t="s">
        <v>13</v>
      </c>
      <c r="I350" t="s">
        <v>10</v>
      </c>
      <c r="J350" t="s">
        <v>11</v>
      </c>
      <c r="K350" s="3">
        <v>49</v>
      </c>
      <c r="L350">
        <v>11</v>
      </c>
      <c r="M350">
        <v>539</v>
      </c>
    </row>
    <row r="351" spans="1:13" x14ac:dyDescent="0.25">
      <c r="A351" s="4">
        <v>44165</v>
      </c>
      <c r="B351">
        <v>3101547682</v>
      </c>
      <c r="C351" t="s">
        <v>108</v>
      </c>
      <c r="D351" t="s">
        <v>220</v>
      </c>
      <c r="E351" t="s">
        <v>221</v>
      </c>
      <c r="F351" t="s">
        <v>23</v>
      </c>
      <c r="G351" t="s">
        <v>6</v>
      </c>
      <c r="H351" t="s">
        <v>7</v>
      </c>
      <c r="I351" t="s">
        <v>48</v>
      </c>
      <c r="J351" t="s">
        <v>49</v>
      </c>
      <c r="K351" s="3">
        <v>546</v>
      </c>
      <c r="L351">
        <v>26</v>
      </c>
      <c r="M351">
        <v>14196</v>
      </c>
    </row>
    <row r="352" spans="1:13" x14ac:dyDescent="0.25">
      <c r="A352" s="4">
        <v>44167</v>
      </c>
      <c r="B352">
        <v>3101525728</v>
      </c>
      <c r="C352" t="s">
        <v>96</v>
      </c>
      <c r="D352" t="s">
        <v>216</v>
      </c>
      <c r="E352" t="s">
        <v>217</v>
      </c>
      <c r="F352" t="s">
        <v>32</v>
      </c>
      <c r="G352" t="s">
        <v>20</v>
      </c>
      <c r="H352" t="s">
        <v>7</v>
      </c>
      <c r="J352" t="s">
        <v>4</v>
      </c>
      <c r="K352" s="3">
        <v>21</v>
      </c>
      <c r="L352">
        <v>51</v>
      </c>
      <c r="M352">
        <v>1071</v>
      </c>
    </row>
    <row r="353" spans="1:13" x14ac:dyDescent="0.25">
      <c r="A353" s="4">
        <v>44167</v>
      </c>
      <c r="B353">
        <v>3012675513</v>
      </c>
      <c r="C353" t="s">
        <v>149</v>
      </c>
      <c r="D353" t="s">
        <v>216</v>
      </c>
      <c r="E353" t="s">
        <v>218</v>
      </c>
      <c r="F353" t="s">
        <v>32</v>
      </c>
      <c r="G353" t="s">
        <v>20</v>
      </c>
      <c r="H353" t="s">
        <v>14</v>
      </c>
      <c r="I353" t="s">
        <v>39</v>
      </c>
      <c r="J353" t="s">
        <v>40</v>
      </c>
      <c r="K353" s="3">
        <v>257.59999999999997</v>
      </c>
      <c r="L353">
        <v>47</v>
      </c>
      <c r="M353">
        <v>12107.199999999999</v>
      </c>
    </row>
    <row r="354" spans="1:13" x14ac:dyDescent="0.25">
      <c r="A354" s="4">
        <v>44167</v>
      </c>
      <c r="B354">
        <v>3012616779</v>
      </c>
      <c r="C354" t="s">
        <v>121</v>
      </c>
      <c r="D354" t="s">
        <v>212</v>
      </c>
      <c r="E354" t="s">
        <v>215</v>
      </c>
      <c r="F354" t="s">
        <v>41</v>
      </c>
      <c r="G354" t="s">
        <v>13</v>
      </c>
      <c r="H354" t="s">
        <v>7</v>
      </c>
      <c r="I354" t="s">
        <v>42</v>
      </c>
      <c r="J354" t="s">
        <v>43</v>
      </c>
      <c r="K354" s="3">
        <v>273</v>
      </c>
      <c r="L354">
        <v>20</v>
      </c>
      <c r="M354">
        <v>5460</v>
      </c>
    </row>
    <row r="355" spans="1:13" x14ac:dyDescent="0.25">
      <c r="A355" s="4">
        <v>44168</v>
      </c>
      <c r="B355">
        <v>3102500051</v>
      </c>
      <c r="C355" t="s">
        <v>64</v>
      </c>
      <c r="D355" t="s">
        <v>197</v>
      </c>
      <c r="E355" t="s">
        <v>201</v>
      </c>
      <c r="F355" t="s">
        <v>41</v>
      </c>
      <c r="G355" t="s">
        <v>13</v>
      </c>
      <c r="H355" t="s">
        <v>7</v>
      </c>
      <c r="I355" t="s">
        <v>42</v>
      </c>
      <c r="J355" t="s">
        <v>43</v>
      </c>
      <c r="K355" s="3">
        <v>273</v>
      </c>
      <c r="L355">
        <v>48</v>
      </c>
      <c r="M355">
        <v>13104</v>
      </c>
    </row>
    <row r="356" spans="1:13" x14ac:dyDescent="0.25">
      <c r="A356" s="4">
        <v>44168</v>
      </c>
      <c r="B356">
        <v>3101525728</v>
      </c>
      <c r="C356" t="s">
        <v>96</v>
      </c>
      <c r="D356" t="s">
        <v>216</v>
      </c>
      <c r="E356" t="s">
        <v>219</v>
      </c>
      <c r="F356" t="s">
        <v>41</v>
      </c>
      <c r="G356" t="s">
        <v>13</v>
      </c>
      <c r="H356" t="s">
        <v>7</v>
      </c>
      <c r="I356" t="s">
        <v>42</v>
      </c>
      <c r="J356" t="s">
        <v>43</v>
      </c>
      <c r="K356" s="3">
        <v>273</v>
      </c>
      <c r="L356">
        <v>64</v>
      </c>
      <c r="M356">
        <v>17472</v>
      </c>
    </row>
    <row r="357" spans="1:13" x14ac:dyDescent="0.25">
      <c r="A357" s="4">
        <v>44168</v>
      </c>
      <c r="B357">
        <v>3105389124</v>
      </c>
      <c r="C357" t="s">
        <v>68</v>
      </c>
      <c r="D357" t="s">
        <v>188</v>
      </c>
      <c r="E357" t="s">
        <v>189</v>
      </c>
      <c r="F357" t="s">
        <v>19</v>
      </c>
      <c r="I357" t="s">
        <v>17</v>
      </c>
      <c r="J357" t="s">
        <v>9</v>
      </c>
      <c r="K357" s="3">
        <v>252</v>
      </c>
      <c r="L357">
        <v>42</v>
      </c>
      <c r="M357">
        <v>10584</v>
      </c>
    </row>
    <row r="358" spans="1:13" x14ac:dyDescent="0.25">
      <c r="A358" s="4">
        <v>44168</v>
      </c>
      <c r="B358">
        <v>3101513185</v>
      </c>
      <c r="C358" t="s">
        <v>80</v>
      </c>
      <c r="D358" t="s">
        <v>197</v>
      </c>
      <c r="E358" t="s">
        <v>200</v>
      </c>
      <c r="F358" t="s">
        <v>32</v>
      </c>
      <c r="G358" t="s">
        <v>20</v>
      </c>
      <c r="H358" t="s">
        <v>14</v>
      </c>
      <c r="I358" t="s">
        <v>27</v>
      </c>
      <c r="J358" t="s">
        <v>28</v>
      </c>
      <c r="K358" s="3">
        <v>135.1</v>
      </c>
      <c r="L358">
        <v>37</v>
      </c>
      <c r="M358">
        <v>4998.7</v>
      </c>
    </row>
    <row r="359" spans="1:13" x14ac:dyDescent="0.25">
      <c r="A359" s="4">
        <v>44169</v>
      </c>
      <c r="B359">
        <v>3101635807</v>
      </c>
      <c r="C359" t="s">
        <v>128</v>
      </c>
      <c r="D359" t="s">
        <v>188</v>
      </c>
      <c r="E359" t="s">
        <v>190</v>
      </c>
      <c r="F359" t="s">
        <v>12</v>
      </c>
      <c r="G359" t="s">
        <v>13</v>
      </c>
      <c r="H359" t="s">
        <v>14</v>
      </c>
      <c r="I359" t="s">
        <v>55</v>
      </c>
      <c r="J359" t="s">
        <v>56</v>
      </c>
      <c r="K359" s="3">
        <v>98</v>
      </c>
      <c r="L359">
        <v>61</v>
      </c>
      <c r="M359">
        <v>5978</v>
      </c>
    </row>
    <row r="360" spans="1:13" x14ac:dyDescent="0.25">
      <c r="A360" s="4">
        <v>44169</v>
      </c>
      <c r="B360">
        <v>3101554212</v>
      </c>
      <c r="C360" t="s">
        <v>134</v>
      </c>
      <c r="D360" t="s">
        <v>212</v>
      </c>
      <c r="E360" t="s">
        <v>213</v>
      </c>
      <c r="F360" t="s">
        <v>32</v>
      </c>
      <c r="G360" t="s">
        <v>20</v>
      </c>
      <c r="I360" t="s">
        <v>30</v>
      </c>
      <c r="J360" t="s">
        <v>31</v>
      </c>
      <c r="K360" s="3">
        <v>560</v>
      </c>
      <c r="L360">
        <v>27</v>
      </c>
      <c r="M360">
        <v>15120</v>
      </c>
    </row>
    <row r="361" spans="1:13" x14ac:dyDescent="0.25">
      <c r="A361" s="4">
        <v>44171</v>
      </c>
      <c r="B361">
        <v>3102505090</v>
      </c>
      <c r="C361" t="s">
        <v>66</v>
      </c>
      <c r="D361" t="s">
        <v>220</v>
      </c>
      <c r="E361" t="s">
        <v>221</v>
      </c>
      <c r="F361" t="s">
        <v>23</v>
      </c>
      <c r="G361" t="s">
        <v>6</v>
      </c>
      <c r="H361" t="s">
        <v>7</v>
      </c>
      <c r="I361" t="s">
        <v>8</v>
      </c>
      <c r="J361" t="s">
        <v>9</v>
      </c>
      <c r="K361" s="3">
        <v>196</v>
      </c>
      <c r="L361">
        <v>72</v>
      </c>
      <c r="M361">
        <v>14112</v>
      </c>
    </row>
    <row r="362" spans="1:13" x14ac:dyDescent="0.25">
      <c r="A362" s="4">
        <v>44171</v>
      </c>
      <c r="B362">
        <v>3101534904</v>
      </c>
      <c r="C362" t="s">
        <v>100</v>
      </c>
      <c r="D362" t="s">
        <v>208</v>
      </c>
      <c r="E362" t="s">
        <v>209</v>
      </c>
      <c r="F362" t="s">
        <v>19</v>
      </c>
      <c r="G362" t="s">
        <v>20</v>
      </c>
      <c r="H362" t="s">
        <v>7</v>
      </c>
      <c r="I362" t="s">
        <v>24</v>
      </c>
      <c r="J362" t="s">
        <v>25</v>
      </c>
      <c r="K362" s="3">
        <v>178.5</v>
      </c>
      <c r="L362">
        <v>41</v>
      </c>
      <c r="M362">
        <v>7318.5</v>
      </c>
    </row>
    <row r="363" spans="1:13" x14ac:dyDescent="0.25">
      <c r="A363" s="4">
        <v>44172</v>
      </c>
      <c r="B363">
        <v>3101515409</v>
      </c>
      <c r="C363" t="s">
        <v>81</v>
      </c>
      <c r="D363" t="s">
        <v>202</v>
      </c>
      <c r="E363" t="s">
        <v>205</v>
      </c>
      <c r="F363" t="s">
        <v>33</v>
      </c>
      <c r="G363" t="s">
        <v>13</v>
      </c>
      <c r="I363" t="s">
        <v>21</v>
      </c>
      <c r="J363" t="s">
        <v>22</v>
      </c>
      <c r="K363" s="3">
        <v>12</v>
      </c>
      <c r="L363">
        <v>60</v>
      </c>
      <c r="M363">
        <v>720</v>
      </c>
    </row>
    <row r="364" spans="1:13" x14ac:dyDescent="0.25">
      <c r="A364" s="4">
        <v>44173</v>
      </c>
      <c r="B364">
        <v>3101551447</v>
      </c>
      <c r="C364" t="s">
        <v>111</v>
      </c>
      <c r="D364" t="s">
        <v>188</v>
      </c>
      <c r="E364" t="s">
        <v>195</v>
      </c>
      <c r="F364" t="s">
        <v>5</v>
      </c>
      <c r="G364" t="s">
        <v>6</v>
      </c>
      <c r="H364" t="s">
        <v>26</v>
      </c>
      <c r="I364" t="s">
        <v>30</v>
      </c>
      <c r="J364" t="s">
        <v>31</v>
      </c>
      <c r="K364" s="3">
        <v>560</v>
      </c>
      <c r="L364">
        <v>91</v>
      </c>
      <c r="M364">
        <v>50960</v>
      </c>
    </row>
    <row r="365" spans="1:13" x14ac:dyDescent="0.25">
      <c r="A365" s="4">
        <v>44174</v>
      </c>
      <c r="B365">
        <v>3104000329</v>
      </c>
      <c r="C365" t="s">
        <v>71</v>
      </c>
      <c r="D365" t="s">
        <v>216</v>
      </c>
      <c r="E365" t="s">
        <v>217</v>
      </c>
      <c r="F365" t="s">
        <v>5</v>
      </c>
      <c r="G365" t="s">
        <v>6</v>
      </c>
      <c r="H365" t="s">
        <v>26</v>
      </c>
      <c r="I365" t="s">
        <v>46</v>
      </c>
      <c r="J365" t="s">
        <v>38</v>
      </c>
      <c r="K365" s="3">
        <v>140</v>
      </c>
      <c r="L365">
        <v>48</v>
      </c>
      <c r="M365">
        <v>6720</v>
      </c>
    </row>
    <row r="366" spans="1:13" x14ac:dyDescent="0.25">
      <c r="A366" s="4">
        <v>44174</v>
      </c>
      <c r="B366">
        <v>3104000343</v>
      </c>
      <c r="C366" t="s">
        <v>72</v>
      </c>
      <c r="D366" t="s">
        <v>188</v>
      </c>
      <c r="E366" t="s">
        <v>191</v>
      </c>
      <c r="F366" t="s">
        <v>32</v>
      </c>
      <c r="G366" t="s">
        <v>20</v>
      </c>
      <c r="H366" t="s">
        <v>14</v>
      </c>
      <c r="I366" t="s">
        <v>39</v>
      </c>
      <c r="J366" t="s">
        <v>40</v>
      </c>
      <c r="K366" s="3">
        <v>257.59999999999997</v>
      </c>
      <c r="L366">
        <v>71</v>
      </c>
      <c r="M366">
        <v>18289.599999999999</v>
      </c>
    </row>
    <row r="367" spans="1:13" x14ac:dyDescent="0.25">
      <c r="A367" s="4">
        <v>44177</v>
      </c>
      <c r="B367">
        <v>3102493233</v>
      </c>
      <c r="C367" t="s">
        <v>65</v>
      </c>
      <c r="D367" t="s">
        <v>197</v>
      </c>
      <c r="E367" t="s">
        <v>201</v>
      </c>
      <c r="F367" t="s">
        <v>41</v>
      </c>
      <c r="G367" t="s">
        <v>13</v>
      </c>
      <c r="H367" t="s">
        <v>7</v>
      </c>
      <c r="I367" t="s">
        <v>44</v>
      </c>
      <c r="J367" t="s">
        <v>45</v>
      </c>
      <c r="K367" s="3">
        <v>487.19999999999993</v>
      </c>
      <c r="L367">
        <v>57</v>
      </c>
      <c r="M367">
        <v>27770.399999999998</v>
      </c>
    </row>
    <row r="368" spans="1:13" x14ac:dyDescent="0.25">
      <c r="A368" s="4">
        <v>44178</v>
      </c>
      <c r="B368">
        <v>3101545821</v>
      </c>
      <c r="C368" t="s">
        <v>117</v>
      </c>
      <c r="D368" t="s">
        <v>208</v>
      </c>
      <c r="E368" t="s">
        <v>209</v>
      </c>
      <c r="F368" t="s">
        <v>19</v>
      </c>
      <c r="G368" t="s">
        <v>6</v>
      </c>
      <c r="H368" t="s">
        <v>7</v>
      </c>
      <c r="I368" t="s">
        <v>21</v>
      </c>
      <c r="J368" t="s">
        <v>22</v>
      </c>
      <c r="K368" s="3">
        <v>128.79999999999998</v>
      </c>
      <c r="L368">
        <v>97</v>
      </c>
      <c r="M368">
        <v>12493.599999999999</v>
      </c>
    </row>
    <row r="369" spans="1:13" x14ac:dyDescent="0.25">
      <c r="A369" s="4">
        <v>44178</v>
      </c>
      <c r="B369">
        <v>3101507744</v>
      </c>
      <c r="C369" t="s">
        <v>77</v>
      </c>
      <c r="D369" t="s">
        <v>216</v>
      </c>
      <c r="E369" t="s">
        <v>219</v>
      </c>
      <c r="F369" t="s">
        <v>19</v>
      </c>
      <c r="G369" t="s">
        <v>6</v>
      </c>
      <c r="H369" t="s">
        <v>7</v>
      </c>
      <c r="I369" t="s">
        <v>21</v>
      </c>
      <c r="J369" t="s">
        <v>22</v>
      </c>
      <c r="K369" s="3">
        <v>128.79999999999998</v>
      </c>
      <c r="L369">
        <v>19</v>
      </c>
      <c r="M369">
        <v>2447.1999999999998</v>
      </c>
    </row>
    <row r="370" spans="1:13" x14ac:dyDescent="0.25">
      <c r="A370" s="4">
        <v>44179</v>
      </c>
      <c r="B370">
        <v>3101350066</v>
      </c>
      <c r="C370" t="s">
        <v>142</v>
      </c>
      <c r="D370" t="s">
        <v>188</v>
      </c>
      <c r="E370" t="s">
        <v>188</v>
      </c>
      <c r="F370" t="s">
        <v>12</v>
      </c>
      <c r="I370" t="s">
        <v>50</v>
      </c>
      <c r="J370" t="s">
        <v>43</v>
      </c>
      <c r="K370" s="3">
        <v>532</v>
      </c>
      <c r="L370">
        <v>59</v>
      </c>
      <c r="M370">
        <v>31388</v>
      </c>
    </row>
    <row r="371" spans="1:13" x14ac:dyDescent="0.25">
      <c r="A371" s="4">
        <v>44183</v>
      </c>
      <c r="B371">
        <v>3101548342</v>
      </c>
      <c r="C371" t="s">
        <v>119</v>
      </c>
      <c r="D371" t="s">
        <v>212</v>
      </c>
      <c r="E371" t="s">
        <v>213</v>
      </c>
      <c r="F371" t="s">
        <v>32</v>
      </c>
      <c r="G371" t="s">
        <v>20</v>
      </c>
      <c r="H371" t="s">
        <v>14</v>
      </c>
      <c r="I371" t="s">
        <v>52</v>
      </c>
      <c r="J371" t="s">
        <v>53</v>
      </c>
      <c r="K371" s="3">
        <v>298.90000000000003</v>
      </c>
      <c r="L371">
        <v>36</v>
      </c>
      <c r="M371">
        <v>10760.400000000001</v>
      </c>
    </row>
    <row r="372" spans="1:13" x14ac:dyDescent="0.25">
      <c r="A372" s="4">
        <v>44184</v>
      </c>
      <c r="B372">
        <v>3104000069</v>
      </c>
      <c r="C372" t="s">
        <v>69</v>
      </c>
      <c r="D372" t="s">
        <v>197</v>
      </c>
      <c r="E372" t="s">
        <v>199</v>
      </c>
      <c r="F372" t="s">
        <v>5</v>
      </c>
      <c r="G372" t="s">
        <v>6</v>
      </c>
      <c r="H372" t="s">
        <v>14</v>
      </c>
      <c r="I372" t="s">
        <v>17</v>
      </c>
      <c r="J372" t="s">
        <v>9</v>
      </c>
      <c r="K372" s="3">
        <v>22</v>
      </c>
      <c r="L372">
        <v>29</v>
      </c>
      <c r="M372">
        <v>638</v>
      </c>
    </row>
    <row r="373" spans="1:13" x14ac:dyDescent="0.25">
      <c r="A373" s="4">
        <v>44185</v>
      </c>
      <c r="B373">
        <v>3101644899</v>
      </c>
      <c r="C373" t="s">
        <v>135</v>
      </c>
      <c r="D373" t="s">
        <v>188</v>
      </c>
      <c r="E373" t="s">
        <v>195</v>
      </c>
      <c r="F373" t="s">
        <v>5</v>
      </c>
      <c r="G373" t="s">
        <v>6</v>
      </c>
      <c r="H373" t="s">
        <v>26</v>
      </c>
      <c r="I373" t="s">
        <v>46</v>
      </c>
      <c r="J373" t="s">
        <v>38</v>
      </c>
      <c r="K373" s="3">
        <v>140</v>
      </c>
      <c r="L373">
        <v>89</v>
      </c>
      <c r="M373">
        <v>12460</v>
      </c>
    </row>
    <row r="374" spans="1:13" x14ac:dyDescent="0.25">
      <c r="A374" s="4">
        <v>44188</v>
      </c>
      <c r="B374">
        <v>3012692715</v>
      </c>
      <c r="C374" t="s">
        <v>160</v>
      </c>
      <c r="D374" t="s">
        <v>220</v>
      </c>
      <c r="E374" t="s">
        <v>222</v>
      </c>
      <c r="F374" t="s">
        <v>29</v>
      </c>
      <c r="G374" t="s">
        <v>20</v>
      </c>
      <c r="H374" t="s">
        <v>7</v>
      </c>
      <c r="I374" t="s">
        <v>24</v>
      </c>
      <c r="J374" t="s">
        <v>25</v>
      </c>
      <c r="K374" s="3">
        <v>178.5</v>
      </c>
      <c r="L374">
        <v>76</v>
      </c>
      <c r="M374">
        <v>13566</v>
      </c>
    </row>
    <row r="375" spans="1:13" x14ac:dyDescent="0.25">
      <c r="A375" s="4">
        <v>44191</v>
      </c>
      <c r="B375">
        <v>3102546693</v>
      </c>
      <c r="C375" t="s">
        <v>118</v>
      </c>
      <c r="D375" t="s">
        <v>202</v>
      </c>
      <c r="E375" t="s">
        <v>205</v>
      </c>
      <c r="F375" t="s">
        <v>33</v>
      </c>
      <c r="G375" t="s">
        <v>13</v>
      </c>
      <c r="H375" t="s">
        <v>26</v>
      </c>
      <c r="I375" t="s">
        <v>51</v>
      </c>
      <c r="J375" t="s">
        <v>22</v>
      </c>
      <c r="K375" s="3">
        <v>140</v>
      </c>
      <c r="L375">
        <v>66</v>
      </c>
      <c r="M375">
        <v>9240</v>
      </c>
    </row>
    <row r="376" spans="1:13" x14ac:dyDescent="0.25">
      <c r="A376" s="4">
        <v>44191</v>
      </c>
      <c r="B376">
        <v>3101519616</v>
      </c>
      <c r="C376" t="s">
        <v>87</v>
      </c>
      <c r="D376" t="s">
        <v>216</v>
      </c>
      <c r="E376" t="s">
        <v>218</v>
      </c>
      <c r="F376" t="s">
        <v>33</v>
      </c>
      <c r="G376" t="s">
        <v>13</v>
      </c>
      <c r="I376" t="s">
        <v>37</v>
      </c>
      <c r="J376" t="s">
        <v>38</v>
      </c>
      <c r="K376" s="3">
        <v>308</v>
      </c>
      <c r="L376">
        <v>51</v>
      </c>
      <c r="M376">
        <v>15708</v>
      </c>
    </row>
    <row r="377" spans="1:13" x14ac:dyDescent="0.25">
      <c r="A377" s="4">
        <v>44192</v>
      </c>
      <c r="B377">
        <v>3101530354</v>
      </c>
      <c r="C377" t="s">
        <v>98</v>
      </c>
      <c r="D377" t="s">
        <v>202</v>
      </c>
      <c r="E377" t="s">
        <v>205</v>
      </c>
      <c r="F377" t="s">
        <v>33</v>
      </c>
      <c r="G377" t="s">
        <v>6</v>
      </c>
      <c r="H377" t="s">
        <v>14</v>
      </c>
      <c r="I377" t="s">
        <v>47</v>
      </c>
      <c r="J377" t="s">
        <v>11</v>
      </c>
      <c r="K377" s="3">
        <v>140</v>
      </c>
      <c r="L377">
        <v>47</v>
      </c>
      <c r="M377">
        <v>6580</v>
      </c>
    </row>
    <row r="378" spans="1:13" x14ac:dyDescent="0.25">
      <c r="A378" s="4">
        <v>44196</v>
      </c>
      <c r="B378">
        <v>3101631202</v>
      </c>
      <c r="C378" t="s">
        <v>123</v>
      </c>
      <c r="D378" t="s">
        <v>220</v>
      </c>
      <c r="E378" t="s">
        <v>223</v>
      </c>
      <c r="F378" t="s">
        <v>29</v>
      </c>
      <c r="G378" t="s">
        <v>6</v>
      </c>
      <c r="H378" t="s">
        <v>14</v>
      </c>
      <c r="I378" t="s">
        <v>8</v>
      </c>
      <c r="J378" t="s">
        <v>9</v>
      </c>
      <c r="K378" s="3">
        <v>196</v>
      </c>
      <c r="L378">
        <v>68</v>
      </c>
      <c r="M378">
        <v>13328</v>
      </c>
    </row>
  </sheetData>
  <phoneticPr fontId="3" type="noConversion"/>
  <hyperlinks>
    <hyperlink ref="T5" location="'Ventas por Fechas'!A1" display="Cantidad de ventas por Fecha " xr:uid="{B9929F2B-A3D1-494E-88E2-C7A2FBF62812}"/>
    <hyperlink ref="T6" location="'Ventas por Vendedor'!A1" display="Ventas por Vendedor " xr:uid="{10BDA8EC-7097-478F-B619-C94E6AD0C21E}"/>
    <hyperlink ref="T7" location="'Ventas por Categoria'!A1" display="Ventas por Categoría " xr:uid="{31473164-C083-4295-9A08-0DBFC37FCC16}"/>
    <hyperlink ref="T8" location="'Cantidad por Categoria y Produc'!A1" display="Cantidad por Categoría y Producto " xr:uid="{8E8C4FED-C8ED-4B82-A401-ED8CE5E8C209}"/>
    <hyperlink ref="T9" location="'Ventas por Provincias'!A1" display="Ventas por Provincia " xr:uid="{5655FA20-476D-42CE-8F78-99C4D59B10DC}"/>
    <hyperlink ref="T10" location="'Total de Formas de Pago'!A1" display="Total forma de Pago " xr:uid="{4283B16C-AD38-4EC7-9F22-65FEAD24900E}"/>
  </hyperlinks>
  <pageMargins left="0.7" right="0.7" top="0.75" bottom="0.75" header="0.3" footer="0.3"/>
  <pageSetup orientation="portrait" r:id="rId1"/>
  <headerFooter>
    <oddHeader>&amp;CTarea Excel #1
Técnico en Asistencia de Mantenimiento Aeronáutico</oddHeader>
    <oddFooter>&amp;CAndrés D. León Quesada</oddFooter>
  </headerFooter>
  <drawing r:id="rId2"/>
  <tableParts count="4">
    <tablePart r:id="rId3"/>
    <tablePart r:id="rId4"/>
    <tablePart r:id="rId5"/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8FD4-886D-447B-AA84-F5C3A9916552}">
  <dimension ref="A3:B16"/>
  <sheetViews>
    <sheetView zoomScaleNormal="100" workbookViewId="0">
      <selection activeCell="D3" sqref="D3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15.140625" bestFit="1" customWidth="1"/>
  </cols>
  <sheetData>
    <row r="3" spans="1:2" x14ac:dyDescent="0.25">
      <c r="A3" s="5" t="s">
        <v>230</v>
      </c>
      <c r="B3" s="7" t="s">
        <v>247</v>
      </c>
    </row>
    <row r="4" spans="1:2" x14ac:dyDescent="0.25">
      <c r="A4" s="6" t="s">
        <v>232</v>
      </c>
      <c r="B4" s="9">
        <v>1960</v>
      </c>
    </row>
    <row r="5" spans="1:2" x14ac:dyDescent="0.25">
      <c r="A5" s="6" t="s">
        <v>233</v>
      </c>
      <c r="B5" s="9">
        <v>1866</v>
      </c>
    </row>
    <row r="6" spans="1:2" x14ac:dyDescent="0.25">
      <c r="A6" s="6" t="s">
        <v>234</v>
      </c>
      <c r="B6" s="9">
        <v>1263</v>
      </c>
    </row>
    <row r="7" spans="1:2" x14ac:dyDescent="0.25">
      <c r="A7" s="6" t="s">
        <v>235</v>
      </c>
      <c r="B7" s="9">
        <v>1956</v>
      </c>
    </row>
    <row r="8" spans="1:2" x14ac:dyDescent="0.25">
      <c r="A8" s="6" t="s">
        <v>236</v>
      </c>
      <c r="B8" s="9">
        <v>1677</v>
      </c>
    </row>
    <row r="9" spans="1:2" x14ac:dyDescent="0.25">
      <c r="A9" s="6" t="s">
        <v>237</v>
      </c>
      <c r="B9" s="9">
        <v>4481</v>
      </c>
    </row>
    <row r="10" spans="1:2" x14ac:dyDescent="0.25">
      <c r="A10" s="6" t="s">
        <v>238</v>
      </c>
      <c r="B10" s="9">
        <v>1787</v>
      </c>
    </row>
    <row r="11" spans="1:2" x14ac:dyDescent="0.25">
      <c r="A11" s="6" t="s">
        <v>239</v>
      </c>
      <c r="B11" s="9">
        <v>1738</v>
      </c>
    </row>
    <row r="12" spans="1:2" x14ac:dyDescent="0.25">
      <c r="A12" s="6" t="s">
        <v>240</v>
      </c>
      <c r="B12" s="9">
        <v>1708</v>
      </c>
    </row>
    <row r="13" spans="1:2" x14ac:dyDescent="0.25">
      <c r="A13" s="6" t="s">
        <v>241</v>
      </c>
      <c r="B13" s="9">
        <v>1659</v>
      </c>
    </row>
    <row r="14" spans="1:2" x14ac:dyDescent="0.25">
      <c r="A14" s="6" t="s">
        <v>242</v>
      </c>
      <c r="B14" s="9">
        <v>1662</v>
      </c>
    </row>
    <row r="15" spans="1:2" x14ac:dyDescent="0.25">
      <c r="A15" s="6" t="s">
        <v>243</v>
      </c>
      <c r="B15" s="9">
        <v>1474</v>
      </c>
    </row>
    <row r="16" spans="1:2" x14ac:dyDescent="0.25">
      <c r="A16" s="6" t="s">
        <v>231</v>
      </c>
      <c r="B16" s="9">
        <v>23231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864B-DF1F-4D7D-BE7D-1F44C3CEC0DC}">
  <dimension ref="A3:P25"/>
  <sheetViews>
    <sheetView zoomScale="85" workbookViewId="0"/>
  </sheetViews>
  <sheetFormatPr baseColWidth="10" defaultRowHeight="15" x14ac:dyDescent="0.25"/>
  <cols>
    <col min="1" max="1" width="23.140625" bestFit="1" customWidth="1"/>
    <col min="2" max="2" width="19.140625" bestFit="1" customWidth="1"/>
    <col min="3" max="3" width="21.7109375" bestFit="1" customWidth="1"/>
  </cols>
  <sheetData>
    <row r="3" spans="1:2" x14ac:dyDescent="0.25">
      <c r="A3" s="5" t="s">
        <v>230</v>
      </c>
      <c r="B3" s="7" t="s">
        <v>244</v>
      </c>
    </row>
    <row r="4" spans="1:2" x14ac:dyDescent="0.25">
      <c r="A4" s="6" t="s">
        <v>32</v>
      </c>
      <c r="B4" s="7">
        <v>1252237.6799999997</v>
      </c>
    </row>
    <row r="5" spans="1:2" x14ac:dyDescent="0.25">
      <c r="A5" s="6" t="s">
        <v>12</v>
      </c>
      <c r="B5" s="7">
        <v>838518.6</v>
      </c>
    </row>
    <row r="6" spans="1:2" x14ac:dyDescent="0.25">
      <c r="A6" s="6" t="s">
        <v>23</v>
      </c>
      <c r="B6" s="7">
        <v>213076</v>
      </c>
    </row>
    <row r="7" spans="1:2" x14ac:dyDescent="0.25">
      <c r="A7" s="6" t="s">
        <v>33</v>
      </c>
      <c r="B7" s="7">
        <v>558625.54</v>
      </c>
    </row>
    <row r="8" spans="1:2" x14ac:dyDescent="0.25">
      <c r="A8" s="6" t="s">
        <v>29</v>
      </c>
      <c r="B8" s="7">
        <v>497599</v>
      </c>
    </row>
    <row r="9" spans="1:2" x14ac:dyDescent="0.25">
      <c r="A9" s="6" t="s">
        <v>5</v>
      </c>
      <c r="B9" s="7">
        <v>614752.61999999988</v>
      </c>
    </row>
    <row r="10" spans="1:2" x14ac:dyDescent="0.25">
      <c r="A10" s="6" t="s">
        <v>19</v>
      </c>
      <c r="B10" s="7">
        <v>1372336.2400000007</v>
      </c>
    </row>
    <row r="11" spans="1:2" x14ac:dyDescent="0.25">
      <c r="A11" s="6" t="s">
        <v>41</v>
      </c>
      <c r="B11" s="7">
        <v>388849.80000000005</v>
      </c>
    </row>
    <row r="12" spans="1:2" x14ac:dyDescent="0.25">
      <c r="A12" s="6" t="s">
        <v>231</v>
      </c>
      <c r="B12" s="7">
        <v>5735995.4799999995</v>
      </c>
    </row>
    <row r="16" spans="1:2" x14ac:dyDescent="0.25">
      <c r="A16" s="5" t="s">
        <v>230</v>
      </c>
      <c r="B16" s="7" t="s">
        <v>248</v>
      </c>
    </row>
    <row r="17" spans="1:16" x14ac:dyDescent="0.25">
      <c r="A17" s="6" t="s">
        <v>32</v>
      </c>
      <c r="B17" s="7">
        <v>14393.536551724135</v>
      </c>
      <c r="C17" t="str">
        <f>IF(B17 &gt; GETPIVOTDATA("Ventas",$A$16), "Superó el promedio", "No superó el promedio")</f>
        <v>No superó el promedio</v>
      </c>
    </row>
    <row r="18" spans="1:16" x14ac:dyDescent="0.25">
      <c r="A18" s="6" t="s">
        <v>12</v>
      </c>
      <c r="B18" s="7">
        <v>27048.987096774192</v>
      </c>
      <c r="C18" t="str">
        <f t="shared" ref="C18:C24" si="0">IF(B18 &gt; GETPIVOTDATA("Ventas",$A$16), "Superó el promedio", "No superó el promedio")</f>
        <v>Superó el promedio</v>
      </c>
    </row>
    <row r="19" spans="1:16" x14ac:dyDescent="0.25">
      <c r="A19" s="6" t="s">
        <v>23</v>
      </c>
      <c r="B19" s="7">
        <v>13317.25</v>
      </c>
      <c r="C19" t="str">
        <f t="shared" si="0"/>
        <v>No superó el promedio</v>
      </c>
    </row>
    <row r="20" spans="1:16" x14ac:dyDescent="0.25">
      <c r="A20" s="6" t="s">
        <v>33</v>
      </c>
      <c r="B20" s="7">
        <v>9800.4480701754401</v>
      </c>
      <c r="C20" t="str">
        <f t="shared" si="0"/>
        <v>No superó el promedio</v>
      </c>
      <c r="P20" t="s">
        <v>250</v>
      </c>
    </row>
    <row r="21" spans="1:16" x14ac:dyDescent="0.25">
      <c r="A21" s="6" t="s">
        <v>29</v>
      </c>
      <c r="B21" s="7">
        <v>13822.194444444445</v>
      </c>
      <c r="C21" t="str">
        <f t="shared" si="0"/>
        <v>No superó el promedio</v>
      </c>
    </row>
    <row r="22" spans="1:16" x14ac:dyDescent="0.25">
      <c r="A22" s="6" t="s">
        <v>5</v>
      </c>
      <c r="B22" s="7">
        <v>13661.169333333331</v>
      </c>
      <c r="C22" t="str">
        <f t="shared" si="0"/>
        <v>No superó el promedio</v>
      </c>
    </row>
    <row r="23" spans="1:16" x14ac:dyDescent="0.25">
      <c r="A23" s="6" t="s">
        <v>19</v>
      </c>
      <c r="B23" s="7">
        <v>17154.203000000009</v>
      </c>
      <c r="C23" t="str">
        <f t="shared" si="0"/>
        <v>Superó el promedio</v>
      </c>
    </row>
    <row r="24" spans="1:16" x14ac:dyDescent="0.25">
      <c r="A24" s="6" t="s">
        <v>41</v>
      </c>
      <c r="B24" s="7">
        <v>15553.992000000002</v>
      </c>
      <c r="C24" t="str">
        <f t="shared" si="0"/>
        <v>Superó el promedio</v>
      </c>
    </row>
    <row r="25" spans="1:16" x14ac:dyDescent="0.25">
      <c r="A25" s="6" t="s">
        <v>231</v>
      </c>
      <c r="B25" s="7">
        <v>15214.842122015907</v>
      </c>
    </row>
  </sheetData>
  <conditionalFormatting sqref="A17:C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aboveAverage" priority="2" equalAverage="1"/>
    <cfRule type="expression" priority="3">
      <formula>$B$17:$B$24&lt;=$B$25</formula>
    </cfRule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AC0-015E-4606-B780-9DA949DB4F1B}">
  <dimension ref="A3:B19"/>
  <sheetViews>
    <sheetView workbookViewId="0"/>
  </sheetViews>
  <sheetFormatPr baseColWidth="10" defaultRowHeight="15" x14ac:dyDescent="0.25"/>
  <cols>
    <col min="1" max="1" width="19.85546875" bestFit="1" customWidth="1"/>
    <col min="2" max="2" width="15.140625" bestFit="1" customWidth="1"/>
  </cols>
  <sheetData>
    <row r="3" spans="1:2" x14ac:dyDescent="0.25">
      <c r="A3" s="5" t="s">
        <v>230</v>
      </c>
      <c r="B3" s="3" t="s">
        <v>244</v>
      </c>
    </row>
    <row r="4" spans="1:2" x14ac:dyDescent="0.25">
      <c r="A4" s="6" t="s">
        <v>53</v>
      </c>
      <c r="B4" s="3">
        <v>186513.6</v>
      </c>
    </row>
    <row r="5" spans="1:2" x14ac:dyDescent="0.25">
      <c r="A5" s="6" t="s">
        <v>9</v>
      </c>
      <c r="B5" s="3">
        <v>1503897.7800000003</v>
      </c>
    </row>
    <row r="6" spans="1:2" x14ac:dyDescent="0.25">
      <c r="A6" s="6" t="s">
        <v>40</v>
      </c>
      <c r="B6" s="3">
        <v>341108.59999999992</v>
      </c>
    </row>
    <row r="7" spans="1:2" x14ac:dyDescent="0.25">
      <c r="A7" s="6" t="s">
        <v>38</v>
      </c>
      <c r="B7" s="3">
        <v>274148</v>
      </c>
    </row>
    <row r="8" spans="1:2" x14ac:dyDescent="0.25">
      <c r="A8" s="6" t="s">
        <v>25</v>
      </c>
      <c r="B8" s="3">
        <v>225501</v>
      </c>
    </row>
    <row r="9" spans="1:2" x14ac:dyDescent="0.25">
      <c r="A9" s="6" t="s">
        <v>11</v>
      </c>
      <c r="B9" s="3">
        <v>296324</v>
      </c>
    </row>
    <row r="10" spans="1:2" x14ac:dyDescent="0.25">
      <c r="A10" s="6" t="s">
        <v>49</v>
      </c>
      <c r="B10" s="3">
        <v>97188</v>
      </c>
    </row>
    <row r="11" spans="1:2" x14ac:dyDescent="0.25">
      <c r="A11" s="6" t="s">
        <v>56</v>
      </c>
      <c r="B11" s="3">
        <v>40376</v>
      </c>
    </row>
    <row r="12" spans="1:2" x14ac:dyDescent="0.25">
      <c r="A12" s="6" t="s">
        <v>36</v>
      </c>
      <c r="B12" s="3">
        <v>711364</v>
      </c>
    </row>
    <row r="13" spans="1:2" x14ac:dyDescent="0.25">
      <c r="A13" s="6" t="s">
        <v>43</v>
      </c>
      <c r="B13" s="3">
        <v>267174</v>
      </c>
    </row>
    <row r="14" spans="1:2" x14ac:dyDescent="0.25">
      <c r="A14" s="6" t="s">
        <v>22</v>
      </c>
      <c r="B14" s="3">
        <v>247889.4</v>
      </c>
    </row>
    <row r="15" spans="1:2" x14ac:dyDescent="0.25">
      <c r="A15" s="6" t="s">
        <v>45</v>
      </c>
      <c r="B15" s="3">
        <v>412532.79999999993</v>
      </c>
    </row>
    <row r="16" spans="1:2" x14ac:dyDescent="0.25">
      <c r="A16" s="6" t="s">
        <v>31</v>
      </c>
      <c r="B16" s="3">
        <v>916645</v>
      </c>
    </row>
    <row r="17" spans="1:2" x14ac:dyDescent="0.25">
      <c r="A17" s="6" t="s">
        <v>28</v>
      </c>
      <c r="B17" s="3">
        <v>212120.30000000002</v>
      </c>
    </row>
    <row r="18" spans="1:2" x14ac:dyDescent="0.25">
      <c r="A18" s="6" t="s">
        <v>4</v>
      </c>
      <c r="B18" s="3">
        <v>3213</v>
      </c>
    </row>
    <row r="19" spans="1:2" x14ac:dyDescent="0.25">
      <c r="A19" s="6" t="s">
        <v>231</v>
      </c>
      <c r="B19" s="3">
        <v>5735995.4800000004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6A35-A1B4-459B-8B48-E5BC7DCC982A}">
  <dimension ref="A3:B20"/>
  <sheetViews>
    <sheetView zoomScale="115" zoomScaleNormal="115" workbookViewId="0"/>
  </sheetViews>
  <sheetFormatPr baseColWidth="10" defaultRowHeight="15" x14ac:dyDescent="0.25"/>
  <cols>
    <col min="1" max="1" width="22.7109375" bestFit="1" customWidth="1"/>
    <col min="2" max="2" width="17.5703125" bestFit="1" customWidth="1"/>
    <col min="3" max="5" width="2" bestFit="1" customWidth="1"/>
    <col min="6" max="94" width="3" bestFit="1" customWidth="1"/>
    <col min="95" max="98" width="4.140625" bestFit="1" customWidth="1"/>
    <col min="99" max="99" width="5.140625" bestFit="1" customWidth="1"/>
    <col min="100" max="100" width="12.5703125" bestFit="1" customWidth="1"/>
  </cols>
  <sheetData>
    <row r="3" spans="1:2" x14ac:dyDescent="0.25">
      <c r="A3" s="5" t="s">
        <v>230</v>
      </c>
      <c r="B3" t="s">
        <v>247</v>
      </c>
    </row>
    <row r="4" spans="1:2" x14ac:dyDescent="0.25">
      <c r="A4" s="6" t="s">
        <v>53</v>
      </c>
      <c r="B4">
        <v>624</v>
      </c>
    </row>
    <row r="5" spans="1:2" x14ac:dyDescent="0.25">
      <c r="A5" s="6" t="s">
        <v>9</v>
      </c>
      <c r="B5">
        <v>7903</v>
      </c>
    </row>
    <row r="6" spans="1:2" x14ac:dyDescent="0.25">
      <c r="A6" s="6" t="s">
        <v>40</v>
      </c>
      <c r="B6">
        <v>1342</v>
      </c>
    </row>
    <row r="7" spans="1:2" x14ac:dyDescent="0.25">
      <c r="A7" s="6" t="s">
        <v>38</v>
      </c>
      <c r="B7">
        <v>1248</v>
      </c>
    </row>
    <row r="8" spans="1:2" x14ac:dyDescent="0.25">
      <c r="A8" s="6" t="s">
        <v>25</v>
      </c>
      <c r="B8">
        <v>1337</v>
      </c>
    </row>
    <row r="9" spans="1:2" x14ac:dyDescent="0.25">
      <c r="A9" s="6" t="s">
        <v>11</v>
      </c>
      <c r="B9">
        <v>2022</v>
      </c>
    </row>
    <row r="10" spans="1:2" x14ac:dyDescent="0.25">
      <c r="A10" s="6" t="s">
        <v>49</v>
      </c>
      <c r="B10">
        <v>178</v>
      </c>
    </row>
    <row r="11" spans="1:2" x14ac:dyDescent="0.25">
      <c r="A11" s="6" t="s">
        <v>56</v>
      </c>
      <c r="B11">
        <v>412</v>
      </c>
    </row>
    <row r="12" spans="1:2" x14ac:dyDescent="0.25">
      <c r="A12" s="6" t="s">
        <v>36</v>
      </c>
      <c r="B12">
        <v>948</v>
      </c>
    </row>
    <row r="13" spans="1:2" x14ac:dyDescent="0.25">
      <c r="A13" s="6" t="s">
        <v>43</v>
      </c>
      <c r="B13">
        <v>758</v>
      </c>
    </row>
    <row r="14" spans="1:2" x14ac:dyDescent="0.25">
      <c r="A14" s="6" t="s">
        <v>22</v>
      </c>
      <c r="B14">
        <v>1997</v>
      </c>
    </row>
    <row r="15" spans="1:2" x14ac:dyDescent="0.25">
      <c r="A15" s="6" t="s">
        <v>45</v>
      </c>
      <c r="B15">
        <v>921</v>
      </c>
    </row>
    <row r="16" spans="1:2" x14ac:dyDescent="0.25">
      <c r="A16" s="6" t="s">
        <v>31</v>
      </c>
      <c r="B16">
        <v>1749</v>
      </c>
    </row>
    <row r="17" spans="1:2" x14ac:dyDescent="0.25">
      <c r="A17" s="6" t="s">
        <v>28</v>
      </c>
      <c r="B17">
        <v>1639</v>
      </c>
    </row>
    <row r="18" spans="1:2" x14ac:dyDescent="0.25">
      <c r="A18" s="6" t="s">
        <v>4</v>
      </c>
      <c r="B18">
        <v>153</v>
      </c>
    </row>
    <row r="19" spans="1:2" x14ac:dyDescent="0.25">
      <c r="A19" s="6" t="s">
        <v>231</v>
      </c>
      <c r="B19">
        <v>23231</v>
      </c>
    </row>
    <row r="20" spans="1:2" x14ac:dyDescent="0.25">
      <c r="A20" s="6" t="s">
        <v>258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BEE8-52B7-44BB-B410-E37D8279C614}">
  <dimension ref="A3:F11"/>
  <sheetViews>
    <sheetView workbookViewId="0">
      <selection activeCell="C3" sqref="C3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6" max="6" width="12.5703125" bestFit="1" customWidth="1"/>
  </cols>
  <sheetData>
    <row r="3" spans="1:6" x14ac:dyDescent="0.25">
      <c r="A3" s="5" t="s">
        <v>230</v>
      </c>
      <c r="B3" s="7" t="s">
        <v>244</v>
      </c>
      <c r="E3" t="str">
        <f>A4</f>
        <v xml:space="preserve">Alajuela </v>
      </c>
      <c r="F3" s="7">
        <f>GETPIVOTDATA("Ventas",$A$3,"Provincia ","Alajuela ")</f>
        <v>178803.80000000002</v>
      </c>
    </row>
    <row r="4" spans="1:6" x14ac:dyDescent="0.25">
      <c r="A4" s="6" t="s">
        <v>197</v>
      </c>
      <c r="B4" s="7">
        <v>178803.80000000002</v>
      </c>
      <c r="E4" t="str">
        <f>A5</f>
        <v>Cartago</v>
      </c>
      <c r="F4" s="7">
        <f>GETPIVOTDATA("Ventas",$A$3,"Provincia ","Cartago")</f>
        <v>1118864.8600000001</v>
      </c>
    </row>
    <row r="5" spans="1:6" x14ac:dyDescent="0.25">
      <c r="A5" s="6" t="s">
        <v>188</v>
      </c>
      <c r="B5" s="7">
        <v>1118864.8600000001</v>
      </c>
      <c r="E5" t="str">
        <f t="shared" ref="E5:E9" si="0">A6</f>
        <v xml:space="preserve">Guanacaste </v>
      </c>
      <c r="F5" s="7">
        <f>GETPIVOTDATA("Ventas",$A$3,"Provincia ","Guanacaste ")</f>
        <v>858345.5199999999</v>
      </c>
    </row>
    <row r="6" spans="1:6" x14ac:dyDescent="0.25">
      <c r="A6" s="6" t="s">
        <v>208</v>
      </c>
      <c r="B6" s="7">
        <v>858345.5199999999</v>
      </c>
      <c r="E6" t="str">
        <f t="shared" si="0"/>
        <v xml:space="preserve">Heredia </v>
      </c>
      <c r="F6" s="7">
        <f>GETPIVOTDATA("Ventas",$A$3,"Provincia ","Heredia ")</f>
        <v>841512.89999999991</v>
      </c>
    </row>
    <row r="7" spans="1:6" x14ac:dyDescent="0.25">
      <c r="A7" s="6" t="s">
        <v>202</v>
      </c>
      <c r="B7" s="7">
        <v>841512.89999999991</v>
      </c>
      <c r="E7" t="str">
        <f t="shared" si="0"/>
        <v xml:space="preserve">Limón </v>
      </c>
      <c r="F7" s="7">
        <f>GETPIVOTDATA("Ventas",$A$3,"Provincia ","Limón ")</f>
        <v>799113.26</v>
      </c>
    </row>
    <row r="8" spans="1:6" x14ac:dyDescent="0.25">
      <c r="A8" s="6" t="s">
        <v>212</v>
      </c>
      <c r="B8" s="7">
        <v>799113.26</v>
      </c>
      <c r="E8" t="str">
        <f t="shared" si="0"/>
        <v>Puntarenas</v>
      </c>
      <c r="F8" s="7">
        <f>GETPIVOTDATA("Ventas",$A$3,"Provincia ","Puntarenas")</f>
        <v>978438.52</v>
      </c>
    </row>
    <row r="9" spans="1:6" x14ac:dyDescent="0.25">
      <c r="A9" s="6" t="s">
        <v>220</v>
      </c>
      <c r="B9" s="7">
        <v>978438.52</v>
      </c>
      <c r="E9" t="str">
        <f t="shared" si="0"/>
        <v xml:space="preserve">San José </v>
      </c>
      <c r="F9" s="7">
        <f>GETPIVOTDATA("Ventas",$A$3,"Provincia ","San José ")</f>
        <v>960916.61999999988</v>
      </c>
    </row>
    <row r="10" spans="1:6" x14ac:dyDescent="0.25">
      <c r="A10" s="6" t="s">
        <v>216</v>
      </c>
      <c r="B10" s="7">
        <v>960916.61999999988</v>
      </c>
    </row>
    <row r="11" spans="1:6" x14ac:dyDescent="0.25">
      <c r="A11" s="6" t="s">
        <v>231</v>
      </c>
      <c r="B11" s="7">
        <v>5735995.4799999995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0C8B-DE23-42A6-99E1-BD42544AE26E}">
  <dimension ref="A3:B8"/>
  <sheetViews>
    <sheetView workbookViewId="0">
      <selection activeCell="B16" sqref="B16"/>
    </sheetView>
  </sheetViews>
  <sheetFormatPr baseColWidth="10" defaultRowHeight="15" x14ac:dyDescent="0.25"/>
  <cols>
    <col min="1" max="1" width="17.5703125" bestFit="1" customWidth="1"/>
    <col min="2" max="2" width="23.7109375" bestFit="1" customWidth="1"/>
  </cols>
  <sheetData>
    <row r="3" spans="1:2" x14ac:dyDescent="0.25">
      <c r="A3" s="5" t="s">
        <v>230</v>
      </c>
      <c r="B3" t="s">
        <v>249</v>
      </c>
    </row>
    <row r="4" spans="1:2" x14ac:dyDescent="0.25">
      <c r="A4" s="6" t="s">
        <v>7</v>
      </c>
      <c r="B4">
        <v>109</v>
      </c>
    </row>
    <row r="5" spans="1:2" x14ac:dyDescent="0.25">
      <c r="A5" s="6" t="s">
        <v>26</v>
      </c>
      <c r="B5">
        <v>34</v>
      </c>
    </row>
    <row r="6" spans="1:2" x14ac:dyDescent="0.25">
      <c r="A6" s="6" t="s">
        <v>14</v>
      </c>
      <c r="B6">
        <v>132</v>
      </c>
    </row>
    <row r="7" spans="1:2" x14ac:dyDescent="0.25">
      <c r="A7" s="6" t="s">
        <v>246</v>
      </c>
    </row>
    <row r="8" spans="1:2" x14ac:dyDescent="0.25">
      <c r="A8" s="6" t="s">
        <v>231</v>
      </c>
      <c r="B8">
        <v>275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ADA1-E07A-4FF3-B266-105C17C65EFD}">
  <dimension ref="F3:I5"/>
  <sheetViews>
    <sheetView tabSelected="1" zoomScale="70" zoomScaleNormal="70" workbookViewId="0"/>
  </sheetViews>
  <sheetFormatPr baseColWidth="10" defaultRowHeight="15" x14ac:dyDescent="0.25"/>
  <cols>
    <col min="1" max="5" width="11.42578125" style="23"/>
    <col min="6" max="6" width="16.28515625" style="25" customWidth="1"/>
    <col min="7" max="7" width="19.7109375" style="23" bestFit="1" customWidth="1"/>
    <col min="8" max="8" width="11.42578125" style="23"/>
    <col min="9" max="9" width="19.7109375" style="23" bestFit="1" customWidth="1"/>
    <col min="10" max="16384" width="11.42578125" style="23"/>
  </cols>
  <sheetData>
    <row r="3" spans="9:9" x14ac:dyDescent="0.25">
      <c r="I3" s="24" t="s">
        <v>259</v>
      </c>
    </row>
    <row r="4" spans="9:9" x14ac:dyDescent="0.25">
      <c r="I4" s="24" t="s">
        <v>260</v>
      </c>
    </row>
    <row r="5" spans="9:9" x14ac:dyDescent="0.25">
      <c r="I5" s="24" t="s">
        <v>261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 7 5 < / i n t > < / v a l u e > < / i t e m > < i t e m > < k e y > < s t r i n g > C � d i g o   C l i e n t e < / s t r i n g > < / k e y > < v a l u e > < i n t > 1 2 9 < / i n t > < / v a l u e > < / i t e m > < i t e m > < k e y > < s t r i n g > C l i e n t e < / s t r i n g > < / k e y > < v a l u e > < i n t > 8 0 < / i n t > < / v a l u e > < / i t e m > < i t e m > < k e y > < s t r i n g > P r o v i n c i a < / s t r i n g > < / k e y > < v a l u e > < i n t > 9 4 < / i n t > < / v a l u e > < / i t e m > < i t e m > < k e y > < s t r i n g > C a n t � n < / s t r i n g > < / k e y > < v a l u e > < i n t > 8 2 < / i n t > < / v a l u e > < / i t e m > < i t e m > < k e y > < s t r i n g > V e n d e d o r < / s t r i n g > < / k e y > < v a l u e > < i n t > 9 7 < / i n t > < / v a l u e > < / i t e m > < i t e m > < k e y > < s t r i n g > E m p r e s a < / s t r i n g > < / k e y > < v a l u e > < i n t > 9 1 < / i n t > < / v a l u e > < / i t e m > < i t e m > < k e y > < s t r i n g > F o r m a   d e   p a g o < / s t r i n g > < / k e y > < v a l u e > < i n t > 1 3 1 < / i n t > < / v a l u e > < / i t e m > < i t e m > < k e y > < s t r i n g > P r o d u c t o < / s t r i n g > < / k e y > < v a l u e > < i n t > 9 4 < / i n t > < / v a l u e > < / i t e m > < i t e m > < k e y > < s t r i n g > C a t e g o r � a < / s t r i n g > < / k e y > < v a l u e > < i n t > 9 7 < / i n t > < / v a l u e > < / i t e m > < i t e m > < k e y > < s t r i n g > P r e c i o < / s t r i n g > < / k e y > < v a l u e > < i n t > 7 7 < / i n t > < / v a l u e > < / i t e m > < i t e m > < k e y > < s t r i n g > C a n t i d a d < / s t r i n g > < / k e y > < v a l u e > < i n t > 9 3 < / i n t > < / v a l u e > < / i t e m > < i t e m > < k e y > < s t r i n g > V e n t a s < / s t r i n g > < / k e y > < v a l u e > < i n t > 7 8 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 C l i e n t e < / s t r i n g > < / k e y > < v a l u e > < i n t > 1 < / i n t > < / v a l u e > < / i t e m > < i t e m > < k e y > < s t r i n g > C l i e n t e < / s t r i n g > < / k e y > < v a l u e > < i n t > 2 < / i n t > < / v a l u e > < / i t e m > < i t e m > < k e y > < s t r i n g > P r o v i n c i a < / s t r i n g > < / k e y > < v a l u e > < i n t > 3 < / i n t > < / v a l u e > < / i t e m > < i t e m > < k e y > < s t r i n g > C a n t � n < / s t r i n g > < / k e y > < v a l u e > < i n t > 4 < / i n t > < / v a l u e > < / i t e m > < i t e m > < k e y > < s t r i n g > V e n d e d o r < / s t r i n g > < / k e y > < v a l u e > < i n t > 5 < / i n t > < / v a l u e > < / i t e m > < i t e m > < k e y > < s t r i n g > E m p r e s a < / s t r i n g > < / k e y > < v a l u e > < i n t > 6 < / i n t > < / v a l u e > < / i t e m > < i t e m > < k e y > < s t r i n g > F o r m a   d e   p a g o < / s t r i n g > < / k e y > < v a l u e > < i n t > 7 < / i n t > < / v a l u e > < / i t e m > < i t e m > < k e y > < s t r i n g > P r o d u c t o < / s t r i n g > < / k e y > < v a l u e > < i n t > 8 < / i n t > < / v a l u e > < / i t e m > < i t e m > < k e y > < s t r i n g > C a t e g o r � a < / s t r i n g > < / k e y > < v a l u e > < i n t > 9 < / i n t > < / v a l u e > < / i t e m > < i t e m > < k e y > < s t r i n g > P r e c i o < / s t r i n g > < / k e y > < v a l u e > < i n t > 1 0 < / i n t > < / v a l u e > < / i t e m > < i t e m > < k e y > < s t r i n g > C a n t i d a d < / s t r i n g > < / k e y > < v a l u e > < i n t > 1 1 < / i n t > < / v a l u e > < / i t e m > < i t e m > < k e y > < s t r i n g > V e n t a s 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 2 0 2 3 - 0 5 - 2 2 T 1 5 : 5 1 : 5 1 . 7 5 2 3 6 0 4 - 0 6 : 0 0 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 C o l u m n s \ C � d i g o   C l i e n t e < / K e y > < / D i a g r a m O b j e c t K e y > < D i a g r a m O b j e c t K e y > < K e y > C o l u m n s \ C l i e n t e < / K e y > < / D i a g r a m O b j e c t K e y > < D i a g r a m O b j e c t K e y > < K e y > C o l u m n s \ P r o v i n c i a < / K e y > < / D i a g r a m O b j e c t K e y > < D i a g r a m O b j e c t K e y > < K e y > C o l u m n s \ C a n t � n < / K e y > < / D i a g r a m O b j e c t K e y > < D i a g r a m O b j e c t K e y > < K e y > C o l u m n s \ V e n d e d o r < / K e y > < / D i a g r a m O b j e c t K e y > < D i a g r a m O b j e c t K e y > < K e y > C o l u m n s \ E m p r e s a < / K e y > < / D i a g r a m O b j e c t K e y > < D i a g r a m O b j e c t K e y > < K e y > C o l u m n s \ F o r m a   d e   p a g o < / K e y > < / D i a g r a m O b j e c t K e y > < D i a g r a m O b j e c t K e y > < K e y > C o l u m n s \ P r o d u c t o < / K e y > < / D i a g r a m O b j e c t K e y > < D i a g r a m O b j e c t K e y > < K e y > C o l u m n s \ C a t e g o r � a < / K e y > < / D i a g r a m O b j e c t K e y > < D i a g r a m O b j e c t K e y > < K e y > C o l u m n s \ P r e c i o < / K e y > < / D i a g r a m O b j e c t K e y > < D i a g r a m O b j e c t K e y > < K e y > C o l u m n s \ C a n t i d a d < / K e y > < / D i a g r a m O b j e c t K e y > < D i a g r a m O b j e c t K e y > < K e y > C o l u m n s \ V e n t a s 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l a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Props1.xml><?xml version="1.0" encoding="utf-8"?>
<ds:datastoreItem xmlns:ds="http://schemas.openxmlformats.org/officeDocument/2006/customXml" ds:itemID="{32CD6B51-1E62-4420-A28A-B68A53F59F19}">
  <ds:schemaRefs/>
</ds:datastoreItem>
</file>

<file path=customXml/itemProps10.xml><?xml version="1.0" encoding="utf-8"?>
<ds:datastoreItem xmlns:ds="http://schemas.openxmlformats.org/officeDocument/2006/customXml" ds:itemID="{55136B1F-3E57-47E0-8755-7FE988CC87E5}">
  <ds:schemaRefs/>
</ds:datastoreItem>
</file>

<file path=customXml/itemProps11.xml><?xml version="1.0" encoding="utf-8"?>
<ds:datastoreItem xmlns:ds="http://schemas.openxmlformats.org/officeDocument/2006/customXml" ds:itemID="{D0AAC5E5-4CF8-4274-833C-939AA8A36AE3}">
  <ds:schemaRefs/>
</ds:datastoreItem>
</file>

<file path=customXml/itemProps12.xml><?xml version="1.0" encoding="utf-8"?>
<ds:datastoreItem xmlns:ds="http://schemas.openxmlformats.org/officeDocument/2006/customXml" ds:itemID="{9551F927-AF22-4D40-8A20-592CDB4A9DAE}">
  <ds:schemaRefs/>
</ds:datastoreItem>
</file>

<file path=customXml/itemProps13.xml><?xml version="1.0" encoding="utf-8"?>
<ds:datastoreItem xmlns:ds="http://schemas.openxmlformats.org/officeDocument/2006/customXml" ds:itemID="{8794BD1F-7BF4-4F1B-AD8B-EEEDA7BB4D9B}">
  <ds:schemaRefs/>
</ds:datastoreItem>
</file>

<file path=customXml/itemProps14.xml><?xml version="1.0" encoding="utf-8"?>
<ds:datastoreItem xmlns:ds="http://schemas.openxmlformats.org/officeDocument/2006/customXml" ds:itemID="{9A366839-55CD-4A00-83B7-A8A6B625C65A}">
  <ds:schemaRefs/>
</ds:datastoreItem>
</file>

<file path=customXml/itemProps15.xml><?xml version="1.0" encoding="utf-8"?>
<ds:datastoreItem xmlns:ds="http://schemas.openxmlformats.org/officeDocument/2006/customXml" ds:itemID="{36CF7BA8-3F74-491E-A20B-284C85D0623E}">
  <ds:schemaRefs/>
</ds:datastoreItem>
</file>

<file path=customXml/itemProps16.xml><?xml version="1.0" encoding="utf-8"?>
<ds:datastoreItem xmlns:ds="http://schemas.openxmlformats.org/officeDocument/2006/customXml" ds:itemID="{D338E38C-8052-492B-BD02-09398BB384BF}">
  <ds:schemaRefs/>
</ds:datastoreItem>
</file>

<file path=customXml/itemProps2.xml><?xml version="1.0" encoding="utf-8"?>
<ds:datastoreItem xmlns:ds="http://schemas.openxmlformats.org/officeDocument/2006/customXml" ds:itemID="{905C6A0D-7865-4441-B26F-14C6C38DF919}">
  <ds:schemaRefs/>
</ds:datastoreItem>
</file>

<file path=customXml/itemProps3.xml><?xml version="1.0" encoding="utf-8"?>
<ds:datastoreItem xmlns:ds="http://schemas.openxmlformats.org/officeDocument/2006/customXml" ds:itemID="{B208A125-A4FE-4C39-A70A-1439D3951DEA}">
  <ds:schemaRefs/>
</ds:datastoreItem>
</file>

<file path=customXml/itemProps4.xml><?xml version="1.0" encoding="utf-8"?>
<ds:datastoreItem xmlns:ds="http://schemas.openxmlformats.org/officeDocument/2006/customXml" ds:itemID="{55BA5532-1394-4A18-B642-03F63D8C3A71}">
  <ds:schemaRefs/>
</ds:datastoreItem>
</file>

<file path=customXml/itemProps5.xml><?xml version="1.0" encoding="utf-8"?>
<ds:datastoreItem xmlns:ds="http://schemas.openxmlformats.org/officeDocument/2006/customXml" ds:itemID="{E6606F85-274A-4457-B7E3-82E9FF904AFD}">
  <ds:schemaRefs/>
</ds:datastoreItem>
</file>

<file path=customXml/itemProps6.xml><?xml version="1.0" encoding="utf-8"?>
<ds:datastoreItem xmlns:ds="http://schemas.openxmlformats.org/officeDocument/2006/customXml" ds:itemID="{CD956551-3245-4BFC-8D58-DAEB7ADD1853}">
  <ds:schemaRefs/>
</ds:datastoreItem>
</file>

<file path=customXml/itemProps7.xml><?xml version="1.0" encoding="utf-8"?>
<ds:datastoreItem xmlns:ds="http://schemas.openxmlformats.org/officeDocument/2006/customXml" ds:itemID="{5FC6F4D6-580D-421B-BF2C-4B15570D28A0}">
  <ds:schemaRefs/>
</ds:datastoreItem>
</file>

<file path=customXml/itemProps8.xml><?xml version="1.0" encoding="utf-8"?>
<ds:datastoreItem xmlns:ds="http://schemas.openxmlformats.org/officeDocument/2006/customXml" ds:itemID="{189C0713-9A88-41A3-B201-CE88308728CE}">
  <ds:schemaRefs/>
</ds:datastoreItem>
</file>

<file path=customXml/itemProps9.xml><?xml version="1.0" encoding="utf-8"?>
<ds:datastoreItem xmlns:ds="http://schemas.openxmlformats.org/officeDocument/2006/customXml" ds:itemID="{64C8035D-99D1-4AF6-824F-C38D4EECD5A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 de Datos</vt:lpstr>
      <vt:lpstr>Ventas por Fechas</vt:lpstr>
      <vt:lpstr>Ventas por Vendedor</vt:lpstr>
      <vt:lpstr>Ventas por Categoria</vt:lpstr>
      <vt:lpstr>Cantidad por Categoria y Produc</vt:lpstr>
      <vt:lpstr>Ventas por Provincias</vt:lpstr>
      <vt:lpstr>Total de Formas de Pago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Terán</dc:creator>
  <cp:lastModifiedBy>Andrés D. León Quesada</cp:lastModifiedBy>
  <dcterms:created xsi:type="dcterms:W3CDTF">2021-06-10T14:59:28Z</dcterms:created>
  <dcterms:modified xsi:type="dcterms:W3CDTF">2023-05-22T21:53:33Z</dcterms:modified>
</cp:coreProperties>
</file>