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52002f974970c5/Escritorio/Proyectos/Platzi/Excel/Curso de Excel Intermedio para Analistas con Tableros y Fórmulas/"/>
    </mc:Choice>
  </mc:AlternateContent>
  <xr:revisionPtr revIDLastSave="265" documentId="14_{E3BB9F00-AFAD-4059-A8B7-3AE57ECE38E5}" xr6:coauthVersionLast="47" xr6:coauthVersionMax="47" xr10:uidLastSave="{D2F3A2A8-7F1D-4C16-A9A8-6FBAB3D7EF90}"/>
  <bookViews>
    <workbookView minimized="1" xWindow="4140" yWindow="4140" windowWidth="7500" windowHeight="6000" xr2:uid="{B4E16050-6D6A-49A1-83DA-C4CBD7B8666B}"/>
  </bookViews>
  <sheets>
    <sheet name="Ventas" sheetId="3" r:id="rId1"/>
    <sheet name="R Ejercicios 2, 3, 4" sheetId="15" r:id="rId2"/>
    <sheet name="R Ejercicioc" sheetId="12" r:id="rId3"/>
    <sheet name="Buscarv Ejercicio" sheetId="17" r:id="rId4"/>
    <sheet name="Ventas x tienda" sheetId="6" r:id="rId5"/>
    <sheet name="Ventas x vendedor" sheetId="5" r:id="rId6"/>
    <sheet name="Gastos mensuales" sheetId="7" r:id="rId7"/>
    <sheet name="Validación de Datos" sheetId="19" r:id="rId8"/>
    <sheet name="Registro clientes" sheetId="8" r:id="rId9"/>
    <sheet name="Tablas de Ejercicios" sheetId="13" r:id="rId10"/>
    <sheet name="Instrucciones" sheetId="14" r:id="rId11"/>
  </sheets>
  <definedNames>
    <definedName name="_xlnm._FilterDatabase" localSheetId="0" hidden="1">Ventas!$A$1:$A$163</definedName>
    <definedName name="_xlchart.v1.0" hidden="1">Ventas!$F$2:$F$152</definedName>
    <definedName name="JR_PAGE_ANCHOR_0_1">#REF!</definedName>
  </definedNames>
  <calcPr calcId="191029"/>
  <pivotCaches>
    <pivotCache cacheId="0" r:id="rId12"/>
    <pivotCache cacheId="1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9" l="1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G3" i="15"/>
  <c r="G2" i="15"/>
  <c r="AB6" i="3"/>
  <c r="AB7" i="3"/>
  <c r="AB8" i="3"/>
  <c r="AB9" i="3"/>
  <c r="Y6" i="3"/>
  <c r="AA6" i="3" s="1"/>
  <c r="Y7" i="3"/>
  <c r="AA7" i="3" s="1"/>
  <c r="Y8" i="3"/>
  <c r="Y9" i="3"/>
  <c r="AA9" i="3" s="1"/>
  <c r="Y5" i="3"/>
  <c r="AB5" i="3" s="1"/>
  <c r="AA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B4" i="3"/>
  <c r="B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AA5" i="3" l="1"/>
  <c r="Z6" i="3"/>
  <c r="Z5" i="3"/>
  <c r="Z9" i="3"/>
  <c r="Z8" i="3"/>
  <c r="Z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077262-9097-4183-9C7A-AC61E44CA18D}" keepAlive="1" name="Consulta - Ejercicio" description="Conexión a la consulta 'Ejercicio' en el libro." type="5" refreshedVersion="0" background="1" saveData="1">
    <dbPr connection="Provider=Microsoft.Mashup.OleDb.1;Data Source=$Workbook$;Location=Ejercicio;Extended Properties=&quot;&quot;" command="SELECT * FROM [Ejercicio]"/>
  </connection>
  <connection id="2" xr16:uid="{AE2E52EA-ED4B-4F86-BF28-754671FA09AD}" keepAlive="1" name="Consulta - Instrucciones" description="Conexión a la consulta 'Instrucciones' en el libro." type="5" refreshedVersion="0" background="1" saveData="1">
    <dbPr connection="Provider=Microsoft.Mashup.OleDb.1;Data Source=$Workbook$;Location=Instrucciones;Extended Properties=&quot;&quot;" command="SELECT * FROM [Instrucciones]"/>
  </connection>
</connections>
</file>

<file path=xl/sharedStrings.xml><?xml version="1.0" encoding="utf-8"?>
<sst xmlns="http://schemas.openxmlformats.org/spreadsheetml/2006/main" count="1020" uniqueCount="210">
  <si>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</si>
  <si>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</si>
  <si>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</si>
  <si>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</si>
  <si>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</si>
  <si>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</si>
  <si>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</si>
  <si>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</si>
  <si>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</si>
  <si>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</si>
  <si>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</si>
  <si>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</si>
  <si>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</si>
  <si>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</si>
  <si>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</si>
  <si>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</si>
  <si>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</si>
  <si>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</si>
  <si>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</si>
  <si>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</si>
  <si>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</si>
  <si>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</si>
  <si>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</si>
  <si>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</si>
  <si>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V</t>
  </si>
  <si>
    <t>Mes</t>
  </si>
  <si>
    <t>Año</t>
  </si>
  <si>
    <t>Total</t>
  </si>
  <si>
    <t>Tienda 1</t>
  </si>
  <si>
    <t>Tienda 2</t>
  </si>
  <si>
    <t>Tienda 3</t>
  </si>
  <si>
    <t>123191.02</t>
  </si>
  <si>
    <t>045580.68</t>
  </si>
  <si>
    <t>034493.49</t>
  </si>
  <si>
    <t>043116.86</t>
  </si>
  <si>
    <t>110688.44</t>
  </si>
  <si>
    <t>041884.95</t>
  </si>
  <si>
    <t>035725.40</t>
  </si>
  <si>
    <t>033078.10</t>
  </si>
  <si>
    <t>121427.19</t>
  </si>
  <si>
    <t>044348.77</t>
  </si>
  <si>
    <t>036957.31</t>
  </si>
  <si>
    <t>040121.12</t>
  </si>
  <si>
    <t>118557.21</t>
  </si>
  <si>
    <t>038483.05</t>
  </si>
  <si>
    <t>133205.92</t>
  </si>
  <si>
    <t>048092.27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</si>
  <si>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</si>
  <si>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</si>
  <si>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</si>
  <si>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</si>
  <si>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</si>
  <si>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</si>
  <si>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</si>
  <si>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</si>
  <si>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</si>
  <si>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</si>
  <si>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</si>
  <si>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</si>
  <si>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</si>
  <si>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</si>
  <si>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Nombres</t>
  </si>
  <si>
    <t>Juan Lopez</t>
  </si>
  <si>
    <t>Maria González</t>
  </si>
  <si>
    <t>Sandra Blanco</t>
  </si>
  <si>
    <t>Jose Romero</t>
  </si>
  <si>
    <t>Roberto Martinez</t>
  </si>
  <si>
    <t>Total general</t>
  </si>
  <si>
    <t>Etiquetas de fila</t>
  </si>
  <si>
    <t>ene</t>
  </si>
  <si>
    <t>feb</t>
  </si>
  <si>
    <t>mar</t>
  </si>
  <si>
    <t>abr</t>
  </si>
  <si>
    <t>may</t>
  </si>
  <si>
    <t>Suma de Ventas totales</t>
  </si>
  <si>
    <t>Suma de Ventas totales2</t>
  </si>
  <si>
    <t>Promedio de Tickets</t>
  </si>
  <si>
    <t>(Todas)</t>
  </si>
  <si>
    <t>(Varios elementos)</t>
  </si>
  <si>
    <t>Column1</t>
  </si>
  <si>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</si>
  <si>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</si>
  <si>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</si>
  <si>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Sexo</t>
  </si>
  <si>
    <t>Población</t>
  </si>
  <si>
    <t>Aguascalientes</t>
  </si>
  <si>
    <t>Hombres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</si>
  <si>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</si>
  <si>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</si>
  <si>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</si>
  <si>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</si>
  <si>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</si>
  <si>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</si>
  <si>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</si>
  <si>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</si>
  <si>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</si>
  <si>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</si>
  <si>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</si>
  <si>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</si>
  <si>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</si>
  <si>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</si>
  <si>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</si>
  <si>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</si>
  <si>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</si>
  <si>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</si>
  <si>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</si>
  <si>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</si>
  <si>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</si>
  <si>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</si>
  <si>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</si>
  <si>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</si>
  <si>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</si>
  <si>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</si>
  <si>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</si>
  <si>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</si>
  <si>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</si>
  <si>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</si>
  <si>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</si>
  <si>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Mujeres</t>
  </si>
  <si>
    <t>1. Utiliza la información de la población histórica en México para crear una tabla dinámica</t>
  </si>
  <si>
    <t>2. Aplica formato a la tabla dinámica</t>
  </si>
  <si>
    <t>3. Crea una tabla donde se muestre la entidad federativa en las filas y los años en las columnas</t>
  </si>
  <si>
    <t>4. Agrega un filtro para mostrar la población de mujeres</t>
  </si>
  <si>
    <t>5. Muestra la información como porcentaje de cada año</t>
  </si>
  <si>
    <t>6. ¿Qué porcentaje de la población de mujeres representó Durango en 2005?</t>
  </si>
  <si>
    <t>Etiquetas de columna</t>
  </si>
  <si>
    <t>Suma de Población</t>
  </si>
  <si>
    <t>Suma de COGS</t>
  </si>
  <si>
    <t>Suma de % DE UTILIDAD</t>
  </si>
  <si>
    <t>2. Crea un campo calculado para obtener la población total (Hombres + Mujeres)</t>
  </si>
  <si>
    <t>3. ¿Cuál era la población total de Chiapas en 2005? Deja tu respuesta en los comentarios de la clase</t>
  </si>
  <si>
    <t>Codigo</t>
  </si>
  <si>
    <t>ID</t>
  </si>
  <si>
    <t>Nombre</t>
  </si>
  <si>
    <t>Ventas tabla</t>
  </si>
  <si>
    <t>Dia semana</t>
  </si>
  <si>
    <t>Ventas Totales</t>
  </si>
  <si>
    <t>D. sem</t>
  </si>
  <si>
    <t xml:space="preserve">Dia de semana </t>
  </si>
  <si>
    <t>Ventas Promedio</t>
  </si>
  <si>
    <t>España</t>
  </si>
  <si>
    <t>Brasil</t>
  </si>
  <si>
    <t>Ecuador</t>
  </si>
  <si>
    <t>Chile</t>
  </si>
  <si>
    <t>Colombia</t>
  </si>
  <si>
    <t>Perú</t>
  </si>
  <si>
    <t>Argentina</t>
  </si>
  <si>
    <t>Número de países con búsquedas de Amazón Prime de 5% o menos</t>
  </si>
  <si>
    <t>Venezuela</t>
  </si>
  <si>
    <t>Porcentaje de búsquedas de Netflix y HBO de Perú</t>
  </si>
  <si>
    <t>Amazon Prime</t>
  </si>
  <si>
    <t>Disney</t>
  </si>
  <si>
    <t>HBO</t>
  </si>
  <si>
    <t>Netflix</t>
  </si>
  <si>
    <t>País</t>
  </si>
  <si>
    <t>1. Utiliza las funciones condicionales para obtener la siguiente información. Comparte tus resultados en los comentarios del curso</t>
  </si>
  <si>
    <t>Fuente: Google Trends</t>
  </si>
  <si>
    <t>India</t>
  </si>
  <si>
    <t>Alemania</t>
  </si>
  <si>
    <t>Australia</t>
  </si>
  <si>
    <t>Reino Unido</t>
  </si>
  <si>
    <t>Países Bajos</t>
  </si>
  <si>
    <t>Italia</t>
  </si>
  <si>
    <t>Francia</t>
  </si>
  <si>
    <t>Canadá</t>
  </si>
  <si>
    <t>Portugal</t>
  </si>
  <si>
    <t>Estados Unidos</t>
  </si>
  <si>
    <t>Uruguay</t>
  </si>
  <si>
    <t>Bolivia</t>
  </si>
  <si>
    <t>Costa Rica</t>
  </si>
  <si>
    <t>Panamá</t>
  </si>
  <si>
    <t>Nicaragua</t>
  </si>
  <si>
    <t>Guatemala</t>
  </si>
  <si>
    <t>Paraguay</t>
  </si>
  <si>
    <t>República Dominicana</t>
  </si>
  <si>
    <t>El Salvador</t>
  </si>
  <si>
    <t>Honduras</t>
  </si>
  <si>
    <t>Cuba</t>
  </si>
  <si>
    <t>Puerto Rico</t>
  </si>
  <si>
    <t>% de búsquedas Bad Bunny</t>
  </si>
  <si>
    <t>% de búsquedas Rosalía</t>
  </si>
  <si>
    <t>Bad Bunny</t>
  </si>
  <si>
    <t>Rosalía</t>
  </si>
  <si>
    <t>1. Utiliza la función Buscarv para obtener la siguiente información:</t>
  </si>
  <si>
    <t>Tipo</t>
  </si>
  <si>
    <t>Monto</t>
  </si>
  <si>
    <t>Restante</t>
  </si>
  <si>
    <t>Observaciones</t>
  </si>
  <si>
    <t>Ingresos</t>
  </si>
  <si>
    <t>Maria José</t>
  </si>
  <si>
    <t>Engresos</t>
  </si>
  <si>
    <t>Pago de Agape entregado Xinia</t>
  </si>
  <si>
    <t>Pago libro segundo nivel a Johanna</t>
  </si>
  <si>
    <t>Ingreso de matricula</t>
  </si>
  <si>
    <t>Pago de Guia a Mariela</t>
  </si>
  <si>
    <t>Factura Portafolio</t>
  </si>
  <si>
    <t>Factura de Mariela Reunion Seguimiento</t>
  </si>
  <si>
    <t>Reunión primer nivel</t>
  </si>
  <si>
    <t>Galletas Encuentro de Bienvenida</t>
  </si>
  <si>
    <t>Refrescos de formación</t>
  </si>
  <si>
    <t>Sandwich de formación</t>
  </si>
  <si>
    <t>Copias primer nivel se paga a Maria José</t>
  </si>
  <si>
    <t>Macetas Encuentro tercer nivel</t>
  </si>
  <si>
    <t>Se cancela factura a Xinia</t>
  </si>
  <si>
    <t>Se cancela factura de Textos a Xinia</t>
  </si>
  <si>
    <t>Helados dia de la catequesis</t>
  </si>
  <si>
    <t>Helados misa catequesis</t>
  </si>
  <si>
    <t>Compras en el rey para cierre de catequesis</t>
  </si>
  <si>
    <t>Postre cierre de catequesis</t>
  </si>
  <si>
    <t>Helados misa primer nivel ( a hija de Xinia)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</si>
</sst>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₡&quot;* #,##0.00_-;\-&quot;₡&quot;* #,##0.00_-;_-&quot;₡&quot;* &quot;-&quot;??_-;_-@_-"/>
    <numFmt numFmtId="164" formatCode="dd/mm/yyyy;@"/>
    <numFmt numFmtId="165" formatCode="&quot;₡&quot;#,##0.00"/>
    <numFmt numFmtId="166" formatCode="_-[$₡-140A]* #,##0.00_-;\-[$₡-140A]* #,##0.00_-;_-[$₡-140A]* &quot;-&quot;??_-;_-@_-"/>
    <numFmt numFmtId="167" formatCode="_-&quot;₡&quot;* #,##0_-;\-&quot;₡&quot;* #,##0_-;_-&quot;₡&quot;* &quot;-&quot;??_-;_-@_-"/>
    <numFmt numFmtId="168" formatCode="&quot;₡&quot;#,##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6">
    <xf numFmtId="0" fontId="0" fillId="0" borderId="0"/>
    <xf numFmtId="0" fontId="5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0" fillId="0" borderId="0"/>
    <xf numFmtId="0" fontId="1" fillId="0" borderId="0"/>
  </cellStyleXfs>
  <cellXfs count="43">
    <xf numFmtId="0" fontId="0" fillId="0" borderId="0" xfId="0"/>
    <xf numFmtId="0" fontId="3" fillId="2" borderId="0" xfId="0" applyFont="1" applyFill="1" applyAlignment="1">
      <alignment horizontal="center"/>
    </xf>
    <xf numFmtId="15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44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7" fontId="0" fillId="0" borderId="0" xfId="0" applyNumberFormat="1"/>
    <xf numFmtId="2" fontId="0" fillId="0" borderId="0" xfId="0" applyNumberFormat="1"/>
    <xf numFmtId="0" fontId="8" fillId="0" borderId="0" xfId="0" applyFont="1"/>
    <xf numFmtId="0" fontId="9" fillId="0" borderId="0" xfId="0" applyFont="1"/>
    <xf numFmtId="9" fontId="0" fillId="0" borderId="0" xfId="0" applyNumberFormat="1"/>
    <xf numFmtId="0" fontId="6" fillId="0" borderId="0" xfId="0" applyFont="1"/>
    <xf numFmtId="0" fontId="0" fillId="6" borderId="1" xfId="0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0" fillId="6" borderId="3" xfId="0" applyFill="1" applyBorder="1"/>
    <xf numFmtId="165" fontId="0" fillId="6" borderId="4" xfId="0" applyNumberFormat="1" applyFill="1" applyBorder="1"/>
    <xf numFmtId="0" fontId="0" fillId="0" borderId="3" xfId="0" applyBorder="1"/>
    <xf numFmtId="165" fontId="0" fillId="0" borderId="4" xfId="0" applyNumberFormat="1" applyBorder="1"/>
    <xf numFmtId="165" fontId="0" fillId="6" borderId="2" xfId="0" applyNumberFormat="1" applyFill="1" applyBorder="1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4" borderId="0" xfId="3" applyAlignment="1">
      <alignment horizontal="center" vertical="center"/>
    </xf>
    <xf numFmtId="0" fontId="10" fillId="0" borderId="0" xfId="4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10" fillId="0" borderId="0" xfId="4" applyNumberFormat="1" applyAlignment="1">
      <alignment horizontal="center"/>
    </xf>
    <xf numFmtId="0" fontId="0" fillId="2" borderId="0" xfId="0" applyFill="1"/>
    <xf numFmtId="0" fontId="3" fillId="7" borderId="0" xfId="0" applyFont="1" applyFill="1" applyAlignment="1">
      <alignment horizontal="center"/>
    </xf>
    <xf numFmtId="0" fontId="2" fillId="3" borderId="0" xfId="2" applyAlignment="1">
      <alignment horizontal="center"/>
    </xf>
    <xf numFmtId="0" fontId="1" fillId="0" borderId="0" xfId="5"/>
    <xf numFmtId="168" fontId="1" fillId="0" borderId="0" xfId="5" applyNumberFormat="1"/>
    <xf numFmtId="14" fontId="1" fillId="0" borderId="0" xfId="5" applyNumberFormat="1"/>
    <xf numFmtId="14" fontId="1" fillId="0" borderId="0" xfId="5" applyNumberFormat="1" applyAlignment="1">
      <alignment horizontal="right"/>
    </xf>
  </cellXfs>
  <cellStyles count="6">
    <cellStyle name="40% - Énfasis1" xfId="2" builtinId="31"/>
    <cellStyle name="60% - Énfasis1" xfId="3" builtinId="32"/>
    <cellStyle name="Normal" xfId="0" builtinId="0"/>
    <cellStyle name="Normal 2" xfId="4" xr:uid="{541687D0-487B-4BE2-BC64-741EE1F61C82}"/>
    <cellStyle name="Normal 3" xfId="1" xr:uid="{8F53062A-67EE-41F0-AC5B-03CBEEF10C8A}"/>
    <cellStyle name="Normal 4" xfId="5" xr:uid="{080476A4-2818-4FAC-A922-71AB4785B6A3}"/>
  </cellStyles>
  <dxfs count="33">
    <dxf>
      <numFmt numFmtId="168" formatCode="&quot;₡&quot;#,##0"/>
    </dxf>
    <dxf>
      <numFmt numFmtId="168" formatCode="&quot;₡&quot;#,##0"/>
    </dxf>
    <dxf>
      <numFmt numFmtId="19" formatCode="d/m/yyyy"/>
    </dxf>
    <dxf>
      <numFmt numFmtId="34" formatCode="_-&quot;₡&quot;* #,##0.00_-;\-&quot;₡&quot;* #,##0.00_-;_-&quot;₡&quot;* &quot;-&quot;??_-;_-@_-"/>
    </dxf>
    <dxf>
      <numFmt numFmtId="34" formatCode="_-&quot;₡&quot;* #,##0.00_-;\-&quot;₡&quot;* #,##0.00_-;_-&quot;₡&quot;* &quot;-&quot;??_-;_-@_-"/>
    </dxf>
    <dxf>
      <numFmt numFmtId="34" formatCode="_-&quot;₡&quot;* #,##0.00_-;\-&quot;₡&quot;* #,##0.00_-;_-&quot;₡&quot;* &quot;-&quot;??_-;_-@_-"/>
    </dxf>
    <dxf>
      <numFmt numFmtId="34" formatCode="_-&quot;₡&quot;* #,##0.00_-;\-&quot;₡&quot;* #,##0.00_-;_-&quot;₡&quot;* &quot;-&quot;??_-;_-@_-"/>
    </dxf>
    <dxf>
      <numFmt numFmtId="34" formatCode="_-&quot;₡&quot;* #,##0.00_-;\-&quot;₡&quot;* #,##0.00_-;_-&quot;₡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₡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₡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₡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₡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₡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numFmt numFmtId="0" formatCode="General"/>
    </dxf>
    <dxf>
      <numFmt numFmtId="0" formatCode="General"/>
    </dxf>
    <dxf>
      <numFmt numFmtId="13" formatCode="0%"/>
    </dxf>
    <dxf>
      <numFmt numFmtId="1" formatCode="0"/>
    </dxf>
    <dxf>
      <numFmt numFmtId="167" formatCode="_-&quot;₡&quot;* #,##0_-;\-&quot;₡&quot;* #,##0_-;_-&quot;₡&quot;* &quot;-&quot;??_-;_-@_-"/>
    </dxf>
    <dxf>
      <alignment horizontal="center" vertical="center" textRotation="0" wrapText="0" indent="0" justifyLastLine="0" shrinkToFit="0" readingOrder="0"/>
    </dxf>
    <dxf>
      <numFmt numFmtId="34" formatCode="_-&quot;₡&quot;* #,##0.00_-;\-&quot;₡&quot;* #,##0.00_-;_-&quot;₡&quot;* &quot;-&quot;??_-;_-@_-"/>
      <alignment horizontal="center" vertical="center" textRotation="0" wrapText="0" indent="0" justifyLastLine="0" shrinkToFit="0" readingOrder="0"/>
    </dxf>
    <dxf>
      <numFmt numFmtId="34" formatCode="_-&quot;₡&quot;* #,##0.00_-;\-&quot;₡&quot;* #,##0.00_-;_-&quot;₡&quot;* &quot;-&quot;??_-;_-@_-"/>
      <alignment horizontal="center" vertical="center" textRotation="0" wrapText="0" indent="0" justifyLastLine="0" shrinkToFit="0" readingOrder="0"/>
    </dxf>
    <dxf>
      <numFmt numFmtId="34" formatCode="_-&quot;₡&quot;* #,##0.00_-;\-&quot;₡&quot;* #,##0.00_-;_-&quot;₡&quot;* &quot;-&quot;??_-;_-@_-"/>
      <alignment horizontal="center" vertical="center" textRotation="0" wrapText="0" indent="0" justifyLastLine="0" shrinkToFit="0" readingOrder="0"/>
    </dxf>
    <dxf>
      <numFmt numFmtId="34" formatCode="_-&quot;₡&quot;* #,##0.00_-;\-&quot;₡&quot;* #,##0.00_-;_-&quot;₡&quot;* &quot;-&quot;??_-;_-@_-"/>
      <alignment horizontal="center" vertical="center" textRotation="0" wrapText="0" indent="0" justifyLastLine="0" shrinkToFit="0" readingOrder="0"/>
    </dxf>
    <dxf>
      <numFmt numFmtId="166" formatCode="_-[$₡-140A]* #,##0.00_-;\-[$₡-140A]* #,##0.00_-;_-[$₡-140A]* &quot;-&quot;??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dd/mm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Campo: </a:t>
            </a:r>
            <a:r>
              <a:rPr lang="en-US">
                <a:solidFill>
                  <a:srgbClr val="DD5A13"/>
                </a:solidFill>
              </a:rPr>
              <a:t>Ventas efectivo</a:t>
            </a:r>
            <a:r>
              <a:rPr lang="en-US"/>
              <a:t> y campo: </a:t>
            </a:r>
            <a:r>
              <a:rPr lang="en-US">
                <a:solidFill>
                  <a:srgbClr val="DD5A13"/>
                </a:solidFill>
              </a:rPr>
              <a:t>Utilidad</a:t>
            </a:r>
            <a:r>
              <a:rPr lang="en-US"/>
              <a:t> parece estar muy correlacionado.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Ventas!$H$1</c:f>
              <c:strCache>
                <c:ptCount val="1"/>
                <c:pt idx="0">
                  <c:v>Utilidad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Ventas!$E$2:$E$152</c:f>
              <c:numCache>
                <c:formatCode>_("₡"* #,##0.00_);_("₡"* \(#,##0.00\);_("₡"* "-"??_);_(@_)</c:formatCode>
                <c:ptCount val="151"/>
                <c:pt idx="0">
                  <c:v>0</c:v>
                </c:pt>
                <c:pt idx="1">
                  <c:v>3459.57</c:v>
                </c:pt>
                <c:pt idx="2">
                  <c:v>4942.17</c:v>
                </c:pt>
                <c:pt idx="3">
                  <c:v>5108.04</c:v>
                </c:pt>
                <c:pt idx="4">
                  <c:v>5876.3</c:v>
                </c:pt>
                <c:pt idx="5">
                  <c:v>3962.21</c:v>
                </c:pt>
                <c:pt idx="6">
                  <c:v>4933.16</c:v>
                </c:pt>
                <c:pt idx="7">
                  <c:v>4907.66</c:v>
                </c:pt>
                <c:pt idx="8">
                  <c:v>1596.41</c:v>
                </c:pt>
                <c:pt idx="9">
                  <c:v>2347.08</c:v>
                </c:pt>
                <c:pt idx="10">
                  <c:v>3692.89</c:v>
                </c:pt>
                <c:pt idx="11">
                  <c:v>4172.46</c:v>
                </c:pt>
                <c:pt idx="12">
                  <c:v>3217.79</c:v>
                </c:pt>
                <c:pt idx="13">
                  <c:v>2831.55</c:v>
                </c:pt>
                <c:pt idx="14">
                  <c:v>5752.18</c:v>
                </c:pt>
                <c:pt idx="15">
                  <c:v>3216.57</c:v>
                </c:pt>
                <c:pt idx="16">
                  <c:v>3154.41</c:v>
                </c:pt>
                <c:pt idx="17">
                  <c:v>3388.37</c:v>
                </c:pt>
                <c:pt idx="18">
                  <c:v>3605.21</c:v>
                </c:pt>
                <c:pt idx="19">
                  <c:v>3706.63</c:v>
                </c:pt>
                <c:pt idx="20">
                  <c:v>2753.61</c:v>
                </c:pt>
                <c:pt idx="21">
                  <c:v>4991.5600000000004</c:v>
                </c:pt>
                <c:pt idx="22">
                  <c:v>2833.64</c:v>
                </c:pt>
                <c:pt idx="23">
                  <c:v>2721.46</c:v>
                </c:pt>
                <c:pt idx="24">
                  <c:v>2365.77</c:v>
                </c:pt>
                <c:pt idx="25">
                  <c:v>1714.15</c:v>
                </c:pt>
                <c:pt idx="26">
                  <c:v>1714.63</c:v>
                </c:pt>
                <c:pt idx="27">
                  <c:v>4286.07</c:v>
                </c:pt>
                <c:pt idx="28">
                  <c:v>2150.65</c:v>
                </c:pt>
                <c:pt idx="29">
                  <c:v>2819.89</c:v>
                </c:pt>
                <c:pt idx="30">
                  <c:v>4169.25</c:v>
                </c:pt>
                <c:pt idx="31">
                  <c:v>4360.6400000000003</c:v>
                </c:pt>
                <c:pt idx="32">
                  <c:v>4845.28</c:v>
                </c:pt>
                <c:pt idx="33">
                  <c:v>3305.74</c:v>
                </c:pt>
                <c:pt idx="34">
                  <c:v>2786.75</c:v>
                </c:pt>
                <c:pt idx="35">
                  <c:v>3462.69</c:v>
                </c:pt>
                <c:pt idx="36">
                  <c:v>1803.43</c:v>
                </c:pt>
                <c:pt idx="37">
                  <c:v>2012.41</c:v>
                </c:pt>
                <c:pt idx="38">
                  <c:v>1405.34</c:v>
                </c:pt>
                <c:pt idx="39">
                  <c:v>2472.89</c:v>
                </c:pt>
                <c:pt idx="40">
                  <c:v>2983.18</c:v>
                </c:pt>
                <c:pt idx="41">
                  <c:v>2384.7800000000002</c:v>
                </c:pt>
                <c:pt idx="42">
                  <c:v>4515.74</c:v>
                </c:pt>
                <c:pt idx="43">
                  <c:v>2031.79</c:v>
                </c:pt>
                <c:pt idx="44">
                  <c:v>2753.01</c:v>
                </c:pt>
                <c:pt idx="45">
                  <c:v>5314.25</c:v>
                </c:pt>
                <c:pt idx="46">
                  <c:v>4245.07</c:v>
                </c:pt>
                <c:pt idx="47">
                  <c:v>3842.05</c:v>
                </c:pt>
                <c:pt idx="48">
                  <c:v>2980.8</c:v>
                </c:pt>
                <c:pt idx="49">
                  <c:v>4623.34</c:v>
                </c:pt>
                <c:pt idx="50">
                  <c:v>2744.5</c:v>
                </c:pt>
                <c:pt idx="51">
                  <c:v>4085.99</c:v>
                </c:pt>
                <c:pt idx="52">
                  <c:v>4545.76</c:v>
                </c:pt>
                <c:pt idx="53">
                  <c:v>2997.29</c:v>
                </c:pt>
                <c:pt idx="54">
                  <c:v>3492.17</c:v>
                </c:pt>
                <c:pt idx="55">
                  <c:v>2489.85</c:v>
                </c:pt>
                <c:pt idx="56">
                  <c:v>4240.6499999999996</c:v>
                </c:pt>
                <c:pt idx="57">
                  <c:v>2716.03</c:v>
                </c:pt>
                <c:pt idx="58">
                  <c:v>3982.75</c:v>
                </c:pt>
                <c:pt idx="59">
                  <c:v>5792.44</c:v>
                </c:pt>
                <c:pt idx="60">
                  <c:v>2898.01</c:v>
                </c:pt>
                <c:pt idx="61">
                  <c:v>4636.5600000000004</c:v>
                </c:pt>
                <c:pt idx="62">
                  <c:v>3490.55</c:v>
                </c:pt>
                <c:pt idx="63">
                  <c:v>4348.95</c:v>
                </c:pt>
                <c:pt idx="64">
                  <c:v>2103.2800000000002</c:v>
                </c:pt>
                <c:pt idx="65">
                  <c:v>3377.27</c:v>
                </c:pt>
                <c:pt idx="66">
                  <c:v>4397.01</c:v>
                </c:pt>
                <c:pt idx="67">
                  <c:v>2361.6999999999998</c:v>
                </c:pt>
                <c:pt idx="68">
                  <c:v>3297.16</c:v>
                </c:pt>
                <c:pt idx="69">
                  <c:v>3666.12</c:v>
                </c:pt>
                <c:pt idx="70">
                  <c:v>2424.5</c:v>
                </c:pt>
                <c:pt idx="71">
                  <c:v>1323.77</c:v>
                </c:pt>
                <c:pt idx="72">
                  <c:v>3538.24</c:v>
                </c:pt>
                <c:pt idx="73">
                  <c:v>4967.13</c:v>
                </c:pt>
                <c:pt idx="74">
                  <c:v>3445.95</c:v>
                </c:pt>
                <c:pt idx="75">
                  <c:v>3801.2</c:v>
                </c:pt>
                <c:pt idx="76">
                  <c:v>3042.13</c:v>
                </c:pt>
                <c:pt idx="77">
                  <c:v>3434.56</c:v>
                </c:pt>
                <c:pt idx="78">
                  <c:v>2580.8000000000002</c:v>
                </c:pt>
                <c:pt idx="79">
                  <c:v>3020.49</c:v>
                </c:pt>
                <c:pt idx="80">
                  <c:v>1615.65</c:v>
                </c:pt>
                <c:pt idx="81">
                  <c:v>2371.16</c:v>
                </c:pt>
                <c:pt idx="82">
                  <c:v>2477.08</c:v>
                </c:pt>
                <c:pt idx="83">
                  <c:v>4293.55</c:v>
                </c:pt>
                <c:pt idx="84">
                  <c:v>4718.82</c:v>
                </c:pt>
                <c:pt idx="85">
                  <c:v>1371.44</c:v>
                </c:pt>
                <c:pt idx="86">
                  <c:v>3800.38</c:v>
                </c:pt>
                <c:pt idx="87">
                  <c:v>3196.76</c:v>
                </c:pt>
                <c:pt idx="88">
                  <c:v>2621.94</c:v>
                </c:pt>
                <c:pt idx="89">
                  <c:v>4756.67</c:v>
                </c:pt>
                <c:pt idx="90">
                  <c:v>8344.65</c:v>
                </c:pt>
                <c:pt idx="91">
                  <c:v>3256.02</c:v>
                </c:pt>
                <c:pt idx="92">
                  <c:v>1257.75</c:v>
                </c:pt>
                <c:pt idx="93">
                  <c:v>2723.13</c:v>
                </c:pt>
                <c:pt idx="94">
                  <c:v>3106.79</c:v>
                </c:pt>
                <c:pt idx="95">
                  <c:v>3143.27</c:v>
                </c:pt>
                <c:pt idx="96">
                  <c:v>4385.3500000000004</c:v>
                </c:pt>
                <c:pt idx="97">
                  <c:v>3970.51</c:v>
                </c:pt>
                <c:pt idx="98">
                  <c:v>3893.99</c:v>
                </c:pt>
                <c:pt idx="99">
                  <c:v>1637.17</c:v>
                </c:pt>
                <c:pt idx="100">
                  <c:v>3762.78</c:v>
                </c:pt>
                <c:pt idx="101">
                  <c:v>6415.1</c:v>
                </c:pt>
                <c:pt idx="102">
                  <c:v>7167.97</c:v>
                </c:pt>
                <c:pt idx="103">
                  <c:v>1467.32</c:v>
                </c:pt>
                <c:pt idx="104">
                  <c:v>2107.75</c:v>
                </c:pt>
                <c:pt idx="105">
                  <c:v>1915.96</c:v>
                </c:pt>
                <c:pt idx="106">
                  <c:v>3511.46</c:v>
                </c:pt>
                <c:pt idx="107">
                  <c:v>3719.02</c:v>
                </c:pt>
                <c:pt idx="108">
                  <c:v>4677.13</c:v>
                </c:pt>
                <c:pt idx="109">
                  <c:v>7326.64</c:v>
                </c:pt>
                <c:pt idx="110">
                  <c:v>3408.61</c:v>
                </c:pt>
                <c:pt idx="111">
                  <c:v>3038.84</c:v>
                </c:pt>
                <c:pt idx="112">
                  <c:v>2714.06</c:v>
                </c:pt>
                <c:pt idx="113">
                  <c:v>1497.54</c:v>
                </c:pt>
                <c:pt idx="114">
                  <c:v>3577.5</c:v>
                </c:pt>
                <c:pt idx="115">
                  <c:v>2496.5700000000002</c:v>
                </c:pt>
                <c:pt idx="116">
                  <c:v>2126.83</c:v>
                </c:pt>
                <c:pt idx="117">
                  <c:v>2741.14</c:v>
                </c:pt>
                <c:pt idx="118">
                  <c:v>2616.0300000000002</c:v>
                </c:pt>
                <c:pt idx="119">
                  <c:v>2120.46</c:v>
                </c:pt>
                <c:pt idx="120">
                  <c:v>1844.27</c:v>
                </c:pt>
                <c:pt idx="121">
                  <c:v>4914.97</c:v>
                </c:pt>
                <c:pt idx="122">
                  <c:v>3026.82</c:v>
                </c:pt>
                <c:pt idx="123">
                  <c:v>3769.1</c:v>
                </c:pt>
                <c:pt idx="124">
                  <c:v>3073.37</c:v>
                </c:pt>
                <c:pt idx="125">
                  <c:v>3097.47</c:v>
                </c:pt>
                <c:pt idx="126">
                  <c:v>3606.46</c:v>
                </c:pt>
                <c:pt idx="127">
                  <c:v>4121.76</c:v>
                </c:pt>
                <c:pt idx="128">
                  <c:v>4606.3999999999996</c:v>
                </c:pt>
                <c:pt idx="129">
                  <c:v>3274.09</c:v>
                </c:pt>
                <c:pt idx="130">
                  <c:v>2265.39</c:v>
                </c:pt>
                <c:pt idx="131">
                  <c:v>3192.75</c:v>
                </c:pt>
                <c:pt idx="132">
                  <c:v>5259.85</c:v>
                </c:pt>
                <c:pt idx="133">
                  <c:v>4850.71</c:v>
                </c:pt>
                <c:pt idx="134">
                  <c:v>2011.17</c:v>
                </c:pt>
                <c:pt idx="135">
                  <c:v>5687.98</c:v>
                </c:pt>
                <c:pt idx="136">
                  <c:v>2784.96</c:v>
                </c:pt>
                <c:pt idx="137">
                  <c:v>2886.69</c:v>
                </c:pt>
                <c:pt idx="138">
                  <c:v>3668.32</c:v>
                </c:pt>
                <c:pt idx="139">
                  <c:v>4466.4799999999996</c:v>
                </c:pt>
                <c:pt idx="140">
                  <c:v>4139.45</c:v>
                </c:pt>
                <c:pt idx="141">
                  <c:v>2363.54</c:v>
                </c:pt>
                <c:pt idx="142">
                  <c:v>1970.94</c:v>
                </c:pt>
                <c:pt idx="143">
                  <c:v>2560.34</c:v>
                </c:pt>
                <c:pt idx="144">
                  <c:v>5601.1</c:v>
                </c:pt>
                <c:pt idx="145">
                  <c:v>3574.25</c:v>
                </c:pt>
                <c:pt idx="146">
                  <c:v>4568.8100000000004</c:v>
                </c:pt>
                <c:pt idx="147">
                  <c:v>3228.34</c:v>
                </c:pt>
                <c:pt idx="148">
                  <c:v>3963.06</c:v>
                </c:pt>
                <c:pt idx="149">
                  <c:v>3829.46</c:v>
                </c:pt>
                <c:pt idx="150">
                  <c:v>2672.65</c:v>
                </c:pt>
              </c:numCache>
            </c:numRef>
          </c:xVal>
          <c:yVal>
            <c:numRef>
              <c:f>Ventas!$H$2:$H$152</c:f>
              <c:numCache>
                <c:formatCode>_("₡"* #,##0.00_);_("₡"* \(#,##0.00\);_("₡"* "-"??_);_(@_)</c:formatCode>
                <c:ptCount val="151"/>
                <c:pt idx="0">
                  <c:v>0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2665.0681</c:v>
                </c:pt>
                <c:pt idx="150">
                  <c:v>1657.7680499999999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6-419A-8BC8-958A5346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46032"/>
        <c:axId val="1700792544"/>
      </c:scatterChart>
      <c:valAx>
        <c:axId val="15592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Ventas efectivo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_(&quot;₡&quot;* #,##0.00_);_(&quot;₡&quot;* \(#,##0.00\);_(&quot;₡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00792544"/>
        <c:crosses val="autoZero"/>
        <c:crossBetween val="midCat"/>
      </c:valAx>
      <c:valAx>
        <c:axId val="17007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Utilidad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_(&quot;₡&quot;* #,##0.00_);_(&quot;₡&quot;* \(#,##0.00\);_(&quot;₡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592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Campo: </a:t>
            </a:r>
            <a:r>
              <a:rPr lang="en-US">
                <a:solidFill>
                  <a:srgbClr val="DD5A13"/>
                </a:solidFill>
              </a:rPr>
              <a:t>Ventas totales</a:t>
            </a:r>
            <a:r>
              <a:rPr lang="en-US"/>
              <a:t> y campo: </a:t>
            </a:r>
            <a:r>
              <a:rPr lang="en-US">
                <a:solidFill>
                  <a:srgbClr val="DD5A13"/>
                </a:solidFill>
              </a:rPr>
              <a:t>Utilidad</a:t>
            </a:r>
            <a:r>
              <a:rPr lang="en-US"/>
              <a:t> parece estar muy correlacionado.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Ventas!$H$1</c:f>
              <c:strCache>
                <c:ptCount val="1"/>
                <c:pt idx="0">
                  <c:v>Utilidad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Ventas!$D$2:$D$152</c:f>
              <c:numCache>
                <c:formatCode>_-[$₡-140A]* #\ ##0.00_-;\-[$₡-140A]* #\ ##0.00_-;_-[$₡-140A]* "-"??_-;_-@_-</c:formatCode>
                <c:ptCount val="151"/>
                <c:pt idx="0">
                  <c:v>0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3963.06</c:v>
                </c:pt>
                <c:pt idx="149">
                  <c:v>4594.9449999999997</c:v>
                </c:pt>
                <c:pt idx="150">
                  <c:v>2908.3649999999998</c:v>
                </c:pt>
              </c:numCache>
            </c:numRef>
          </c:xVal>
          <c:yVal>
            <c:numRef>
              <c:f>Ventas!$H$2:$H$152</c:f>
              <c:numCache>
                <c:formatCode>_("₡"* #,##0.00_);_("₡"* \(#,##0.00\);_("₡"* "-"??_);_(@_)</c:formatCode>
                <c:ptCount val="151"/>
                <c:pt idx="0">
                  <c:v>0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2665.0681</c:v>
                </c:pt>
                <c:pt idx="150">
                  <c:v>1657.7680499999999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9-4040-AC20-004A22D5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56112"/>
        <c:axId val="1730324560"/>
      </c:scatterChart>
      <c:valAx>
        <c:axId val="15592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Ventas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_-[$₡-140A]* #\ ##0.00_-;\-[$₡-140A]* #\ ##0.00_-;_-[$₡-140A]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303245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</c:dispUnitsLbl>
        </c:dispUnits>
      </c:valAx>
      <c:valAx>
        <c:axId val="1730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Utilidad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_(&quot;₡&quot;* #,##0.00_);_(&quot;₡&quot;* \(#,##0.00\);_(&quot;₡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592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Campo: </a:t>
            </a:r>
            <a:r>
              <a:rPr lang="en-US">
                <a:solidFill>
                  <a:srgbClr val="DD5A13"/>
                </a:solidFill>
              </a:rPr>
              <a:t>Ventas efectivo</a:t>
            </a:r>
            <a:r>
              <a:rPr lang="en-US"/>
              <a:t> y campo: </a:t>
            </a:r>
            <a:r>
              <a:rPr lang="en-US">
                <a:solidFill>
                  <a:srgbClr val="DD5A13"/>
                </a:solidFill>
              </a:rPr>
              <a:t>Tickets</a:t>
            </a:r>
            <a:r>
              <a:rPr lang="en-US"/>
              <a:t> parece estar muy correlacionado.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Ventas!$I$1</c:f>
              <c:strCache>
                <c:ptCount val="1"/>
                <c:pt idx="0">
                  <c:v>Tickets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Ventas!$E$2:$E$152</c:f>
              <c:numCache>
                <c:formatCode>_("₡"* #,##0.00_);_("₡"* \(#,##0.00\);_("₡"* "-"??_);_(@_)</c:formatCode>
                <c:ptCount val="151"/>
                <c:pt idx="0">
                  <c:v>0</c:v>
                </c:pt>
                <c:pt idx="1">
                  <c:v>3459.57</c:v>
                </c:pt>
                <c:pt idx="2">
                  <c:v>4942.17</c:v>
                </c:pt>
                <c:pt idx="3">
                  <c:v>5108.04</c:v>
                </c:pt>
                <c:pt idx="4">
                  <c:v>5876.3</c:v>
                </c:pt>
                <c:pt idx="5">
                  <c:v>3962.21</c:v>
                </c:pt>
                <c:pt idx="6">
                  <c:v>4933.16</c:v>
                </c:pt>
                <c:pt idx="7">
                  <c:v>4907.66</c:v>
                </c:pt>
                <c:pt idx="8">
                  <c:v>1596.41</c:v>
                </c:pt>
                <c:pt idx="9">
                  <c:v>2347.08</c:v>
                </c:pt>
                <c:pt idx="10">
                  <c:v>3692.89</c:v>
                </c:pt>
                <c:pt idx="11">
                  <c:v>4172.46</c:v>
                </c:pt>
                <c:pt idx="12">
                  <c:v>3217.79</c:v>
                </c:pt>
                <c:pt idx="13">
                  <c:v>2831.55</c:v>
                </c:pt>
                <c:pt idx="14">
                  <c:v>5752.18</c:v>
                </c:pt>
                <c:pt idx="15">
                  <c:v>3216.57</c:v>
                </c:pt>
                <c:pt idx="16">
                  <c:v>3154.41</c:v>
                </c:pt>
                <c:pt idx="17">
                  <c:v>3388.37</c:v>
                </c:pt>
                <c:pt idx="18">
                  <c:v>3605.21</c:v>
                </c:pt>
                <c:pt idx="19">
                  <c:v>3706.63</c:v>
                </c:pt>
                <c:pt idx="20">
                  <c:v>2753.61</c:v>
                </c:pt>
                <c:pt idx="21">
                  <c:v>4991.5600000000004</c:v>
                </c:pt>
                <c:pt idx="22">
                  <c:v>2833.64</c:v>
                </c:pt>
                <c:pt idx="23">
                  <c:v>2721.46</c:v>
                </c:pt>
                <c:pt idx="24">
                  <c:v>2365.77</c:v>
                </c:pt>
                <c:pt idx="25">
                  <c:v>1714.15</c:v>
                </c:pt>
                <c:pt idx="26">
                  <c:v>1714.63</c:v>
                </c:pt>
                <c:pt idx="27">
                  <c:v>4286.07</c:v>
                </c:pt>
                <c:pt idx="28">
                  <c:v>2150.65</c:v>
                </c:pt>
                <c:pt idx="29">
                  <c:v>2819.89</c:v>
                </c:pt>
                <c:pt idx="30">
                  <c:v>4169.25</c:v>
                </c:pt>
                <c:pt idx="31">
                  <c:v>4360.6400000000003</c:v>
                </c:pt>
                <c:pt idx="32">
                  <c:v>4845.28</c:v>
                </c:pt>
                <c:pt idx="33">
                  <c:v>3305.74</c:v>
                </c:pt>
                <c:pt idx="34">
                  <c:v>2786.75</c:v>
                </c:pt>
                <c:pt idx="35">
                  <c:v>3462.69</c:v>
                </c:pt>
                <c:pt idx="36">
                  <c:v>1803.43</c:v>
                </c:pt>
                <c:pt idx="37">
                  <c:v>2012.41</c:v>
                </c:pt>
                <c:pt idx="38">
                  <c:v>1405.34</c:v>
                </c:pt>
                <c:pt idx="39">
                  <c:v>2472.89</c:v>
                </c:pt>
                <c:pt idx="40">
                  <c:v>2983.18</c:v>
                </c:pt>
                <c:pt idx="41">
                  <c:v>2384.7800000000002</c:v>
                </c:pt>
                <c:pt idx="42">
                  <c:v>4515.74</c:v>
                </c:pt>
                <c:pt idx="43">
                  <c:v>2031.79</c:v>
                </c:pt>
                <c:pt idx="44">
                  <c:v>2753.01</c:v>
                </c:pt>
                <c:pt idx="45">
                  <c:v>5314.25</c:v>
                </c:pt>
                <c:pt idx="46">
                  <c:v>4245.07</c:v>
                </c:pt>
                <c:pt idx="47">
                  <c:v>3842.05</c:v>
                </c:pt>
                <c:pt idx="48">
                  <c:v>2980.8</c:v>
                </c:pt>
                <c:pt idx="49">
                  <c:v>4623.34</c:v>
                </c:pt>
                <c:pt idx="50">
                  <c:v>2744.5</c:v>
                </c:pt>
                <c:pt idx="51">
                  <c:v>4085.99</c:v>
                </c:pt>
                <c:pt idx="52">
                  <c:v>4545.76</c:v>
                </c:pt>
                <c:pt idx="53">
                  <c:v>2997.29</c:v>
                </c:pt>
                <c:pt idx="54">
                  <c:v>3492.17</c:v>
                </c:pt>
                <c:pt idx="55">
                  <c:v>2489.85</c:v>
                </c:pt>
                <c:pt idx="56">
                  <c:v>4240.6499999999996</c:v>
                </c:pt>
                <c:pt idx="57">
                  <c:v>2716.03</c:v>
                </c:pt>
                <c:pt idx="58">
                  <c:v>3982.75</c:v>
                </c:pt>
                <c:pt idx="59">
                  <c:v>5792.44</c:v>
                </c:pt>
                <c:pt idx="60">
                  <c:v>2898.01</c:v>
                </c:pt>
                <c:pt idx="61">
                  <c:v>4636.5600000000004</c:v>
                </c:pt>
                <c:pt idx="62">
                  <c:v>3490.55</c:v>
                </c:pt>
                <c:pt idx="63">
                  <c:v>4348.95</c:v>
                </c:pt>
                <c:pt idx="64">
                  <c:v>2103.2800000000002</c:v>
                </c:pt>
                <c:pt idx="65">
                  <c:v>3377.27</c:v>
                </c:pt>
                <c:pt idx="66">
                  <c:v>4397.01</c:v>
                </c:pt>
                <c:pt idx="67">
                  <c:v>2361.6999999999998</c:v>
                </c:pt>
                <c:pt idx="68">
                  <c:v>3297.16</c:v>
                </c:pt>
                <c:pt idx="69">
                  <c:v>3666.12</c:v>
                </c:pt>
                <c:pt idx="70">
                  <c:v>2424.5</c:v>
                </c:pt>
                <c:pt idx="71">
                  <c:v>1323.77</c:v>
                </c:pt>
                <c:pt idx="72">
                  <c:v>3538.24</c:v>
                </c:pt>
                <c:pt idx="73">
                  <c:v>4967.13</c:v>
                </c:pt>
                <c:pt idx="74">
                  <c:v>3445.95</c:v>
                </c:pt>
                <c:pt idx="75">
                  <c:v>3801.2</c:v>
                </c:pt>
                <c:pt idx="76">
                  <c:v>3042.13</c:v>
                </c:pt>
                <c:pt idx="77">
                  <c:v>3434.56</c:v>
                </c:pt>
                <c:pt idx="78">
                  <c:v>2580.8000000000002</c:v>
                </c:pt>
                <c:pt idx="79">
                  <c:v>3020.49</c:v>
                </c:pt>
                <c:pt idx="80">
                  <c:v>1615.65</c:v>
                </c:pt>
                <c:pt idx="81">
                  <c:v>2371.16</c:v>
                </c:pt>
                <c:pt idx="82">
                  <c:v>2477.08</c:v>
                </c:pt>
                <c:pt idx="83">
                  <c:v>4293.55</c:v>
                </c:pt>
                <c:pt idx="84">
                  <c:v>4718.82</c:v>
                </c:pt>
                <c:pt idx="85">
                  <c:v>1371.44</c:v>
                </c:pt>
                <c:pt idx="86">
                  <c:v>3800.38</c:v>
                </c:pt>
                <c:pt idx="87">
                  <c:v>3196.76</c:v>
                </c:pt>
                <c:pt idx="88">
                  <c:v>2621.94</c:v>
                </c:pt>
                <c:pt idx="89">
                  <c:v>4756.67</c:v>
                </c:pt>
                <c:pt idx="90">
                  <c:v>8344.65</c:v>
                </c:pt>
                <c:pt idx="91">
                  <c:v>3256.02</c:v>
                </c:pt>
                <c:pt idx="92">
                  <c:v>1257.75</c:v>
                </c:pt>
                <c:pt idx="93">
                  <c:v>2723.13</c:v>
                </c:pt>
                <c:pt idx="94">
                  <c:v>3106.79</c:v>
                </c:pt>
                <c:pt idx="95">
                  <c:v>3143.27</c:v>
                </c:pt>
                <c:pt idx="96">
                  <c:v>4385.3500000000004</c:v>
                </c:pt>
                <c:pt idx="97">
                  <c:v>3970.51</c:v>
                </c:pt>
                <c:pt idx="98">
                  <c:v>3893.99</c:v>
                </c:pt>
                <c:pt idx="99">
                  <c:v>1637.17</c:v>
                </c:pt>
                <c:pt idx="100">
                  <c:v>3762.78</c:v>
                </c:pt>
                <c:pt idx="101">
                  <c:v>6415.1</c:v>
                </c:pt>
                <c:pt idx="102">
                  <c:v>7167.97</c:v>
                </c:pt>
                <c:pt idx="103">
                  <c:v>1467.32</c:v>
                </c:pt>
                <c:pt idx="104">
                  <c:v>2107.75</c:v>
                </c:pt>
                <c:pt idx="105">
                  <c:v>1915.96</c:v>
                </c:pt>
                <c:pt idx="106">
                  <c:v>3511.46</c:v>
                </c:pt>
                <c:pt idx="107">
                  <c:v>3719.02</c:v>
                </c:pt>
                <c:pt idx="108">
                  <c:v>4677.13</c:v>
                </c:pt>
                <c:pt idx="109">
                  <c:v>7326.64</c:v>
                </c:pt>
                <c:pt idx="110">
                  <c:v>3408.61</c:v>
                </c:pt>
                <c:pt idx="111">
                  <c:v>3038.84</c:v>
                </c:pt>
                <c:pt idx="112">
                  <c:v>2714.06</c:v>
                </c:pt>
                <c:pt idx="113">
                  <c:v>1497.54</c:v>
                </c:pt>
                <c:pt idx="114">
                  <c:v>3577.5</c:v>
                </c:pt>
                <c:pt idx="115">
                  <c:v>2496.5700000000002</c:v>
                </c:pt>
                <c:pt idx="116">
                  <c:v>2126.83</c:v>
                </c:pt>
                <c:pt idx="117">
                  <c:v>2741.14</c:v>
                </c:pt>
                <c:pt idx="118">
                  <c:v>2616.0300000000002</c:v>
                </c:pt>
                <c:pt idx="119">
                  <c:v>2120.46</c:v>
                </c:pt>
                <c:pt idx="120">
                  <c:v>1844.27</c:v>
                </c:pt>
                <c:pt idx="121">
                  <c:v>4914.97</c:v>
                </c:pt>
                <c:pt idx="122">
                  <c:v>3026.82</c:v>
                </c:pt>
                <c:pt idx="123">
                  <c:v>3769.1</c:v>
                </c:pt>
                <c:pt idx="124">
                  <c:v>3073.37</c:v>
                </c:pt>
                <c:pt idx="125">
                  <c:v>3097.47</c:v>
                </c:pt>
                <c:pt idx="126">
                  <c:v>3606.46</c:v>
                </c:pt>
                <c:pt idx="127">
                  <c:v>4121.76</c:v>
                </c:pt>
                <c:pt idx="128">
                  <c:v>4606.3999999999996</c:v>
                </c:pt>
                <c:pt idx="129">
                  <c:v>3274.09</c:v>
                </c:pt>
                <c:pt idx="130">
                  <c:v>2265.39</c:v>
                </c:pt>
                <c:pt idx="131">
                  <c:v>3192.75</c:v>
                </c:pt>
                <c:pt idx="132">
                  <c:v>5259.85</c:v>
                </c:pt>
                <c:pt idx="133">
                  <c:v>4850.71</c:v>
                </c:pt>
                <c:pt idx="134">
                  <c:v>2011.17</c:v>
                </c:pt>
                <c:pt idx="135">
                  <c:v>5687.98</c:v>
                </c:pt>
                <c:pt idx="136">
                  <c:v>2784.96</c:v>
                </c:pt>
                <c:pt idx="137">
                  <c:v>2886.69</c:v>
                </c:pt>
                <c:pt idx="138">
                  <c:v>3668.32</c:v>
                </c:pt>
                <c:pt idx="139">
                  <c:v>4466.4799999999996</c:v>
                </c:pt>
                <c:pt idx="140">
                  <c:v>4139.45</c:v>
                </c:pt>
                <c:pt idx="141">
                  <c:v>2363.54</c:v>
                </c:pt>
                <c:pt idx="142">
                  <c:v>1970.94</c:v>
                </c:pt>
                <c:pt idx="143">
                  <c:v>2560.34</c:v>
                </c:pt>
                <c:pt idx="144">
                  <c:v>5601.1</c:v>
                </c:pt>
                <c:pt idx="145">
                  <c:v>3574.25</c:v>
                </c:pt>
                <c:pt idx="146">
                  <c:v>4568.8100000000004</c:v>
                </c:pt>
                <c:pt idx="147">
                  <c:v>3228.34</c:v>
                </c:pt>
                <c:pt idx="148">
                  <c:v>3963.06</c:v>
                </c:pt>
                <c:pt idx="149">
                  <c:v>3829.46</c:v>
                </c:pt>
                <c:pt idx="150">
                  <c:v>2672.65</c:v>
                </c:pt>
              </c:numCache>
            </c:numRef>
          </c:xVal>
          <c:yVal>
            <c:numRef>
              <c:f>Ventas!$I$2:$I$152</c:f>
              <c:numCache>
                <c:formatCode>General</c:formatCode>
                <c:ptCount val="151"/>
                <c:pt idx="0">
                  <c:v>0</c:v>
                </c:pt>
                <c:pt idx="1">
                  <c:v>25</c:v>
                </c:pt>
                <c:pt idx="2">
                  <c:v>47</c:v>
                </c:pt>
                <c:pt idx="3">
                  <c:v>55</c:v>
                </c:pt>
                <c:pt idx="4">
                  <c:v>58</c:v>
                </c:pt>
                <c:pt idx="5">
                  <c:v>50</c:v>
                </c:pt>
                <c:pt idx="6">
                  <c:v>59</c:v>
                </c:pt>
                <c:pt idx="7">
                  <c:v>58</c:v>
                </c:pt>
                <c:pt idx="8">
                  <c:v>32</c:v>
                </c:pt>
                <c:pt idx="9">
                  <c:v>32</c:v>
                </c:pt>
                <c:pt idx="10">
                  <c:v>46</c:v>
                </c:pt>
                <c:pt idx="11">
                  <c:v>48</c:v>
                </c:pt>
                <c:pt idx="12">
                  <c:v>39</c:v>
                </c:pt>
                <c:pt idx="13">
                  <c:v>33</c:v>
                </c:pt>
                <c:pt idx="14">
                  <c:v>48</c:v>
                </c:pt>
                <c:pt idx="15">
                  <c:v>28</c:v>
                </c:pt>
                <c:pt idx="16">
                  <c:v>34</c:v>
                </c:pt>
                <c:pt idx="17">
                  <c:v>40</c:v>
                </c:pt>
                <c:pt idx="18">
                  <c:v>53</c:v>
                </c:pt>
                <c:pt idx="19">
                  <c:v>42</c:v>
                </c:pt>
                <c:pt idx="20">
                  <c:v>35</c:v>
                </c:pt>
                <c:pt idx="21">
                  <c:v>51</c:v>
                </c:pt>
                <c:pt idx="22">
                  <c:v>26</c:v>
                </c:pt>
                <c:pt idx="23">
                  <c:v>31</c:v>
                </c:pt>
                <c:pt idx="24">
                  <c:v>34</c:v>
                </c:pt>
                <c:pt idx="25">
                  <c:v>24</c:v>
                </c:pt>
                <c:pt idx="26">
                  <c:v>34</c:v>
                </c:pt>
                <c:pt idx="27">
                  <c:v>45</c:v>
                </c:pt>
                <c:pt idx="28">
                  <c:v>26</c:v>
                </c:pt>
                <c:pt idx="29">
                  <c:v>29</c:v>
                </c:pt>
                <c:pt idx="30">
                  <c:v>54</c:v>
                </c:pt>
                <c:pt idx="31">
                  <c:v>47</c:v>
                </c:pt>
                <c:pt idx="32">
                  <c:v>42</c:v>
                </c:pt>
                <c:pt idx="33">
                  <c:v>33</c:v>
                </c:pt>
                <c:pt idx="34">
                  <c:v>39</c:v>
                </c:pt>
                <c:pt idx="35">
                  <c:v>38</c:v>
                </c:pt>
                <c:pt idx="36">
                  <c:v>22</c:v>
                </c:pt>
                <c:pt idx="37">
                  <c:v>31</c:v>
                </c:pt>
                <c:pt idx="38">
                  <c:v>14</c:v>
                </c:pt>
                <c:pt idx="39">
                  <c:v>27</c:v>
                </c:pt>
                <c:pt idx="40">
                  <c:v>30</c:v>
                </c:pt>
                <c:pt idx="41">
                  <c:v>24</c:v>
                </c:pt>
                <c:pt idx="42">
                  <c:v>40</c:v>
                </c:pt>
                <c:pt idx="43">
                  <c:v>22</c:v>
                </c:pt>
                <c:pt idx="44">
                  <c:v>26</c:v>
                </c:pt>
                <c:pt idx="45">
                  <c:v>56</c:v>
                </c:pt>
                <c:pt idx="46">
                  <c:v>44</c:v>
                </c:pt>
                <c:pt idx="47">
                  <c:v>55</c:v>
                </c:pt>
                <c:pt idx="48">
                  <c:v>37</c:v>
                </c:pt>
                <c:pt idx="49">
                  <c:v>44</c:v>
                </c:pt>
                <c:pt idx="50">
                  <c:v>33</c:v>
                </c:pt>
                <c:pt idx="51">
                  <c:v>35</c:v>
                </c:pt>
                <c:pt idx="52">
                  <c:v>49</c:v>
                </c:pt>
                <c:pt idx="53">
                  <c:v>43</c:v>
                </c:pt>
                <c:pt idx="54">
                  <c:v>40</c:v>
                </c:pt>
                <c:pt idx="55">
                  <c:v>34</c:v>
                </c:pt>
                <c:pt idx="56">
                  <c:v>49</c:v>
                </c:pt>
                <c:pt idx="57">
                  <c:v>31</c:v>
                </c:pt>
                <c:pt idx="58">
                  <c:v>40</c:v>
                </c:pt>
                <c:pt idx="59">
                  <c:v>60</c:v>
                </c:pt>
                <c:pt idx="60">
                  <c:v>29</c:v>
                </c:pt>
                <c:pt idx="61">
                  <c:v>50</c:v>
                </c:pt>
                <c:pt idx="62">
                  <c:v>38</c:v>
                </c:pt>
                <c:pt idx="63">
                  <c:v>48</c:v>
                </c:pt>
                <c:pt idx="64">
                  <c:v>28</c:v>
                </c:pt>
                <c:pt idx="65">
                  <c:v>40</c:v>
                </c:pt>
                <c:pt idx="66">
                  <c:v>40</c:v>
                </c:pt>
                <c:pt idx="67">
                  <c:v>29</c:v>
                </c:pt>
                <c:pt idx="68">
                  <c:v>44</c:v>
                </c:pt>
                <c:pt idx="69">
                  <c:v>41</c:v>
                </c:pt>
                <c:pt idx="70">
                  <c:v>28</c:v>
                </c:pt>
                <c:pt idx="71">
                  <c:v>17</c:v>
                </c:pt>
                <c:pt idx="72">
                  <c:v>45</c:v>
                </c:pt>
                <c:pt idx="73">
                  <c:v>40</c:v>
                </c:pt>
                <c:pt idx="74">
                  <c:v>28</c:v>
                </c:pt>
                <c:pt idx="75">
                  <c:v>33</c:v>
                </c:pt>
                <c:pt idx="76">
                  <c:v>40</c:v>
                </c:pt>
                <c:pt idx="77">
                  <c:v>38</c:v>
                </c:pt>
                <c:pt idx="78">
                  <c:v>32</c:v>
                </c:pt>
                <c:pt idx="79">
                  <c:v>31</c:v>
                </c:pt>
                <c:pt idx="80">
                  <c:v>27</c:v>
                </c:pt>
                <c:pt idx="81">
                  <c:v>27</c:v>
                </c:pt>
                <c:pt idx="82">
                  <c:v>25</c:v>
                </c:pt>
                <c:pt idx="83">
                  <c:v>46</c:v>
                </c:pt>
                <c:pt idx="84">
                  <c:v>44</c:v>
                </c:pt>
                <c:pt idx="85">
                  <c:v>16</c:v>
                </c:pt>
                <c:pt idx="86">
                  <c:v>44</c:v>
                </c:pt>
                <c:pt idx="87">
                  <c:v>39</c:v>
                </c:pt>
                <c:pt idx="88">
                  <c:v>29</c:v>
                </c:pt>
                <c:pt idx="89">
                  <c:v>48</c:v>
                </c:pt>
                <c:pt idx="90">
                  <c:v>73</c:v>
                </c:pt>
                <c:pt idx="91">
                  <c:v>31</c:v>
                </c:pt>
                <c:pt idx="92">
                  <c:v>19</c:v>
                </c:pt>
                <c:pt idx="93">
                  <c:v>35</c:v>
                </c:pt>
                <c:pt idx="94">
                  <c:v>46</c:v>
                </c:pt>
                <c:pt idx="95">
                  <c:v>32</c:v>
                </c:pt>
                <c:pt idx="96">
                  <c:v>36</c:v>
                </c:pt>
                <c:pt idx="97">
                  <c:v>39</c:v>
                </c:pt>
                <c:pt idx="98">
                  <c:v>44</c:v>
                </c:pt>
                <c:pt idx="99">
                  <c:v>21</c:v>
                </c:pt>
                <c:pt idx="100">
                  <c:v>45</c:v>
                </c:pt>
                <c:pt idx="101">
                  <c:v>61</c:v>
                </c:pt>
                <c:pt idx="102">
                  <c:v>66</c:v>
                </c:pt>
                <c:pt idx="103">
                  <c:v>22</c:v>
                </c:pt>
                <c:pt idx="104">
                  <c:v>19</c:v>
                </c:pt>
                <c:pt idx="105">
                  <c:v>30</c:v>
                </c:pt>
                <c:pt idx="106">
                  <c:v>22</c:v>
                </c:pt>
                <c:pt idx="107">
                  <c:v>47</c:v>
                </c:pt>
                <c:pt idx="108">
                  <c:v>57</c:v>
                </c:pt>
                <c:pt idx="109">
                  <c:v>44</c:v>
                </c:pt>
                <c:pt idx="110">
                  <c:v>42</c:v>
                </c:pt>
                <c:pt idx="111">
                  <c:v>32</c:v>
                </c:pt>
                <c:pt idx="112">
                  <c:v>37</c:v>
                </c:pt>
                <c:pt idx="113">
                  <c:v>15</c:v>
                </c:pt>
                <c:pt idx="114">
                  <c:v>33</c:v>
                </c:pt>
                <c:pt idx="115">
                  <c:v>25</c:v>
                </c:pt>
                <c:pt idx="116">
                  <c:v>28</c:v>
                </c:pt>
                <c:pt idx="117">
                  <c:v>36</c:v>
                </c:pt>
                <c:pt idx="118">
                  <c:v>32</c:v>
                </c:pt>
                <c:pt idx="119">
                  <c:v>31</c:v>
                </c:pt>
                <c:pt idx="120">
                  <c:v>25</c:v>
                </c:pt>
                <c:pt idx="121">
                  <c:v>44</c:v>
                </c:pt>
                <c:pt idx="122">
                  <c:v>35</c:v>
                </c:pt>
                <c:pt idx="123">
                  <c:v>31</c:v>
                </c:pt>
                <c:pt idx="124">
                  <c:v>45</c:v>
                </c:pt>
                <c:pt idx="125">
                  <c:v>36</c:v>
                </c:pt>
                <c:pt idx="126">
                  <c:v>37</c:v>
                </c:pt>
                <c:pt idx="127">
                  <c:v>34</c:v>
                </c:pt>
                <c:pt idx="128">
                  <c:v>47</c:v>
                </c:pt>
                <c:pt idx="129">
                  <c:v>34</c:v>
                </c:pt>
                <c:pt idx="130">
                  <c:v>33</c:v>
                </c:pt>
                <c:pt idx="131">
                  <c:v>48</c:v>
                </c:pt>
                <c:pt idx="132">
                  <c:v>42</c:v>
                </c:pt>
                <c:pt idx="133">
                  <c:v>45</c:v>
                </c:pt>
                <c:pt idx="134">
                  <c:v>26</c:v>
                </c:pt>
                <c:pt idx="135">
                  <c:v>60</c:v>
                </c:pt>
                <c:pt idx="136">
                  <c:v>36</c:v>
                </c:pt>
                <c:pt idx="137">
                  <c:v>42</c:v>
                </c:pt>
                <c:pt idx="138">
                  <c:v>40</c:v>
                </c:pt>
                <c:pt idx="139">
                  <c:v>46</c:v>
                </c:pt>
                <c:pt idx="140">
                  <c:v>31</c:v>
                </c:pt>
                <c:pt idx="141">
                  <c:v>24</c:v>
                </c:pt>
                <c:pt idx="142">
                  <c:v>34</c:v>
                </c:pt>
                <c:pt idx="143">
                  <c:v>33</c:v>
                </c:pt>
                <c:pt idx="144">
                  <c:v>53</c:v>
                </c:pt>
                <c:pt idx="145">
                  <c:v>35</c:v>
                </c:pt>
                <c:pt idx="146">
                  <c:v>60</c:v>
                </c:pt>
                <c:pt idx="147">
                  <c:v>42</c:v>
                </c:pt>
                <c:pt idx="148">
                  <c:v>34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A-4409-ABD4-B5A4CC4A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40752"/>
        <c:axId val="1730321088"/>
      </c:scatterChart>
      <c:valAx>
        <c:axId val="15592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Ventas efectivo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_(&quot;₡&quot;* #,##0.00_);_(&quot;₡&quot;* \(#,##0.00\);_(&quot;₡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30321088"/>
        <c:crosses val="autoZero"/>
        <c:crossBetween val="midCat"/>
      </c:valAx>
      <c:valAx>
        <c:axId val="17303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592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"Ventas tarjeta" tiene </a:t>
            </a:r>
            <a:r>
              <a:rPr lang="en-US">
                <a:solidFill>
                  <a:srgbClr val="DD5A13"/>
                </a:solidFill>
              </a:rPr>
              <a:t>6</a:t>
            </a:r>
            <a:r>
              <a:rPr lang="en-US"/>
              <a:t> valores atípicos.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6"/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7"/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8"/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9"/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0"/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B55-4CE4-AF50-A3A42F8E98F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55-4CE4-AF50-A3A42F8E98FB}"/>
              </c:ext>
            </c:extLst>
          </c:dPt>
          <c:dPt>
            <c:idx val="5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B55-4CE4-AF50-A3A42F8E98FB}"/>
              </c:ext>
            </c:extLst>
          </c:dPt>
          <c:dPt>
            <c:idx val="7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B55-4CE4-AF50-A3A42F8E98FB}"/>
              </c:ext>
            </c:extLst>
          </c:dPt>
          <c:dPt>
            <c:idx val="9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B55-4CE4-AF50-A3A42F8E98FB}"/>
              </c:ext>
            </c:extLst>
          </c:dPt>
          <c:dPt>
            <c:idx val="12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B55-4CE4-AF50-A3A42F8E98FB}"/>
              </c:ext>
            </c:extLst>
          </c:dPt>
          <c:cat>
            <c:strLit>
              <c:ptCount val="151"/>
              <c:pt idx="0">
                <c:v>01/01/2022</c:v>
              </c:pt>
              <c:pt idx="1">
                <c:v>02/01/2022</c:v>
              </c:pt>
              <c:pt idx="2">
                <c:v>03/01/2022</c:v>
              </c:pt>
              <c:pt idx="3">
                <c:v>04/01/2022</c:v>
              </c:pt>
              <c:pt idx="4">
                <c:v>05/01/2022</c:v>
              </c:pt>
              <c:pt idx="5">
                <c:v>06/01/2022</c:v>
              </c:pt>
              <c:pt idx="6">
                <c:v>07/01/2022</c:v>
              </c:pt>
              <c:pt idx="7">
                <c:v>08/01/2022</c:v>
              </c:pt>
              <c:pt idx="8">
                <c:v>09/01/2022</c:v>
              </c:pt>
              <c:pt idx="9">
                <c:v>10/01/2022</c:v>
              </c:pt>
              <c:pt idx="10">
                <c:v>11/01/2022</c:v>
              </c:pt>
              <c:pt idx="11">
                <c:v>12/01/2022</c:v>
              </c:pt>
              <c:pt idx="12">
                <c:v>13/01/2022</c:v>
              </c:pt>
              <c:pt idx="13">
                <c:v>14/01/2022</c:v>
              </c:pt>
              <c:pt idx="14">
                <c:v>15/01/2022</c:v>
              </c:pt>
              <c:pt idx="15">
                <c:v>16/01/2022</c:v>
              </c:pt>
              <c:pt idx="16">
                <c:v>17/01/2022</c:v>
              </c:pt>
              <c:pt idx="17">
                <c:v>18/01/2022</c:v>
              </c:pt>
              <c:pt idx="18">
                <c:v>19/01/2022</c:v>
              </c:pt>
              <c:pt idx="19">
                <c:v>20/01/2022</c:v>
              </c:pt>
              <c:pt idx="20">
                <c:v>21/01/2022</c:v>
              </c:pt>
              <c:pt idx="21">
                <c:v>22/01/2022</c:v>
              </c:pt>
              <c:pt idx="22">
                <c:v>23/01/2022</c:v>
              </c:pt>
              <c:pt idx="23">
                <c:v>24/01/2022</c:v>
              </c:pt>
              <c:pt idx="24">
                <c:v>25/01/2022</c:v>
              </c:pt>
              <c:pt idx="25">
                <c:v>26/01/2022</c:v>
              </c:pt>
              <c:pt idx="26">
                <c:v>27/01/2022</c:v>
              </c:pt>
              <c:pt idx="27">
                <c:v>28/01/2022</c:v>
              </c:pt>
              <c:pt idx="28">
                <c:v>29/01/2022</c:v>
              </c:pt>
              <c:pt idx="29">
                <c:v>30/01/2022</c:v>
              </c:pt>
              <c:pt idx="30">
                <c:v>31/01/2022</c:v>
              </c:pt>
              <c:pt idx="31">
                <c:v>01/02/2022</c:v>
              </c:pt>
              <c:pt idx="32">
                <c:v>02/02/2022</c:v>
              </c:pt>
              <c:pt idx="33">
                <c:v>03/02/2022</c:v>
              </c:pt>
              <c:pt idx="34">
                <c:v>04/02/2022</c:v>
              </c:pt>
              <c:pt idx="35">
                <c:v>05/02/2022</c:v>
              </c:pt>
              <c:pt idx="36">
                <c:v>06/02/2022</c:v>
              </c:pt>
              <c:pt idx="37">
                <c:v>07/02/2022</c:v>
              </c:pt>
              <c:pt idx="38">
                <c:v>08/02/2022</c:v>
              </c:pt>
              <c:pt idx="39">
                <c:v>09/02/2022</c:v>
              </c:pt>
              <c:pt idx="40">
                <c:v>10/02/2022</c:v>
              </c:pt>
              <c:pt idx="41">
                <c:v>11/02/2022</c:v>
              </c:pt>
              <c:pt idx="42">
                <c:v>12/02/2022</c:v>
              </c:pt>
              <c:pt idx="43">
                <c:v>13/02/2022</c:v>
              </c:pt>
              <c:pt idx="44">
                <c:v>14/02/2022</c:v>
              </c:pt>
              <c:pt idx="45">
                <c:v>15/02/2022</c:v>
              </c:pt>
              <c:pt idx="46">
                <c:v>16/02/2022</c:v>
              </c:pt>
              <c:pt idx="47">
                <c:v>17/02/2022</c:v>
              </c:pt>
              <c:pt idx="48">
                <c:v>18/02/2022</c:v>
              </c:pt>
              <c:pt idx="49">
                <c:v>19/02/2022</c:v>
              </c:pt>
              <c:pt idx="50">
                <c:v>20/02/2022</c:v>
              </c:pt>
              <c:pt idx="51">
                <c:v>21/02/2022</c:v>
              </c:pt>
              <c:pt idx="52">
                <c:v>22/02/2022</c:v>
              </c:pt>
              <c:pt idx="53">
                <c:v>23/02/2022</c:v>
              </c:pt>
              <c:pt idx="54">
                <c:v>24/02/2022</c:v>
              </c:pt>
              <c:pt idx="55">
                <c:v>25/02/2022</c:v>
              </c:pt>
              <c:pt idx="56">
                <c:v>26/02/2022</c:v>
              </c:pt>
              <c:pt idx="57">
                <c:v>27/02/2022</c:v>
              </c:pt>
              <c:pt idx="58">
                <c:v>28/02/2022</c:v>
              </c:pt>
              <c:pt idx="59">
                <c:v>01/03/2022</c:v>
              </c:pt>
              <c:pt idx="60">
                <c:v>02/03/2022</c:v>
              </c:pt>
              <c:pt idx="61">
                <c:v>03/03/2022</c:v>
              </c:pt>
              <c:pt idx="62">
                <c:v>04/03/2022</c:v>
              </c:pt>
              <c:pt idx="63">
                <c:v>05/03/2022</c:v>
              </c:pt>
              <c:pt idx="64">
                <c:v>06/03/2022</c:v>
              </c:pt>
              <c:pt idx="65">
                <c:v>07/03/2022</c:v>
              </c:pt>
              <c:pt idx="66">
                <c:v>08/03/2022</c:v>
              </c:pt>
              <c:pt idx="67">
                <c:v>09/03/2022</c:v>
              </c:pt>
              <c:pt idx="68">
                <c:v>10/03/2022</c:v>
              </c:pt>
              <c:pt idx="69">
                <c:v>11/03/2022</c:v>
              </c:pt>
              <c:pt idx="70">
                <c:v>12/03/2022</c:v>
              </c:pt>
              <c:pt idx="71">
                <c:v>13/03/2022</c:v>
              </c:pt>
              <c:pt idx="72">
                <c:v>14/03/2022</c:v>
              </c:pt>
              <c:pt idx="73">
                <c:v>15/03/2022</c:v>
              </c:pt>
              <c:pt idx="74">
                <c:v>16/03/2022</c:v>
              </c:pt>
              <c:pt idx="75">
                <c:v>17/03/2022</c:v>
              </c:pt>
              <c:pt idx="76">
                <c:v>18/03/2022</c:v>
              </c:pt>
              <c:pt idx="77">
                <c:v>19/03/2022</c:v>
              </c:pt>
              <c:pt idx="78">
                <c:v>20/03/2022</c:v>
              </c:pt>
              <c:pt idx="79">
                <c:v>21/03/2022</c:v>
              </c:pt>
              <c:pt idx="80">
                <c:v>22/03/2022</c:v>
              </c:pt>
              <c:pt idx="81">
                <c:v>23/03/2022</c:v>
              </c:pt>
              <c:pt idx="82">
                <c:v>24/03/2022</c:v>
              </c:pt>
              <c:pt idx="83">
                <c:v>25/03/2022</c:v>
              </c:pt>
              <c:pt idx="84">
                <c:v>26/03/2022</c:v>
              </c:pt>
              <c:pt idx="85">
                <c:v>27/03/2022</c:v>
              </c:pt>
              <c:pt idx="86">
                <c:v>28/03/2022</c:v>
              </c:pt>
              <c:pt idx="87">
                <c:v>29/03/2022</c:v>
              </c:pt>
              <c:pt idx="88">
                <c:v>30/03/2022</c:v>
              </c:pt>
              <c:pt idx="89">
                <c:v>31/03/2022</c:v>
              </c:pt>
              <c:pt idx="90">
                <c:v>01/04/2022</c:v>
              </c:pt>
              <c:pt idx="91">
                <c:v>02/04/2022</c:v>
              </c:pt>
              <c:pt idx="92">
                <c:v>03/04/2022</c:v>
              </c:pt>
              <c:pt idx="93">
                <c:v>04/04/2022</c:v>
              </c:pt>
              <c:pt idx="94">
                <c:v>05/04/2022</c:v>
              </c:pt>
              <c:pt idx="95">
                <c:v>06/04/2022</c:v>
              </c:pt>
              <c:pt idx="96">
                <c:v>07/04/2022</c:v>
              </c:pt>
              <c:pt idx="97">
                <c:v>08/04/2022</c:v>
              </c:pt>
              <c:pt idx="98">
                <c:v>09/04/2022</c:v>
              </c:pt>
              <c:pt idx="99">
                <c:v>10/04/2022</c:v>
              </c:pt>
              <c:pt idx="100">
                <c:v>11/04/2022</c:v>
              </c:pt>
              <c:pt idx="101">
                <c:v>12/04/2022</c:v>
              </c:pt>
              <c:pt idx="102">
                <c:v>13/04/2022</c:v>
              </c:pt>
              <c:pt idx="103">
                <c:v>14/04/2022</c:v>
              </c:pt>
              <c:pt idx="104">
                <c:v>15/04/2022</c:v>
              </c:pt>
              <c:pt idx="105">
                <c:v>16/04/2022</c:v>
              </c:pt>
              <c:pt idx="106">
                <c:v>17/04/2022</c:v>
              </c:pt>
              <c:pt idx="107">
                <c:v>18/04/2022</c:v>
              </c:pt>
              <c:pt idx="108">
                <c:v>19/04/2022</c:v>
              </c:pt>
              <c:pt idx="109">
                <c:v>20/04/2022</c:v>
              </c:pt>
              <c:pt idx="110">
                <c:v>21/04/2022</c:v>
              </c:pt>
              <c:pt idx="111">
                <c:v>22/04/2022</c:v>
              </c:pt>
              <c:pt idx="112">
                <c:v>23/04/2022</c:v>
              </c:pt>
              <c:pt idx="113">
                <c:v>24/04/2022</c:v>
              </c:pt>
              <c:pt idx="114">
                <c:v>25/04/2022</c:v>
              </c:pt>
              <c:pt idx="115">
                <c:v>26/04/2022</c:v>
              </c:pt>
              <c:pt idx="116">
                <c:v>27/04/2022</c:v>
              </c:pt>
              <c:pt idx="117">
                <c:v>28/04/2022</c:v>
              </c:pt>
              <c:pt idx="118">
                <c:v>29/04/2022</c:v>
              </c:pt>
              <c:pt idx="119">
                <c:v>30/04/2022</c:v>
              </c:pt>
              <c:pt idx="120">
                <c:v>01/05/2022</c:v>
              </c:pt>
              <c:pt idx="121">
                <c:v>02/05/2022</c:v>
              </c:pt>
              <c:pt idx="122">
                <c:v>03/05/2022</c:v>
              </c:pt>
              <c:pt idx="123">
                <c:v>04/05/2022</c:v>
              </c:pt>
              <c:pt idx="124">
                <c:v>05/05/2022</c:v>
              </c:pt>
              <c:pt idx="125">
                <c:v>06/05/2022</c:v>
              </c:pt>
              <c:pt idx="126">
                <c:v>07/05/2022</c:v>
              </c:pt>
              <c:pt idx="127">
                <c:v>08/05/2022</c:v>
              </c:pt>
              <c:pt idx="128">
                <c:v>09/05/2022</c:v>
              </c:pt>
              <c:pt idx="129">
                <c:v>10/05/2022</c:v>
              </c:pt>
              <c:pt idx="130">
                <c:v>11/05/2022</c:v>
              </c:pt>
              <c:pt idx="131">
                <c:v>12/05/2022</c:v>
              </c:pt>
              <c:pt idx="132">
                <c:v>13/05/2022</c:v>
              </c:pt>
              <c:pt idx="133">
                <c:v>14/05/2022</c:v>
              </c:pt>
              <c:pt idx="134">
                <c:v>15/05/2022</c:v>
              </c:pt>
              <c:pt idx="135">
                <c:v>16/05/2022</c:v>
              </c:pt>
              <c:pt idx="136">
                <c:v>17/05/2022</c:v>
              </c:pt>
              <c:pt idx="137">
                <c:v>18/05/2022</c:v>
              </c:pt>
              <c:pt idx="138">
                <c:v>19/05/2022</c:v>
              </c:pt>
              <c:pt idx="139">
                <c:v>20/05/2022</c:v>
              </c:pt>
              <c:pt idx="140">
                <c:v>21/05/2022</c:v>
              </c:pt>
              <c:pt idx="141">
                <c:v>22/05/2022</c:v>
              </c:pt>
              <c:pt idx="142">
                <c:v>23/05/2022</c:v>
              </c:pt>
              <c:pt idx="143">
                <c:v>24/05/2022</c:v>
              </c:pt>
              <c:pt idx="144">
                <c:v>25/05/2022</c:v>
              </c:pt>
              <c:pt idx="145">
                <c:v>26/05/2022</c:v>
              </c:pt>
              <c:pt idx="146">
                <c:v>27/05/2022</c:v>
              </c:pt>
              <c:pt idx="147">
                <c:v>28/05/2022</c:v>
              </c:pt>
              <c:pt idx="148">
                <c:v>29/05/2022</c:v>
              </c:pt>
              <c:pt idx="149">
                <c:v>30/05/2022</c:v>
              </c:pt>
              <c:pt idx="150">
                <c:v>31/05/2022</c:v>
              </c:pt>
            </c:strLit>
          </c:cat>
          <c:val>
            <c:numLit>
              <c:formatCode>General</c:formatCode>
              <c:ptCount val="151"/>
              <c:pt idx="0">
                <c:v>0</c:v>
              </c:pt>
              <c:pt idx="1">
                <c:v>114.71</c:v>
              </c:pt>
              <c:pt idx="2">
                <c:v>0</c:v>
              </c:pt>
              <c:pt idx="3">
                <c:v>443.78</c:v>
              </c:pt>
              <c:pt idx="4">
                <c:v>125.25</c:v>
              </c:pt>
              <c:pt idx="5">
                <c:v>156.68</c:v>
              </c:pt>
              <c:pt idx="6">
                <c:v>716.15</c:v>
              </c:pt>
              <c:pt idx="7">
                <c:v>394.47</c:v>
              </c:pt>
              <c:pt idx="8">
                <c:v>1881.6</c:v>
              </c:pt>
              <c:pt idx="9">
                <c:v>94.28</c:v>
              </c:pt>
              <c:pt idx="10">
                <c:v>533.36</c:v>
              </c:pt>
              <c:pt idx="11">
                <c:v>0</c:v>
              </c:pt>
              <c:pt idx="12">
                <c:v>363.11</c:v>
              </c:pt>
              <c:pt idx="13">
                <c:v>671.57</c:v>
              </c:pt>
              <c:pt idx="14">
                <c:v>975.35</c:v>
              </c:pt>
              <c:pt idx="15">
                <c:v>403.59</c:v>
              </c:pt>
              <c:pt idx="16">
                <c:v>24</c:v>
              </c:pt>
              <c:pt idx="17">
                <c:v>377.57</c:v>
              </c:pt>
              <c:pt idx="18">
                <c:v>361.27</c:v>
              </c:pt>
              <c:pt idx="19">
                <c:v>0</c:v>
              </c:pt>
              <c:pt idx="20">
                <c:v>0</c:v>
              </c:pt>
              <c:pt idx="21">
                <c:v>1185.5899999999999</c:v>
              </c:pt>
              <c:pt idx="22">
                <c:v>85.75</c:v>
              </c:pt>
              <c:pt idx="23">
                <c:v>313.48</c:v>
              </c:pt>
              <c:pt idx="24">
                <c:v>125.62</c:v>
              </c:pt>
              <c:pt idx="25">
                <c:v>167.08</c:v>
              </c:pt>
              <c:pt idx="26">
                <c:v>818.64</c:v>
              </c:pt>
              <c:pt idx="27">
                <c:v>159.79</c:v>
              </c:pt>
              <c:pt idx="28">
                <c:v>1001.53</c:v>
              </c:pt>
              <c:pt idx="29">
                <c:v>121.09</c:v>
              </c:pt>
              <c:pt idx="30">
                <c:v>52.01</c:v>
              </c:pt>
              <c:pt idx="31">
                <c:v>357.21</c:v>
              </c:pt>
              <c:pt idx="32">
                <c:v>0</c:v>
              </c:pt>
              <c:pt idx="33">
                <c:v>112.71</c:v>
              </c:pt>
              <c:pt idx="34">
                <c:v>697.17</c:v>
              </c:pt>
              <c:pt idx="35">
                <c:v>717.49</c:v>
              </c:pt>
              <c:pt idx="36">
                <c:v>827.03</c:v>
              </c:pt>
              <c:pt idx="37">
                <c:v>641.86</c:v>
              </c:pt>
              <c:pt idx="38">
                <c:v>0</c:v>
              </c:pt>
              <c:pt idx="39">
                <c:v>732.03</c:v>
              </c:pt>
              <c:pt idx="40">
                <c:v>184</c:v>
              </c:pt>
              <c:pt idx="41">
                <c:v>0</c:v>
              </c:pt>
              <c:pt idx="42">
                <c:v>242.93</c:v>
              </c:pt>
              <c:pt idx="43">
                <c:v>530.92999999999995</c:v>
              </c:pt>
              <c:pt idx="44">
                <c:v>38.69</c:v>
              </c:pt>
              <c:pt idx="45">
                <c:v>739.97</c:v>
              </c:pt>
              <c:pt idx="46">
                <c:v>10.76</c:v>
              </c:pt>
              <c:pt idx="47">
                <c:v>978.61</c:v>
              </c:pt>
              <c:pt idx="48">
                <c:v>0</c:v>
              </c:pt>
              <c:pt idx="49">
                <c:v>1105.1199999999999</c:v>
              </c:pt>
              <c:pt idx="50">
                <c:v>2815.44</c:v>
              </c:pt>
              <c:pt idx="51">
                <c:v>880.55</c:v>
              </c:pt>
              <c:pt idx="52">
                <c:v>103.23</c:v>
              </c:pt>
              <c:pt idx="53">
                <c:v>443.37</c:v>
              </c:pt>
              <c:pt idx="54">
                <c:v>595.91999999999996</c:v>
              </c:pt>
              <c:pt idx="55">
                <c:v>428.49</c:v>
              </c:pt>
              <c:pt idx="56">
                <c:v>3265.36</c:v>
              </c:pt>
              <c:pt idx="57">
                <c:v>468.49</c:v>
              </c:pt>
              <c:pt idx="58">
                <c:v>346.91</c:v>
              </c:pt>
              <c:pt idx="59">
                <c:v>877.08</c:v>
              </c:pt>
              <c:pt idx="60">
                <c:v>68.53</c:v>
              </c:pt>
              <c:pt idx="61">
                <c:v>1444.21</c:v>
              </c:pt>
              <c:pt idx="62">
                <c:v>200</c:v>
              </c:pt>
              <c:pt idx="63">
                <c:v>1397.15</c:v>
              </c:pt>
              <c:pt idx="64">
                <c:v>992.54</c:v>
              </c:pt>
              <c:pt idx="65">
                <c:v>363.05</c:v>
              </c:pt>
              <c:pt idx="66">
                <c:v>1328.39</c:v>
              </c:pt>
              <c:pt idx="67">
                <c:v>0</c:v>
              </c:pt>
              <c:pt idx="68">
                <c:v>309.32</c:v>
              </c:pt>
              <c:pt idx="69">
                <c:v>725.34</c:v>
              </c:pt>
              <c:pt idx="70">
                <c:v>458.83</c:v>
              </c:pt>
              <c:pt idx="71">
                <c:v>530.1</c:v>
              </c:pt>
              <c:pt idx="72">
                <c:v>1945.53</c:v>
              </c:pt>
              <c:pt idx="73">
                <c:v>168.05</c:v>
              </c:pt>
              <c:pt idx="74">
                <c:v>0</c:v>
              </c:pt>
              <c:pt idx="75">
                <c:v>880.06</c:v>
              </c:pt>
              <c:pt idx="76">
                <c:v>1209.8900000000001</c:v>
              </c:pt>
              <c:pt idx="77">
                <c:v>251.98</c:v>
              </c:pt>
              <c:pt idx="78">
                <c:v>753.87</c:v>
              </c:pt>
              <c:pt idx="79">
                <c:v>0</c:v>
              </c:pt>
              <c:pt idx="80">
                <c:v>32.99</c:v>
              </c:pt>
              <c:pt idx="81">
                <c:v>203.08</c:v>
              </c:pt>
              <c:pt idx="82">
                <c:v>0</c:v>
              </c:pt>
              <c:pt idx="83">
                <c:v>679.05</c:v>
              </c:pt>
              <c:pt idx="84">
                <c:v>490.08</c:v>
              </c:pt>
              <c:pt idx="85">
                <c:v>329.24</c:v>
              </c:pt>
              <c:pt idx="86">
                <c:v>788.89</c:v>
              </c:pt>
              <c:pt idx="87">
                <c:v>755.27</c:v>
              </c:pt>
              <c:pt idx="88">
                <c:v>300.5</c:v>
              </c:pt>
              <c:pt idx="89">
                <c:v>597.9</c:v>
              </c:pt>
              <c:pt idx="90">
                <c:v>1910.73</c:v>
              </c:pt>
              <c:pt idx="91">
                <c:v>636.33000000000004</c:v>
              </c:pt>
              <c:pt idx="92">
                <c:v>136.94999999999999</c:v>
              </c:pt>
              <c:pt idx="93">
                <c:v>181.06</c:v>
              </c:pt>
              <c:pt idx="94">
                <c:v>467.97</c:v>
              </c:pt>
              <c:pt idx="95">
                <c:v>408.97</c:v>
              </c:pt>
              <c:pt idx="96">
                <c:v>0</c:v>
              </c:pt>
              <c:pt idx="97">
                <c:v>1029.46</c:v>
              </c:pt>
              <c:pt idx="98">
                <c:v>992.91</c:v>
              </c:pt>
              <c:pt idx="99">
                <c:v>759.4</c:v>
              </c:pt>
              <c:pt idx="100">
                <c:v>171.84</c:v>
              </c:pt>
              <c:pt idx="101">
                <c:v>870.43</c:v>
              </c:pt>
              <c:pt idx="102">
                <c:v>616.5</c:v>
              </c:pt>
              <c:pt idx="103">
                <c:v>645.89</c:v>
              </c:pt>
              <c:pt idx="104">
                <c:v>215.27</c:v>
              </c:pt>
              <c:pt idx="105">
                <c:v>601.66999999999996</c:v>
              </c:pt>
              <c:pt idx="106">
                <c:v>262.2</c:v>
              </c:pt>
              <c:pt idx="107">
                <c:v>613.55999999999995</c:v>
              </c:pt>
              <c:pt idx="108">
                <c:v>0</c:v>
              </c:pt>
              <c:pt idx="109">
                <c:v>476.55</c:v>
              </c:pt>
              <c:pt idx="110">
                <c:v>646.02</c:v>
              </c:pt>
              <c:pt idx="111">
                <c:v>590.97</c:v>
              </c:pt>
              <c:pt idx="112">
                <c:v>258.14999999999998</c:v>
              </c:pt>
              <c:pt idx="113">
                <c:v>0</c:v>
              </c:pt>
              <c:pt idx="114">
                <c:v>317.37</c:v>
              </c:pt>
              <c:pt idx="115">
                <c:v>0</c:v>
              </c:pt>
              <c:pt idx="116">
                <c:v>28.48</c:v>
              </c:pt>
              <c:pt idx="117">
                <c:v>666.76</c:v>
              </c:pt>
              <c:pt idx="118">
                <c:v>107.99</c:v>
              </c:pt>
              <c:pt idx="119">
                <c:v>816.44</c:v>
              </c:pt>
              <c:pt idx="120">
                <c:v>455.22</c:v>
              </c:pt>
              <c:pt idx="121">
                <c:v>91</c:v>
              </c:pt>
              <c:pt idx="122">
                <c:v>532.24</c:v>
              </c:pt>
              <c:pt idx="123">
                <c:v>0</c:v>
              </c:pt>
              <c:pt idx="124">
                <c:v>931.97</c:v>
              </c:pt>
              <c:pt idx="125">
                <c:v>544.29999999999995</c:v>
              </c:pt>
              <c:pt idx="126">
                <c:v>165.41</c:v>
              </c:pt>
              <c:pt idx="127">
                <c:v>202.12</c:v>
              </c:pt>
              <c:pt idx="128">
                <c:v>1970.47</c:v>
              </c:pt>
              <c:pt idx="129">
                <c:v>546.08000000000004</c:v>
              </c:pt>
              <c:pt idx="130">
                <c:v>431.61</c:v>
              </c:pt>
              <c:pt idx="131">
                <c:v>1824.22</c:v>
              </c:pt>
              <c:pt idx="132">
                <c:v>1541.12</c:v>
              </c:pt>
              <c:pt idx="133">
                <c:v>1400.68</c:v>
              </c:pt>
              <c:pt idx="134">
                <c:v>267.58999999999997</c:v>
              </c:pt>
              <c:pt idx="135">
                <c:v>1148.3499999999999</c:v>
              </c:pt>
              <c:pt idx="136">
                <c:v>194</c:v>
              </c:pt>
              <c:pt idx="137">
                <c:v>1107.6500000000001</c:v>
              </c:pt>
              <c:pt idx="138">
                <c:v>173.11</c:v>
              </c:pt>
              <c:pt idx="139">
                <c:v>318.81</c:v>
              </c:pt>
              <c:pt idx="140">
                <c:v>737.26</c:v>
              </c:pt>
              <c:pt idx="141">
                <c:v>1261.8</c:v>
              </c:pt>
              <c:pt idx="142">
                <c:v>382.62</c:v>
              </c:pt>
              <c:pt idx="143">
                <c:v>277.43</c:v>
              </c:pt>
              <c:pt idx="144">
                <c:v>884.25</c:v>
              </c:pt>
              <c:pt idx="145">
                <c:v>505.01</c:v>
              </c:pt>
              <c:pt idx="146">
                <c:v>903.56</c:v>
              </c:pt>
              <c:pt idx="147">
                <c:v>376.56</c:v>
              </c:pt>
              <c:pt idx="148">
                <c:v>0</c:v>
              </c:pt>
              <c:pt idx="149">
                <c:v>765.48500000000001</c:v>
              </c:pt>
              <c:pt idx="150">
                <c:v>235.715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8B55-4CE4-AF50-A3A42F8E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987184"/>
        <c:axId val="1758287024"/>
      </c:lineChart>
      <c:catAx>
        <c:axId val="1231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58287024"/>
        <c:crosses val="autoZero"/>
        <c:auto val="1"/>
        <c:lblAlgn val="ctr"/>
        <c:lblOffset val="100"/>
        <c:noMultiLvlLbl val="0"/>
      </c:catAx>
      <c:valAx>
        <c:axId val="17582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Ventas tarjeta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319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Frecuencia de "Ventas tarjeta"</cx:v>
        </cx:txData>
      </cx:tx>
    </cx:title>
    <cx:plotArea>
      <cx:plotAreaRegion>
        <cx:series layoutId="clusteredColumn" uniqueId="{0EE172AD-8543-4D41-AB87-79E2642A15BF}">
          <cx:spPr>
            <a:solidFill>
              <a:srgbClr val="595959"/>
            </a:solidFill>
          </cx:spPr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.330000013"/>
        <cx:title>
          <cx:tx>
            <cx:txData>
              <cx:v>Ventas tarjeta</cx:v>
            </cx:txData>
          </cx:tx>
        </cx:title>
        <cx:tickLabels/>
      </cx:axis>
      <cx:axis id="1">
        <cx:valScaling/>
        <cx:title>
          <cx:tx>
            <cx:txData>
              <cx:v>Frecuencia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243706</xdr:colOff>
      <xdr:row>16</xdr:row>
      <xdr:rowOff>69273</xdr:rowOff>
    </xdr:from>
    <xdr:to>
      <xdr:col>15</xdr:col>
      <xdr:colOff>473652</xdr:colOff>
      <xdr:row>30</xdr:row>
      <xdr:rowOff>147398</xdr:rowOff>
    </xdr:to>
    <xdr:graphicFrame macro="">
      <xdr:nvGraphicFramePr>
        <xdr:cNvPr id="2" name="Gráfico 1" descr="Tipo de gráfico: Dispersión. Campo: Ventas efectivo y campo: Utilidad parece estar muy correlacionado.&#10;&#10;Descripción generada automáticamente">
          <a:extLst>
            <a:ext uri="{FF2B5EF4-FFF2-40B4-BE49-F238E27FC236}">
              <a16:creationId xmlns:a16="http://schemas.microsoft.com/office/drawing/2014/main" id="{044215BF-0217-8CAE-E504-25D7D2441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253328</xdr:colOff>
      <xdr:row>31</xdr:row>
      <xdr:rowOff>88514</xdr:rowOff>
    </xdr:from>
    <xdr:to>
      <xdr:col>15</xdr:col>
      <xdr:colOff>483274</xdr:colOff>
      <xdr:row>45</xdr:row>
      <xdr:rowOff>166639</xdr:rowOff>
    </xdr:to>
    <xdr:graphicFrame macro="">
      <xdr:nvGraphicFramePr>
        <xdr:cNvPr id="3" name="Gráfico 2" descr="Tipo de gráfico: Dispersión. Campo: Ventas totales y campo: Utilidad parece estar muy correlacionado.&#10;&#10;Descripción generada automáticamente">
          <a:extLst>
            <a:ext uri="{FF2B5EF4-FFF2-40B4-BE49-F238E27FC236}">
              <a16:creationId xmlns:a16="http://schemas.microsoft.com/office/drawing/2014/main" id="{4FBA90D2-68C0-6AB6-0DEF-422CCAA9E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241493</xdr:colOff>
      <xdr:row>0</xdr:row>
      <xdr:rowOff>128058</xdr:rowOff>
    </xdr:from>
    <xdr:to>
      <xdr:col>15</xdr:col>
      <xdr:colOff>470093</xdr:colOff>
      <xdr:row>15</xdr:row>
      <xdr:rowOff>11834</xdr:rowOff>
    </xdr:to>
    <xdr:graphicFrame macro="">
      <xdr:nvGraphicFramePr>
        <xdr:cNvPr id="4" name="Gráfico 3" descr="Tipo de gráfico: Dispersión. Campo: Ventas efectivo y campo: Tickets parece estar muy correlacionado.&#10;&#10;Descripción generada automáticamente">
          <a:extLst>
            <a:ext uri="{FF2B5EF4-FFF2-40B4-BE49-F238E27FC236}">
              <a16:creationId xmlns:a16="http://schemas.microsoft.com/office/drawing/2014/main" id="{FD9A40E2-0168-2E7B-1497-D656DED46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644140</xdr:colOff>
      <xdr:row>0</xdr:row>
      <xdr:rowOff>146819</xdr:rowOff>
    </xdr:from>
    <xdr:to>
      <xdr:col>22</xdr:col>
      <xdr:colOff>151149</xdr:colOff>
      <xdr:row>15</xdr:row>
      <xdr:rowOff>30595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 descr="Tipo de gráfico: Histograma. Frecuencia de &quot;Ventas tarjeta&quot;&#10;&#10;Descripción generada automáticamente">
              <a:extLst>
                <a:ext uri="{FF2B5EF4-FFF2-40B4-BE49-F238E27FC236}">
                  <a16:creationId xmlns:a16="http://schemas.microsoft.com/office/drawing/2014/main" id="{C33E41C8-73E5-173A-51BD-840AA5E4C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1865" y="146819"/>
              <a:ext cx="4574309" cy="2750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138545</xdr:colOff>
      <xdr:row>16</xdr:row>
      <xdr:rowOff>155864</xdr:rowOff>
    </xdr:from>
    <xdr:to>
      <xdr:col>22</xdr:col>
      <xdr:colOff>381000</xdr:colOff>
      <xdr:row>31</xdr:row>
      <xdr:rowOff>14624</xdr:rowOff>
    </xdr:to>
    <xdr:graphicFrame macro="">
      <xdr:nvGraphicFramePr>
        <xdr:cNvPr id="7" name="Gráfico 6" descr="Tipo de gráfico: Líneas. &quot;Ventas tarjeta&quot; tiene 6 valores atípicos.&#10;&#10;Descripción generada automáticamente">
          <a:extLst>
            <a:ext uri="{FF2B5EF4-FFF2-40B4-BE49-F238E27FC236}">
              <a16:creationId xmlns:a16="http://schemas.microsoft.com/office/drawing/2014/main" id="{B49D3B64-AF2C-4704-A28C-F56ADC04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D. León Quesada" refreshedDate="45282.730273842593" createdVersion="8" refreshedVersion="8" minRefreshableVersion="3" recordCount="152" xr:uid="{3732F20B-6BBB-4F33-AB06-9597F0BFD810}">
  <cacheSource type="worksheet">
    <worksheetSource ref="A1:H1048576" sheet="Ventas"/>
  </cacheSource>
  <cacheFields count="11">
    <cacheField name="Fecha" numFmtId="0">
      <sharedItems containsNonDate="0" containsDate="1" containsString="0" containsBlank="1" minDate="2022-01-01T00:00:00" maxDate="2022-06-01T00:00:00" count="152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m/>
      </sharedItems>
      <fieldGroup par="8"/>
    </cacheField>
    <cacheField name="Ventas totales" numFmtId="0">
      <sharedItems containsString="0" containsBlank="1" containsNumber="1" minValue="0" maxValue="10255.379999999999"/>
    </cacheField>
    <cacheField name="Ventas efectivo" numFmtId="0">
      <sharedItems containsString="0" containsBlank="1" containsNumber="1" minValue="0" maxValue="8344.65" count="152">
        <n v="0"/>
        <n v="3459.57"/>
        <n v="4942.17"/>
        <n v="5108.04"/>
        <n v="5876.3"/>
        <n v="3962.21"/>
        <n v="4933.16"/>
        <n v="4907.66"/>
        <n v="1596.41"/>
        <n v="2347.08"/>
        <n v="3692.89"/>
        <n v="4172.46"/>
        <n v="3217.79"/>
        <n v="2831.55"/>
        <n v="5752.18"/>
        <n v="3216.57"/>
        <n v="3154.41"/>
        <n v="3388.37"/>
        <n v="3605.21"/>
        <n v="3706.63"/>
        <n v="2753.61"/>
        <n v="4991.5600000000004"/>
        <n v="2833.64"/>
        <n v="2721.46"/>
        <n v="2365.77"/>
        <n v="1714.15"/>
        <n v="1714.63"/>
        <n v="4286.07"/>
        <n v="2150.65"/>
        <n v="2819.89"/>
        <n v="4169.25"/>
        <n v="4360.6400000000003"/>
        <n v="4845.28"/>
        <n v="3305.74"/>
        <n v="2786.75"/>
        <n v="3462.69"/>
        <n v="1803.43"/>
        <n v="2012.41"/>
        <n v="1405.34"/>
        <n v="2472.89"/>
        <n v="2983.18"/>
        <n v="2384.7800000000002"/>
        <n v="4515.74"/>
        <n v="2031.79"/>
        <n v="2753.01"/>
        <n v="5314.25"/>
        <n v="4245.07"/>
        <n v="3842.05"/>
        <n v="2980.8"/>
        <n v="4623.34"/>
        <n v="2744.5"/>
        <n v="4085.99"/>
        <n v="4545.76"/>
        <n v="2997.29"/>
        <n v="3492.17"/>
        <n v="2489.85"/>
        <n v="4240.6499999999996"/>
        <n v="2716.03"/>
        <n v="3982.75"/>
        <n v="5792.44"/>
        <n v="2898.01"/>
        <n v="4636.5600000000004"/>
        <n v="3490.55"/>
        <n v="4348.95"/>
        <n v="2103.2800000000002"/>
        <n v="3377.27"/>
        <n v="4397.01"/>
        <n v="2361.6999999999998"/>
        <n v="3297.16"/>
        <n v="3666.12"/>
        <n v="2424.5"/>
        <n v="1323.77"/>
        <n v="3538.24"/>
        <n v="4967.13"/>
        <n v="3445.95"/>
        <n v="3801.2"/>
        <n v="3042.13"/>
        <n v="3434.56"/>
        <n v="2580.8000000000002"/>
        <n v="3020.49"/>
        <n v="1615.65"/>
        <n v="2371.16"/>
        <n v="2477.08"/>
        <n v="4293.55"/>
        <n v="4718.82"/>
        <n v="1371.44"/>
        <n v="3800.38"/>
        <n v="3196.76"/>
        <n v="2621.94"/>
        <n v="4756.67"/>
        <n v="8344.65"/>
        <n v="3256.02"/>
        <n v="1257.75"/>
        <n v="2723.13"/>
        <n v="3106.79"/>
        <n v="3143.27"/>
        <n v="4385.3500000000004"/>
        <n v="3970.51"/>
        <n v="3893.99"/>
        <n v="1637.17"/>
        <n v="3762.78"/>
        <n v="6415.1"/>
        <n v="7167.97"/>
        <n v="1467.32"/>
        <n v="2107.75"/>
        <n v="1915.96"/>
        <n v="3511.46"/>
        <n v="3719.02"/>
        <n v="4677.13"/>
        <n v="7326.64"/>
        <n v="3408.61"/>
        <n v="3038.84"/>
        <n v="2714.06"/>
        <n v="1497.54"/>
        <n v="3577.5"/>
        <n v="2496.5700000000002"/>
        <n v="2126.83"/>
        <n v="2741.14"/>
        <n v="2616.0300000000002"/>
        <n v="2120.46"/>
        <n v="1844.27"/>
        <n v="4914.97"/>
        <n v="3026.82"/>
        <n v="3769.1"/>
        <n v="3073.37"/>
        <n v="3097.47"/>
        <n v="3606.46"/>
        <n v="4121.76"/>
        <n v="4606.3999999999996"/>
        <n v="3274.09"/>
        <n v="2265.39"/>
        <n v="3192.75"/>
        <n v="5259.85"/>
        <n v="4850.71"/>
        <n v="2011.17"/>
        <n v="5687.98"/>
        <n v="2784.96"/>
        <n v="2886.69"/>
        <n v="3668.32"/>
        <n v="4466.4799999999996"/>
        <n v="4139.45"/>
        <n v="2363.54"/>
        <n v="1970.94"/>
        <n v="2560.34"/>
        <n v="5601.1"/>
        <n v="3574.25"/>
        <n v="4568.8100000000004"/>
        <n v="3228.34"/>
        <n v="3963.06"/>
        <n v="3829.46"/>
        <n v="2672.65"/>
        <m/>
      </sharedItems>
    </cacheField>
    <cacheField name="Ventas tarjeta" numFmtId="0">
      <sharedItems containsString="0" containsBlank="1" containsNumber="1" minValue="0" maxValue="3265.36"/>
    </cacheField>
    <cacheField name="Ventas transferencia" numFmtId="0">
      <sharedItems containsString="0" containsBlank="1" containsNumber="1" minValue="0" maxValue="5132.3599999999997"/>
    </cacheField>
    <cacheField name="Utilidad" numFmtId="0">
      <sharedItems containsString="0" containsBlank="1" containsNumber="1" minValue="0" maxValue="6062.86" count="145">
        <n v="0"/>
        <n v="1908.81"/>
        <n v="2553.7800000000002"/>
        <n v="2692.46"/>
        <n v="3018.65"/>
        <n v="2053.39"/>
        <n v="2779.85"/>
        <n v="2587.8000000000002"/>
        <n v="1746.17"/>
        <n v="3802.33"/>
        <n v="2411.77"/>
        <n v="2291.9499999999998"/>
        <n v="2032.93"/>
        <n v="1996.33"/>
        <n v="3750.84"/>
        <n v="2127.77"/>
        <n v="1826.18"/>
        <n v="2082.56"/>
        <n v="2216.8200000000002"/>
        <n v="2076.33"/>
        <n v="1611.89"/>
        <n v="3505.85"/>
        <n v="1654.02"/>
        <n v="1758.41"/>
        <n v="1430.55"/>
        <n v="1141.31"/>
        <n v="1442.5"/>
        <n v="2488.38"/>
        <n v="1844.08"/>
        <n v="1669.58"/>
        <n v="2391.35"/>
        <n v="2616.06"/>
        <n v="2699.69"/>
        <n v="1962.65"/>
        <n v="1975.94"/>
        <n v="2371.66"/>
        <n v="1524.11"/>
        <n v="824.49"/>
        <n v="1810.88"/>
        <n v="1773.28"/>
        <n v="1326.82"/>
        <n v="2747.11"/>
        <n v="1417.57"/>
        <n v="1599.99"/>
        <n v="3472.59"/>
        <n v="2387.1799999999998"/>
        <n v="2765.3"/>
        <n v="1736.15"/>
        <n v="3210.62"/>
        <n v="1440.61"/>
        <n v="2924.42"/>
        <n v="2535.5100000000002"/>
        <n v="1976.46"/>
        <n v="2317.0700000000002"/>
        <n v="1668.94"/>
        <n v="4222.74"/>
        <n v="3015.9"/>
        <n v="1751.75"/>
        <n v="2132.7800000000002"/>
        <n v="3161.2"/>
        <n v="1436.16"/>
        <n v="2165.2199999999998"/>
        <n v="2708.65"/>
        <n v="1764.21"/>
        <n v="1137.25"/>
        <n v="3209.25"/>
        <n v="3103.21"/>
        <n v="2116.91"/>
        <n v="2789.94"/>
        <n v="2512.66"/>
        <n v="2280.5"/>
        <n v="2009.86"/>
        <n v="1712.65"/>
        <n v="1045.55"/>
        <n v="1536.1"/>
        <n v="1449.1"/>
        <n v="3010.9"/>
        <n v="3079.53"/>
        <n v="996.19"/>
        <n v="2821.77"/>
        <n v="2391.38"/>
        <n v="1680.93"/>
        <n v="3130.67"/>
        <n v="6062.86"/>
        <n v="2363.4"/>
        <n v="849.14"/>
        <n v="1778.45"/>
        <n v="2169.77"/>
        <n v="2140.11"/>
        <n v="2619.86"/>
        <n v="2937.99"/>
        <n v="2862.35"/>
        <n v="1412"/>
        <n v="2347.96"/>
        <n v="4354.87"/>
        <n v="4730.93"/>
        <n v="1275.03"/>
        <n v="1364.52"/>
        <n v="1519.54"/>
        <n v="2285.61"/>
        <n v="2577.2800000000002"/>
        <n v="2738.63"/>
        <n v="4624.54"/>
        <n v="2478.44"/>
        <n v="2063.79"/>
        <n v="1788.48"/>
        <n v="882.46"/>
        <n v="2377.1"/>
        <n v="1464.89"/>
        <n v="1304.44"/>
        <n v="2015.66"/>
        <n v="1600.48"/>
        <n v="1733.86"/>
        <n v="1358.02"/>
        <n v="2991.38"/>
        <n v="2125.69"/>
        <n v="2195.29"/>
        <n v="2362.7600000000002"/>
        <n v="2215.27"/>
        <n v="2210.9"/>
        <n v="2500.27"/>
        <n v="3815.44"/>
        <n v="2428.3000000000002"/>
        <n v="1614.29"/>
        <n v="2935.17"/>
        <n v="4028.82"/>
        <n v="3760.14"/>
        <n v="1349.34"/>
        <n v="4091.26"/>
        <n v="1801.97"/>
        <n v="2329.9499999999998"/>
        <n v="2337.63"/>
        <n v="3190.74"/>
        <n v="2880.41"/>
        <n v="2172.88"/>
        <n v="1398.95"/>
        <n v="1671.61"/>
        <n v="3843.54"/>
        <n v="2365.6"/>
        <n v="3894.37"/>
        <n v="2274.87"/>
        <n v="2283.02"/>
        <n v="2665.0681"/>
        <n v="1657.7680499999999"/>
        <m/>
      </sharedItems>
    </cacheField>
    <cacheField name="Tickets" numFmtId="0">
      <sharedItems containsString="0" containsBlank="1" containsNumber="1" containsInteger="1" minValue="0" maxValue="73"/>
    </cacheField>
    <cacheField name="Días (Fecha)" numFmtId="0" databaseField="0">
      <fieldGroup base="0">
        <rangePr groupBy="days" startDate="2022-01-01T00:00:00" endDate="2022-06-01T00:00:00"/>
        <groupItems count="368">
          <s v="&lt;1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6/2022"/>
        </groupItems>
      </fieldGroup>
    </cacheField>
    <cacheField name="Meses (Fecha)" numFmtId="0" databaseField="0">
      <fieldGroup base="0">
        <rangePr groupBy="months" startDate="2022-01-01T00:00:00" endDate="2022-06-01T00:00:00"/>
        <groupItems count="14">
          <s v="&lt;1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6/2022"/>
        </groupItems>
      </fieldGroup>
    </cacheField>
    <cacheField name="COGS" numFmtId="0" formula="'Ventas totales'-Utilidad" databaseField="0"/>
    <cacheField name="% DE UTILIDAD" numFmtId="0" formula="Utilidad/'Ventas tot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D. León Quesada" refreshedDate="45282.744368055559" createdVersion="8" refreshedVersion="8" minRefreshableVersion="3" recordCount="384" xr:uid="{671DABEF-6BD1-41C6-94AE-178165E2CC86}">
  <cacheSource type="worksheet">
    <worksheetSource ref="B4:E388" sheet="Tablas de Ejercicios"/>
  </cacheSource>
  <cacheFields count="4">
    <cacheField name="Entidad federativa" numFmtId="0">
      <sharedItems count="32"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Año" numFmtId="0">
      <sharedItems containsSemiMixedTypes="0" containsString="0" containsNumber="1" containsInteger="1" minValue="1990" maxValue="2005" count="4">
        <n v="1990"/>
        <n v="1995"/>
        <n v="2000"/>
        <n v="2005"/>
      </sharedItems>
    </cacheField>
    <cacheField name="Sexo" numFmtId="0">
      <sharedItems count="2">
        <s v="Hombres"/>
        <s v="Mujeres"/>
      </sharedItems>
    </cacheField>
    <cacheField name="Población" numFmtId="0">
      <sharedItems containsSemiMixedTypes="0" containsString="0" containsNumber="1" containsInteger="1" minValue="155931" maxValue="8741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0"/>
    <x v="0"/>
    <n v="0"/>
    <n v="0"/>
    <x v="0"/>
    <n v="0"/>
  </r>
  <r>
    <x v="1"/>
    <n v="3574.28"/>
    <x v="1"/>
    <n v="114.71"/>
    <n v="0"/>
    <x v="1"/>
    <n v="25"/>
  </r>
  <r>
    <x v="2"/>
    <n v="4942.17"/>
    <x v="2"/>
    <n v="0"/>
    <n v="0"/>
    <x v="2"/>
    <n v="47"/>
  </r>
  <r>
    <x v="3"/>
    <n v="5551.82"/>
    <x v="3"/>
    <n v="443.78"/>
    <n v="0"/>
    <x v="3"/>
    <n v="55"/>
  </r>
  <r>
    <x v="4"/>
    <n v="6001.55"/>
    <x v="4"/>
    <n v="125.25"/>
    <n v="0"/>
    <x v="4"/>
    <n v="58"/>
  </r>
  <r>
    <x v="5"/>
    <n v="4118.8900000000003"/>
    <x v="5"/>
    <n v="156.68"/>
    <n v="0"/>
    <x v="5"/>
    <n v="50"/>
  </r>
  <r>
    <x v="6"/>
    <n v="5649.31"/>
    <x v="6"/>
    <n v="716.15"/>
    <n v="0"/>
    <x v="6"/>
    <n v="59"/>
  </r>
  <r>
    <x v="7"/>
    <n v="5302.13"/>
    <x v="7"/>
    <n v="394.47"/>
    <n v="0"/>
    <x v="7"/>
    <n v="58"/>
  </r>
  <r>
    <x v="8"/>
    <n v="3478.01"/>
    <x v="8"/>
    <n v="1881.6"/>
    <n v="0"/>
    <x v="8"/>
    <n v="32"/>
  </r>
  <r>
    <x v="9"/>
    <n v="7573.72"/>
    <x v="9"/>
    <n v="94.28"/>
    <n v="5132.3599999999997"/>
    <x v="9"/>
    <n v="32"/>
  </r>
  <r>
    <x v="10"/>
    <n v="4226.25"/>
    <x v="10"/>
    <n v="533.36"/>
    <n v="0"/>
    <x v="10"/>
    <n v="46"/>
  </r>
  <r>
    <x v="11"/>
    <n v="4172.46"/>
    <x v="11"/>
    <n v="0"/>
    <n v="0"/>
    <x v="11"/>
    <n v="48"/>
  </r>
  <r>
    <x v="12"/>
    <n v="3580.9"/>
    <x v="12"/>
    <n v="363.11"/>
    <n v="0"/>
    <x v="12"/>
    <n v="39"/>
  </r>
  <r>
    <x v="13"/>
    <n v="3503.12"/>
    <x v="13"/>
    <n v="671.57"/>
    <n v="0"/>
    <x v="13"/>
    <n v="33"/>
  </r>
  <r>
    <x v="14"/>
    <n v="6727.53"/>
    <x v="14"/>
    <n v="975.35"/>
    <n v="0"/>
    <x v="14"/>
    <n v="48"/>
  </r>
  <r>
    <x v="15"/>
    <n v="3620.16"/>
    <x v="15"/>
    <n v="403.59"/>
    <n v="0"/>
    <x v="15"/>
    <n v="28"/>
  </r>
  <r>
    <x v="16"/>
    <n v="3178.41"/>
    <x v="16"/>
    <n v="24"/>
    <n v="0"/>
    <x v="16"/>
    <n v="34"/>
  </r>
  <r>
    <x v="17"/>
    <n v="3765.94"/>
    <x v="17"/>
    <n v="377.57"/>
    <n v="0"/>
    <x v="17"/>
    <n v="40"/>
  </r>
  <r>
    <x v="18"/>
    <n v="3966.48"/>
    <x v="18"/>
    <n v="361.27"/>
    <n v="0"/>
    <x v="18"/>
    <n v="53"/>
  </r>
  <r>
    <x v="19"/>
    <n v="3706.63"/>
    <x v="19"/>
    <n v="0"/>
    <n v="0"/>
    <x v="19"/>
    <n v="42"/>
  </r>
  <r>
    <x v="20"/>
    <n v="2753.61"/>
    <x v="20"/>
    <n v="0"/>
    <n v="0"/>
    <x v="20"/>
    <n v="35"/>
  </r>
  <r>
    <x v="21"/>
    <n v="6177.15"/>
    <x v="21"/>
    <n v="1185.5899999999999"/>
    <n v="0"/>
    <x v="21"/>
    <n v="51"/>
  </r>
  <r>
    <x v="22"/>
    <n v="2919.39"/>
    <x v="22"/>
    <n v="85.75"/>
    <n v="0"/>
    <x v="22"/>
    <n v="26"/>
  </r>
  <r>
    <x v="23"/>
    <n v="3034.94"/>
    <x v="23"/>
    <n v="313.48"/>
    <n v="0"/>
    <x v="23"/>
    <n v="31"/>
  </r>
  <r>
    <x v="24"/>
    <n v="2491.39"/>
    <x v="24"/>
    <n v="125.62"/>
    <n v="0"/>
    <x v="24"/>
    <n v="34"/>
  </r>
  <r>
    <x v="25"/>
    <n v="1881.23"/>
    <x v="25"/>
    <n v="167.08"/>
    <n v="0"/>
    <x v="25"/>
    <n v="24"/>
  </r>
  <r>
    <x v="26"/>
    <n v="2533.27"/>
    <x v="26"/>
    <n v="818.64"/>
    <n v="0"/>
    <x v="26"/>
    <n v="34"/>
  </r>
  <r>
    <x v="27"/>
    <n v="4445.8599999999997"/>
    <x v="27"/>
    <n v="159.79"/>
    <n v="0"/>
    <x v="27"/>
    <n v="45"/>
  </r>
  <r>
    <x v="28"/>
    <n v="3152.18"/>
    <x v="28"/>
    <n v="1001.53"/>
    <n v="0"/>
    <x v="28"/>
    <n v="26"/>
  </r>
  <r>
    <x v="29"/>
    <n v="2940.98"/>
    <x v="29"/>
    <n v="121.09"/>
    <n v="0"/>
    <x v="29"/>
    <n v="29"/>
  </r>
  <r>
    <x v="30"/>
    <n v="4221.26"/>
    <x v="30"/>
    <n v="52.01"/>
    <n v="0"/>
    <x v="30"/>
    <n v="54"/>
  </r>
  <r>
    <x v="31"/>
    <n v="4717.8500000000004"/>
    <x v="31"/>
    <n v="357.21"/>
    <n v="0"/>
    <x v="31"/>
    <n v="47"/>
  </r>
  <r>
    <x v="32"/>
    <n v="4845.28"/>
    <x v="32"/>
    <n v="0"/>
    <n v="0"/>
    <x v="32"/>
    <n v="42"/>
  </r>
  <r>
    <x v="33"/>
    <n v="3418.45"/>
    <x v="33"/>
    <n v="112.71"/>
    <n v="0"/>
    <x v="33"/>
    <n v="33"/>
  </r>
  <r>
    <x v="34"/>
    <n v="3483.92"/>
    <x v="34"/>
    <n v="697.17"/>
    <n v="0"/>
    <x v="34"/>
    <n v="39"/>
  </r>
  <r>
    <x v="35"/>
    <n v="4180.18"/>
    <x v="35"/>
    <n v="717.49"/>
    <n v="0"/>
    <x v="35"/>
    <n v="38"/>
  </r>
  <r>
    <x v="36"/>
    <n v="2630.46"/>
    <x v="36"/>
    <n v="827.03"/>
    <n v="0"/>
    <x v="29"/>
    <n v="22"/>
  </r>
  <r>
    <x v="37"/>
    <n v="2654.27"/>
    <x v="37"/>
    <n v="641.86"/>
    <n v="0"/>
    <x v="36"/>
    <n v="31"/>
  </r>
  <r>
    <x v="38"/>
    <n v="1405.34"/>
    <x v="38"/>
    <n v="0"/>
    <n v="0"/>
    <x v="37"/>
    <n v="14"/>
  </r>
  <r>
    <x v="39"/>
    <n v="3204.92"/>
    <x v="39"/>
    <n v="732.03"/>
    <n v="0"/>
    <x v="38"/>
    <n v="27"/>
  </r>
  <r>
    <x v="40"/>
    <n v="3167.18"/>
    <x v="40"/>
    <n v="184"/>
    <n v="0"/>
    <x v="39"/>
    <n v="30"/>
  </r>
  <r>
    <x v="41"/>
    <n v="2384.7800000000002"/>
    <x v="41"/>
    <n v="0"/>
    <n v="0"/>
    <x v="40"/>
    <n v="24"/>
  </r>
  <r>
    <x v="42"/>
    <n v="4758.67"/>
    <x v="42"/>
    <n v="242.93"/>
    <n v="0"/>
    <x v="41"/>
    <n v="40"/>
  </r>
  <r>
    <x v="43"/>
    <n v="2562.7199999999998"/>
    <x v="43"/>
    <n v="530.92999999999995"/>
    <n v="0"/>
    <x v="42"/>
    <n v="22"/>
  </r>
  <r>
    <x v="44"/>
    <n v="2791.7"/>
    <x v="44"/>
    <n v="38.69"/>
    <n v="0"/>
    <x v="43"/>
    <n v="26"/>
  </r>
  <r>
    <x v="45"/>
    <n v="6054.22"/>
    <x v="45"/>
    <n v="739.97"/>
    <n v="0"/>
    <x v="44"/>
    <n v="56"/>
  </r>
  <r>
    <x v="46"/>
    <n v="4255.83"/>
    <x v="46"/>
    <n v="10.76"/>
    <n v="0"/>
    <x v="45"/>
    <n v="44"/>
  </r>
  <r>
    <x v="47"/>
    <n v="4820.66"/>
    <x v="47"/>
    <n v="978.61"/>
    <n v="0"/>
    <x v="46"/>
    <n v="55"/>
  </r>
  <r>
    <x v="48"/>
    <n v="2980.8"/>
    <x v="48"/>
    <n v="0"/>
    <n v="0"/>
    <x v="47"/>
    <n v="37"/>
  </r>
  <r>
    <x v="49"/>
    <n v="5728.46"/>
    <x v="49"/>
    <n v="1105.1199999999999"/>
    <n v="0"/>
    <x v="48"/>
    <n v="44"/>
  </r>
  <r>
    <x v="50"/>
    <n v="5559.94"/>
    <x v="50"/>
    <n v="2815.44"/>
    <n v="0"/>
    <x v="49"/>
    <n v="33"/>
  </r>
  <r>
    <x v="51"/>
    <n v="4966.54"/>
    <x v="51"/>
    <n v="880.55"/>
    <n v="0"/>
    <x v="50"/>
    <n v="35"/>
  </r>
  <r>
    <x v="52"/>
    <n v="4648.99"/>
    <x v="52"/>
    <n v="103.23"/>
    <n v="0"/>
    <x v="51"/>
    <n v="49"/>
  </r>
  <r>
    <x v="53"/>
    <n v="3440.66"/>
    <x v="53"/>
    <n v="443.37"/>
    <n v="0"/>
    <x v="52"/>
    <n v="43"/>
  </r>
  <r>
    <x v="54"/>
    <n v="4088.09"/>
    <x v="54"/>
    <n v="595.91999999999996"/>
    <n v="0"/>
    <x v="53"/>
    <n v="40"/>
  </r>
  <r>
    <x v="55"/>
    <n v="2918.34"/>
    <x v="55"/>
    <n v="428.49"/>
    <n v="0"/>
    <x v="54"/>
    <n v="34"/>
  </r>
  <r>
    <x v="56"/>
    <n v="7506.01"/>
    <x v="56"/>
    <n v="3265.36"/>
    <n v="0"/>
    <x v="55"/>
    <n v="49"/>
  </r>
  <r>
    <x v="57"/>
    <n v="3184.52"/>
    <x v="57"/>
    <n v="468.49"/>
    <n v="0"/>
    <x v="56"/>
    <n v="31"/>
  </r>
  <r>
    <x v="58"/>
    <n v="4329.66"/>
    <x v="58"/>
    <n v="346.91"/>
    <n v="0"/>
    <x v="0"/>
    <n v="40"/>
  </r>
  <r>
    <x v="59"/>
    <n v="6669.52"/>
    <x v="59"/>
    <n v="877.08"/>
    <n v="0"/>
    <x v="0"/>
    <n v="60"/>
  </r>
  <r>
    <x v="60"/>
    <n v="2966.54"/>
    <x v="60"/>
    <n v="68.53"/>
    <n v="0"/>
    <x v="0"/>
    <n v="29"/>
  </r>
  <r>
    <x v="61"/>
    <n v="6080.77"/>
    <x v="61"/>
    <n v="1444.21"/>
    <n v="0"/>
    <x v="0"/>
    <n v="50"/>
  </r>
  <r>
    <x v="62"/>
    <n v="3690.55"/>
    <x v="62"/>
    <n v="200"/>
    <n v="0"/>
    <x v="0"/>
    <n v="38"/>
  </r>
  <r>
    <x v="63"/>
    <n v="5746.1"/>
    <x v="63"/>
    <n v="1397.15"/>
    <n v="0"/>
    <x v="0"/>
    <n v="48"/>
  </r>
  <r>
    <x v="64"/>
    <n v="3095.82"/>
    <x v="64"/>
    <n v="992.54"/>
    <n v="0"/>
    <x v="57"/>
    <n v="28"/>
  </r>
  <r>
    <x v="65"/>
    <n v="3740.32"/>
    <x v="65"/>
    <n v="363.05"/>
    <n v="0"/>
    <x v="58"/>
    <n v="40"/>
  </r>
  <r>
    <x v="66"/>
    <n v="5725.4"/>
    <x v="66"/>
    <n v="1328.39"/>
    <n v="0"/>
    <x v="59"/>
    <n v="40"/>
  </r>
  <r>
    <x v="67"/>
    <n v="2361.6999999999998"/>
    <x v="67"/>
    <n v="0"/>
    <n v="0"/>
    <x v="60"/>
    <n v="29"/>
  </r>
  <r>
    <x v="68"/>
    <n v="3606.48"/>
    <x v="68"/>
    <n v="309.32"/>
    <n v="0"/>
    <x v="61"/>
    <n v="44"/>
  </r>
  <r>
    <x v="69"/>
    <n v="4566.46"/>
    <x v="69"/>
    <n v="725.34"/>
    <n v="175"/>
    <x v="62"/>
    <n v="41"/>
  </r>
  <r>
    <x v="70"/>
    <n v="2883.33"/>
    <x v="70"/>
    <n v="458.83"/>
    <n v="0"/>
    <x v="63"/>
    <n v="28"/>
  </r>
  <r>
    <x v="71"/>
    <n v="1853.87"/>
    <x v="71"/>
    <n v="530.1"/>
    <n v="0"/>
    <x v="64"/>
    <n v="17"/>
  </r>
  <r>
    <x v="72"/>
    <n v="5483.77"/>
    <x v="72"/>
    <n v="1945.53"/>
    <n v="0"/>
    <x v="65"/>
    <n v="45"/>
  </r>
  <r>
    <x v="73"/>
    <n v="5135.18"/>
    <x v="73"/>
    <n v="168.05"/>
    <n v="0"/>
    <x v="66"/>
    <n v="40"/>
  </r>
  <r>
    <x v="74"/>
    <n v="3445.95"/>
    <x v="74"/>
    <n v="0"/>
    <n v="0"/>
    <x v="67"/>
    <n v="28"/>
  </r>
  <r>
    <x v="75"/>
    <n v="4681.26"/>
    <x v="75"/>
    <n v="880.06"/>
    <n v="0"/>
    <x v="68"/>
    <n v="33"/>
  </r>
  <r>
    <x v="76"/>
    <n v="4252.0200000000004"/>
    <x v="76"/>
    <n v="1209.8900000000001"/>
    <n v="0"/>
    <x v="69"/>
    <n v="40"/>
  </r>
  <r>
    <x v="77"/>
    <n v="3686.54"/>
    <x v="77"/>
    <n v="251.98"/>
    <n v="0"/>
    <x v="70"/>
    <n v="38"/>
  </r>
  <r>
    <x v="78"/>
    <n v="3334.67"/>
    <x v="78"/>
    <n v="753.87"/>
    <n v="0"/>
    <x v="71"/>
    <n v="32"/>
  </r>
  <r>
    <x v="79"/>
    <n v="3020.49"/>
    <x v="79"/>
    <n v="0"/>
    <n v="0"/>
    <x v="72"/>
    <n v="31"/>
  </r>
  <r>
    <x v="80"/>
    <n v="1648.64"/>
    <x v="80"/>
    <n v="32.99"/>
    <n v="0"/>
    <x v="73"/>
    <n v="27"/>
  </r>
  <r>
    <x v="81"/>
    <n v="2574.2399999999998"/>
    <x v="81"/>
    <n v="203.08"/>
    <n v="0"/>
    <x v="74"/>
    <n v="27"/>
  </r>
  <r>
    <x v="82"/>
    <n v="2477.08"/>
    <x v="82"/>
    <n v="0"/>
    <n v="0"/>
    <x v="75"/>
    <n v="25"/>
  </r>
  <r>
    <x v="83"/>
    <n v="4972.6000000000004"/>
    <x v="83"/>
    <n v="679.05"/>
    <n v="0"/>
    <x v="76"/>
    <n v="46"/>
  </r>
  <r>
    <x v="84"/>
    <n v="5208.8999999999996"/>
    <x v="84"/>
    <n v="490.08"/>
    <n v="0"/>
    <x v="77"/>
    <n v="44"/>
  </r>
  <r>
    <x v="85"/>
    <n v="1700.68"/>
    <x v="85"/>
    <n v="329.24"/>
    <n v="0"/>
    <x v="78"/>
    <n v="16"/>
  </r>
  <r>
    <x v="86"/>
    <n v="4589.2700000000004"/>
    <x v="86"/>
    <n v="788.89"/>
    <n v="0"/>
    <x v="79"/>
    <n v="44"/>
  </r>
  <r>
    <x v="87"/>
    <n v="3952.03"/>
    <x v="87"/>
    <n v="755.27"/>
    <n v="0"/>
    <x v="80"/>
    <n v="39"/>
  </r>
  <r>
    <x v="88"/>
    <n v="2922.44"/>
    <x v="88"/>
    <n v="300.5"/>
    <n v="0"/>
    <x v="81"/>
    <n v="29"/>
  </r>
  <r>
    <x v="89"/>
    <n v="5354.57"/>
    <x v="89"/>
    <n v="597.9"/>
    <n v="0"/>
    <x v="82"/>
    <n v="48"/>
  </r>
  <r>
    <x v="90"/>
    <n v="10255.379999999999"/>
    <x v="90"/>
    <n v="1910.73"/>
    <n v="0"/>
    <x v="83"/>
    <n v="73"/>
  </r>
  <r>
    <x v="91"/>
    <n v="3892.35"/>
    <x v="91"/>
    <n v="636.33000000000004"/>
    <n v="0"/>
    <x v="84"/>
    <n v="31"/>
  </r>
  <r>
    <x v="92"/>
    <n v="1394.7"/>
    <x v="92"/>
    <n v="136.94999999999999"/>
    <n v="0"/>
    <x v="85"/>
    <n v="19"/>
  </r>
  <r>
    <x v="93"/>
    <n v="2904.19"/>
    <x v="93"/>
    <n v="181.06"/>
    <n v="0"/>
    <x v="86"/>
    <n v="35"/>
  </r>
  <r>
    <x v="94"/>
    <n v="3574.76"/>
    <x v="94"/>
    <n v="467.97"/>
    <n v="0"/>
    <x v="87"/>
    <n v="46"/>
  </r>
  <r>
    <x v="95"/>
    <n v="3552.24"/>
    <x v="95"/>
    <n v="408.97"/>
    <n v="0"/>
    <x v="88"/>
    <n v="32"/>
  </r>
  <r>
    <x v="96"/>
    <n v="4385.3500000000004"/>
    <x v="96"/>
    <n v="0"/>
    <n v="0"/>
    <x v="89"/>
    <n v="36"/>
  </r>
  <r>
    <x v="97"/>
    <n v="4999.97"/>
    <x v="97"/>
    <n v="1029.46"/>
    <n v="0"/>
    <x v="90"/>
    <n v="39"/>
  </r>
  <r>
    <x v="98"/>
    <n v="4886.8999999999996"/>
    <x v="98"/>
    <n v="992.91"/>
    <n v="0"/>
    <x v="91"/>
    <n v="44"/>
  </r>
  <r>
    <x v="99"/>
    <n v="2396.5700000000002"/>
    <x v="99"/>
    <n v="759.4"/>
    <n v="0"/>
    <x v="92"/>
    <n v="21"/>
  </r>
  <r>
    <x v="100"/>
    <n v="3934.62"/>
    <x v="100"/>
    <n v="171.84"/>
    <n v="0"/>
    <x v="93"/>
    <n v="45"/>
  </r>
  <r>
    <x v="101"/>
    <n v="7285.53"/>
    <x v="101"/>
    <n v="870.43"/>
    <n v="0"/>
    <x v="94"/>
    <n v="61"/>
  </r>
  <r>
    <x v="102"/>
    <n v="7784.47"/>
    <x v="102"/>
    <n v="616.5"/>
    <n v="0"/>
    <x v="95"/>
    <n v="66"/>
  </r>
  <r>
    <x v="103"/>
    <n v="2113.21"/>
    <x v="103"/>
    <n v="645.89"/>
    <n v="0"/>
    <x v="96"/>
    <n v="22"/>
  </r>
  <r>
    <x v="104"/>
    <n v="2323.02"/>
    <x v="104"/>
    <n v="215.27"/>
    <n v="0"/>
    <x v="97"/>
    <n v="19"/>
  </r>
  <r>
    <x v="105"/>
    <n v="2517.63"/>
    <x v="105"/>
    <n v="601.66999999999996"/>
    <n v="0"/>
    <x v="98"/>
    <n v="30"/>
  </r>
  <r>
    <x v="106"/>
    <n v="3773.66"/>
    <x v="106"/>
    <n v="262.2"/>
    <n v="0"/>
    <x v="99"/>
    <n v="22"/>
  </r>
  <r>
    <x v="107"/>
    <n v="4332.58"/>
    <x v="107"/>
    <n v="613.55999999999995"/>
    <n v="0"/>
    <x v="100"/>
    <n v="47"/>
  </r>
  <r>
    <x v="108"/>
    <n v="4677.13"/>
    <x v="108"/>
    <n v="0"/>
    <n v="0"/>
    <x v="101"/>
    <n v="57"/>
  </r>
  <r>
    <x v="109"/>
    <n v="7803.19"/>
    <x v="109"/>
    <n v="476.55"/>
    <n v="0"/>
    <x v="102"/>
    <n v="44"/>
  </r>
  <r>
    <x v="110"/>
    <n v="4054.63"/>
    <x v="110"/>
    <n v="646.02"/>
    <n v="0"/>
    <x v="103"/>
    <n v="42"/>
  </r>
  <r>
    <x v="111"/>
    <n v="3629.81"/>
    <x v="111"/>
    <n v="590.97"/>
    <n v="0"/>
    <x v="104"/>
    <n v="32"/>
  </r>
  <r>
    <x v="112"/>
    <n v="2972.21"/>
    <x v="112"/>
    <n v="258.14999999999998"/>
    <n v="0"/>
    <x v="105"/>
    <n v="37"/>
  </r>
  <r>
    <x v="113"/>
    <n v="1497.54"/>
    <x v="113"/>
    <n v="0"/>
    <n v="0"/>
    <x v="106"/>
    <n v="15"/>
  </r>
  <r>
    <x v="114"/>
    <n v="3894.87"/>
    <x v="114"/>
    <n v="317.37"/>
    <n v="0"/>
    <x v="107"/>
    <n v="33"/>
  </r>
  <r>
    <x v="115"/>
    <n v="2496.5700000000002"/>
    <x v="115"/>
    <n v="0"/>
    <n v="0"/>
    <x v="108"/>
    <n v="25"/>
  </r>
  <r>
    <x v="116"/>
    <n v="2155.31"/>
    <x v="116"/>
    <n v="28.48"/>
    <n v="0"/>
    <x v="109"/>
    <n v="28"/>
  </r>
  <r>
    <x v="117"/>
    <n v="3407.9"/>
    <x v="117"/>
    <n v="666.76"/>
    <n v="0"/>
    <x v="110"/>
    <n v="36"/>
  </r>
  <r>
    <x v="118"/>
    <n v="2724.02"/>
    <x v="118"/>
    <n v="107.99"/>
    <n v="0"/>
    <x v="111"/>
    <n v="32"/>
  </r>
  <r>
    <x v="119"/>
    <n v="2936.9"/>
    <x v="119"/>
    <n v="816.44"/>
    <n v="0"/>
    <x v="112"/>
    <n v="31"/>
  </r>
  <r>
    <x v="120"/>
    <n v="2299.4899999999998"/>
    <x v="120"/>
    <n v="455.22"/>
    <n v="0"/>
    <x v="113"/>
    <n v="25"/>
  </r>
  <r>
    <x v="121"/>
    <n v="5005.97"/>
    <x v="121"/>
    <n v="91"/>
    <n v="0"/>
    <x v="114"/>
    <n v="44"/>
  </r>
  <r>
    <x v="122"/>
    <n v="3559.06"/>
    <x v="122"/>
    <n v="532.24"/>
    <n v="0"/>
    <x v="115"/>
    <n v="35"/>
  </r>
  <r>
    <x v="123"/>
    <n v="3769.1"/>
    <x v="123"/>
    <n v="0"/>
    <n v="0"/>
    <x v="116"/>
    <n v="31"/>
  </r>
  <r>
    <x v="124"/>
    <n v="4005.34"/>
    <x v="124"/>
    <n v="931.97"/>
    <n v="0"/>
    <x v="117"/>
    <n v="45"/>
  </r>
  <r>
    <x v="125"/>
    <n v="3641.77"/>
    <x v="125"/>
    <n v="544.29999999999995"/>
    <n v="0"/>
    <x v="118"/>
    <n v="36"/>
  </r>
  <r>
    <x v="126"/>
    <n v="3771.87"/>
    <x v="126"/>
    <n v="165.41"/>
    <n v="0"/>
    <x v="119"/>
    <n v="37"/>
  </r>
  <r>
    <x v="127"/>
    <n v="4323.88"/>
    <x v="127"/>
    <n v="202.12"/>
    <n v="0"/>
    <x v="120"/>
    <n v="34"/>
  </r>
  <r>
    <x v="128"/>
    <n v="6576.87"/>
    <x v="128"/>
    <n v="1970.47"/>
    <n v="0"/>
    <x v="121"/>
    <n v="47"/>
  </r>
  <r>
    <x v="129"/>
    <n v="4187.87"/>
    <x v="129"/>
    <n v="546.08000000000004"/>
    <n v="367.7"/>
    <x v="122"/>
    <n v="34"/>
  </r>
  <r>
    <x v="130"/>
    <n v="2697"/>
    <x v="130"/>
    <n v="431.61"/>
    <n v="0"/>
    <x v="123"/>
    <n v="33"/>
  </r>
  <r>
    <x v="131"/>
    <n v="5016.97"/>
    <x v="131"/>
    <n v="1824.22"/>
    <n v="0"/>
    <x v="124"/>
    <n v="48"/>
  </r>
  <r>
    <x v="132"/>
    <n v="6800.97"/>
    <x v="132"/>
    <n v="1541.12"/>
    <n v="0"/>
    <x v="125"/>
    <n v="42"/>
  </r>
  <r>
    <x v="133"/>
    <n v="6474.39"/>
    <x v="133"/>
    <n v="1400.68"/>
    <n v="223"/>
    <x v="126"/>
    <n v="45"/>
  </r>
  <r>
    <x v="134"/>
    <n v="2278.7600000000002"/>
    <x v="134"/>
    <n v="267.58999999999997"/>
    <n v="0"/>
    <x v="127"/>
    <n v="26"/>
  </r>
  <r>
    <x v="135"/>
    <n v="6836.33"/>
    <x v="135"/>
    <n v="1148.3499999999999"/>
    <n v="0"/>
    <x v="128"/>
    <n v="60"/>
  </r>
  <r>
    <x v="136"/>
    <n v="2978.96"/>
    <x v="136"/>
    <n v="194"/>
    <n v="0"/>
    <x v="129"/>
    <n v="36"/>
  </r>
  <r>
    <x v="137"/>
    <n v="3994.34"/>
    <x v="137"/>
    <n v="1107.6500000000001"/>
    <n v="0"/>
    <x v="130"/>
    <n v="42"/>
  </r>
  <r>
    <x v="138"/>
    <n v="3841.43"/>
    <x v="138"/>
    <n v="173.11"/>
    <n v="0"/>
    <x v="131"/>
    <n v="40"/>
  </r>
  <r>
    <x v="139"/>
    <n v="5256.21"/>
    <x v="139"/>
    <n v="318.81"/>
    <n v="470.92"/>
    <x v="132"/>
    <n v="46"/>
  </r>
  <r>
    <x v="140"/>
    <n v="4876.71"/>
    <x v="140"/>
    <n v="737.26"/>
    <n v="0"/>
    <x v="133"/>
    <n v="31"/>
  </r>
  <r>
    <x v="141"/>
    <n v="3625.34"/>
    <x v="141"/>
    <n v="1261.8"/>
    <n v="0"/>
    <x v="134"/>
    <n v="24"/>
  </r>
  <r>
    <x v="142"/>
    <n v="2353.56"/>
    <x v="142"/>
    <n v="382.62"/>
    <n v="0"/>
    <x v="135"/>
    <n v="34"/>
  </r>
  <r>
    <x v="143"/>
    <n v="2837.77"/>
    <x v="143"/>
    <n v="277.43"/>
    <n v="0"/>
    <x v="136"/>
    <n v="33"/>
  </r>
  <r>
    <x v="144"/>
    <n v="6485.35"/>
    <x v="144"/>
    <n v="884.25"/>
    <n v="0"/>
    <x v="137"/>
    <n v="53"/>
  </r>
  <r>
    <x v="145"/>
    <n v="4079.26"/>
    <x v="145"/>
    <n v="505.01"/>
    <n v="0"/>
    <x v="138"/>
    <n v="35"/>
  </r>
  <r>
    <x v="146"/>
    <n v="6378.39"/>
    <x v="146"/>
    <n v="903.56"/>
    <n v="906.02"/>
    <x v="139"/>
    <n v="60"/>
  </r>
  <r>
    <x v="147"/>
    <n v="3786.59"/>
    <x v="147"/>
    <n v="376.56"/>
    <n v="181.69"/>
    <x v="140"/>
    <n v="42"/>
  </r>
  <r>
    <x v="148"/>
    <n v="3963.06"/>
    <x v="148"/>
    <n v="0"/>
    <n v="0"/>
    <x v="141"/>
    <n v="34"/>
  </r>
  <r>
    <x v="149"/>
    <n v="4594.9449999999997"/>
    <x v="149"/>
    <n v="765.48500000000001"/>
    <n v="0"/>
    <x v="142"/>
    <n v="0"/>
  </r>
  <r>
    <x v="150"/>
    <n v="2908.3649999999998"/>
    <x v="150"/>
    <n v="235.715"/>
    <n v="0"/>
    <x v="143"/>
    <n v="0"/>
  </r>
  <r>
    <x v="151"/>
    <m/>
    <x v="151"/>
    <m/>
    <m/>
    <x v="14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n v="350218"/>
  </r>
  <r>
    <x v="1"/>
    <x v="0"/>
    <x v="0"/>
    <n v="832090"/>
  </r>
  <r>
    <x v="2"/>
    <x v="0"/>
    <x v="0"/>
    <n v="161833"/>
  </r>
  <r>
    <x v="3"/>
    <x v="0"/>
    <x v="0"/>
    <n v="268772"/>
  </r>
  <r>
    <x v="4"/>
    <x v="0"/>
    <x v="0"/>
    <n v="979097"/>
  </r>
  <r>
    <x v="5"/>
    <x v="0"/>
    <x v="0"/>
    <n v="212543"/>
  </r>
  <r>
    <x v="6"/>
    <x v="0"/>
    <x v="0"/>
    <n v="1604773"/>
  </r>
  <r>
    <x v="7"/>
    <x v="0"/>
    <x v="0"/>
    <n v="1213302"/>
  </r>
  <r>
    <x v="8"/>
    <x v="0"/>
    <x v="0"/>
    <n v="3939911"/>
  </r>
  <r>
    <x v="9"/>
    <x v="0"/>
    <x v="0"/>
    <n v="664766"/>
  </r>
  <r>
    <x v="10"/>
    <x v="0"/>
    <x v="0"/>
    <n v="1926735"/>
  </r>
  <r>
    <x v="11"/>
    <x v="0"/>
    <x v="0"/>
    <n v="1282220"/>
  </r>
  <r>
    <x v="12"/>
    <x v="0"/>
    <x v="0"/>
    <n v="929138"/>
  </r>
  <r>
    <x v="13"/>
    <x v="0"/>
    <x v="0"/>
    <n v="2564892"/>
  </r>
  <r>
    <x v="14"/>
    <x v="0"/>
    <x v="0"/>
    <n v="4834549"/>
  </r>
  <r>
    <x v="15"/>
    <x v="0"/>
    <x v="0"/>
    <n v="1718763"/>
  </r>
  <r>
    <x v="16"/>
    <x v="0"/>
    <x v="0"/>
    <n v="583785"/>
  </r>
  <r>
    <x v="17"/>
    <x v="0"/>
    <x v="0"/>
    <n v="411057"/>
  </r>
  <r>
    <x v="18"/>
    <x v="0"/>
    <x v="0"/>
    <n v="1542664"/>
  </r>
  <r>
    <x v="19"/>
    <x v="0"/>
    <x v="0"/>
    <n v="1477438"/>
  </r>
  <r>
    <x v="20"/>
    <x v="0"/>
    <x v="0"/>
    <n v="2008531"/>
  </r>
  <r>
    <x v="21"/>
    <x v="0"/>
    <x v="0"/>
    <n v="516168"/>
  </r>
  <r>
    <x v="22"/>
    <x v="0"/>
    <x v="0"/>
    <n v="254908"/>
  </r>
  <r>
    <x v="23"/>
    <x v="0"/>
    <x v="0"/>
    <n v="987315"/>
  </r>
  <r>
    <x v="24"/>
    <x v="0"/>
    <x v="0"/>
    <n v="1101621"/>
  </r>
  <r>
    <x v="25"/>
    <x v="0"/>
    <x v="0"/>
    <n v="915088"/>
  </r>
  <r>
    <x v="26"/>
    <x v="0"/>
    <x v="0"/>
    <n v="749982"/>
  </r>
  <r>
    <x v="27"/>
    <x v="0"/>
    <x v="0"/>
    <n v="1111698"/>
  </r>
  <r>
    <x v="28"/>
    <x v="0"/>
    <x v="0"/>
    <n v="375130"/>
  </r>
  <r>
    <x v="29"/>
    <x v="0"/>
    <x v="0"/>
    <n v="3077427"/>
  </r>
  <r>
    <x v="30"/>
    <x v="0"/>
    <x v="0"/>
    <n v="673892"/>
  </r>
  <r>
    <x v="31"/>
    <x v="0"/>
    <x v="0"/>
    <n v="623663"/>
  </r>
  <r>
    <x v="0"/>
    <x v="0"/>
    <x v="1"/>
    <n v="369441"/>
  </r>
  <r>
    <x v="1"/>
    <x v="0"/>
    <x v="1"/>
    <n v="828765"/>
  </r>
  <r>
    <x v="2"/>
    <x v="0"/>
    <x v="1"/>
    <n v="155931"/>
  </r>
  <r>
    <x v="3"/>
    <x v="0"/>
    <x v="1"/>
    <n v="266413"/>
  </r>
  <r>
    <x v="4"/>
    <x v="0"/>
    <x v="1"/>
    <n v="993243"/>
  </r>
  <r>
    <x v="5"/>
    <x v="0"/>
    <x v="1"/>
    <n v="215967"/>
  </r>
  <r>
    <x v="6"/>
    <x v="0"/>
    <x v="1"/>
    <n v="1605723"/>
  </r>
  <r>
    <x v="7"/>
    <x v="0"/>
    <x v="1"/>
    <n v="1228571"/>
  </r>
  <r>
    <x v="8"/>
    <x v="0"/>
    <x v="1"/>
    <n v="4295833"/>
  </r>
  <r>
    <x v="9"/>
    <x v="0"/>
    <x v="1"/>
    <n v="684612"/>
  </r>
  <r>
    <x v="10"/>
    <x v="0"/>
    <x v="1"/>
    <n v="2055858"/>
  </r>
  <r>
    <x v="11"/>
    <x v="0"/>
    <x v="1"/>
    <n v="1338417"/>
  </r>
  <r>
    <x v="12"/>
    <x v="0"/>
    <x v="1"/>
    <n v="959228"/>
  </r>
  <r>
    <x v="13"/>
    <x v="0"/>
    <x v="1"/>
    <n v="2737797"/>
  </r>
  <r>
    <x v="14"/>
    <x v="0"/>
    <x v="1"/>
    <n v="4981246"/>
  </r>
  <r>
    <x v="15"/>
    <x v="0"/>
    <x v="1"/>
    <n v="1829436"/>
  </r>
  <r>
    <x v="16"/>
    <x v="0"/>
    <x v="1"/>
    <n v="611274"/>
  </r>
  <r>
    <x v="17"/>
    <x v="0"/>
    <x v="1"/>
    <n v="413586"/>
  </r>
  <r>
    <x v="18"/>
    <x v="0"/>
    <x v="1"/>
    <n v="1556072"/>
  </r>
  <r>
    <x v="19"/>
    <x v="0"/>
    <x v="1"/>
    <n v="1542122"/>
  </r>
  <r>
    <x v="20"/>
    <x v="0"/>
    <x v="1"/>
    <n v="2117570"/>
  </r>
  <r>
    <x v="21"/>
    <x v="0"/>
    <x v="1"/>
    <n v="535067"/>
  </r>
  <r>
    <x v="22"/>
    <x v="0"/>
    <x v="1"/>
    <n v="238369"/>
  </r>
  <r>
    <x v="23"/>
    <x v="0"/>
    <x v="1"/>
    <n v="1015872"/>
  </r>
  <r>
    <x v="24"/>
    <x v="0"/>
    <x v="1"/>
    <n v="1102433"/>
  </r>
  <r>
    <x v="25"/>
    <x v="0"/>
    <x v="1"/>
    <n v="908518"/>
  </r>
  <r>
    <x v="26"/>
    <x v="0"/>
    <x v="1"/>
    <n v="751762"/>
  </r>
  <r>
    <x v="27"/>
    <x v="0"/>
    <x v="1"/>
    <n v="1137883"/>
  </r>
  <r>
    <x v="28"/>
    <x v="0"/>
    <x v="1"/>
    <n v="386147"/>
  </r>
  <r>
    <x v="29"/>
    <x v="0"/>
    <x v="1"/>
    <n v="3150812"/>
  </r>
  <r>
    <x v="30"/>
    <x v="0"/>
    <x v="1"/>
    <n v="689048"/>
  </r>
  <r>
    <x v="31"/>
    <x v="0"/>
    <x v="1"/>
    <n v="652660"/>
  </r>
  <r>
    <x v="0"/>
    <x v="1"/>
    <x v="0"/>
    <n v="422324"/>
  </r>
  <r>
    <x v="1"/>
    <x v="1"/>
    <x v="0"/>
    <n v="1064591"/>
  </r>
  <r>
    <x v="2"/>
    <x v="1"/>
    <x v="0"/>
    <n v="191013"/>
  </r>
  <r>
    <x v="3"/>
    <x v="1"/>
    <x v="0"/>
    <n v="322991"/>
  </r>
  <r>
    <x v="4"/>
    <x v="1"/>
    <x v="0"/>
    <n v="1080594"/>
  </r>
  <r>
    <x v="5"/>
    <x v="1"/>
    <x v="0"/>
    <n v="242787"/>
  </r>
  <r>
    <x v="6"/>
    <x v="1"/>
    <x v="0"/>
    <n v="1790580"/>
  </r>
  <r>
    <x v="7"/>
    <x v="1"/>
    <x v="0"/>
    <n v="1391914"/>
  </r>
  <r>
    <x v="8"/>
    <x v="1"/>
    <x v="0"/>
    <n v="4075902"/>
  </r>
  <r>
    <x v="9"/>
    <x v="1"/>
    <x v="0"/>
    <n v="709268"/>
  </r>
  <r>
    <x v="10"/>
    <x v="1"/>
    <x v="0"/>
    <n v="2139104"/>
  </r>
  <r>
    <x v="11"/>
    <x v="1"/>
    <x v="0"/>
    <n v="1433417"/>
  </r>
  <r>
    <x v="12"/>
    <x v="1"/>
    <x v="0"/>
    <n v="1042566"/>
  </r>
  <r>
    <x v="13"/>
    <x v="1"/>
    <x v="0"/>
    <n v="2923921"/>
  </r>
  <r>
    <x v="14"/>
    <x v="1"/>
    <x v="0"/>
    <n v="5776054"/>
  </r>
  <r>
    <x v="15"/>
    <x v="1"/>
    <x v="0"/>
    <n v="1884105"/>
  </r>
  <r>
    <x v="16"/>
    <x v="1"/>
    <x v="0"/>
    <n v="706081"/>
  </r>
  <r>
    <x v="17"/>
    <x v="1"/>
    <x v="0"/>
    <n v="448629"/>
  </r>
  <r>
    <x v="18"/>
    <x v="1"/>
    <x v="0"/>
    <n v="1773793"/>
  </r>
  <r>
    <x v="19"/>
    <x v="1"/>
    <x v="0"/>
    <n v="1582410"/>
  </r>
  <r>
    <x v="20"/>
    <x v="1"/>
    <x v="0"/>
    <n v="2253476"/>
  </r>
  <r>
    <x v="21"/>
    <x v="1"/>
    <x v="0"/>
    <n v="615484"/>
  </r>
  <r>
    <x v="22"/>
    <x v="1"/>
    <x v="0"/>
    <n v="361459"/>
  </r>
  <r>
    <x v="23"/>
    <x v="1"/>
    <x v="0"/>
    <n v="1087500"/>
  </r>
  <r>
    <x v="24"/>
    <x v="1"/>
    <x v="0"/>
    <n v="1216415"/>
  </r>
  <r>
    <x v="25"/>
    <x v="1"/>
    <x v="0"/>
    <n v="1048933"/>
  </r>
  <r>
    <x v="26"/>
    <x v="1"/>
    <x v="0"/>
    <n v="872243"/>
  </r>
  <r>
    <x v="27"/>
    <x v="1"/>
    <x v="0"/>
    <n v="1254700"/>
  </r>
  <r>
    <x v="28"/>
    <x v="1"/>
    <x v="0"/>
    <n v="435390"/>
  </r>
  <r>
    <x v="29"/>
    <x v="1"/>
    <x v="0"/>
    <n v="3323880"/>
  </r>
  <r>
    <x v="30"/>
    <x v="1"/>
    <x v="0"/>
    <n v="773435"/>
  </r>
  <r>
    <x v="31"/>
    <x v="1"/>
    <x v="0"/>
    <n v="655540"/>
  </r>
  <r>
    <x v="0"/>
    <x v="1"/>
    <x v="1"/>
    <n v="440396"/>
  </r>
  <r>
    <x v="1"/>
    <x v="1"/>
    <x v="1"/>
    <n v="1047549"/>
  </r>
  <r>
    <x v="2"/>
    <x v="1"/>
    <x v="1"/>
    <n v="184481"/>
  </r>
  <r>
    <x v="3"/>
    <x v="1"/>
    <x v="1"/>
    <n v="319525"/>
  </r>
  <r>
    <x v="4"/>
    <x v="1"/>
    <x v="1"/>
    <n v="1093181"/>
  </r>
  <r>
    <x v="5"/>
    <x v="1"/>
    <x v="1"/>
    <n v="245241"/>
  </r>
  <r>
    <x v="6"/>
    <x v="1"/>
    <x v="1"/>
    <n v="1794206"/>
  </r>
  <r>
    <x v="7"/>
    <x v="1"/>
    <x v="1"/>
    <n v="1401623"/>
  </r>
  <r>
    <x v="8"/>
    <x v="1"/>
    <x v="1"/>
    <n v="4413105"/>
  </r>
  <r>
    <x v="9"/>
    <x v="1"/>
    <x v="1"/>
    <n v="722480"/>
  </r>
  <r>
    <x v="10"/>
    <x v="1"/>
    <x v="1"/>
    <n v="2267464"/>
  </r>
  <r>
    <x v="11"/>
    <x v="1"/>
    <x v="1"/>
    <n v="1483150"/>
  </r>
  <r>
    <x v="12"/>
    <x v="1"/>
    <x v="1"/>
    <n v="1069907"/>
  </r>
  <r>
    <x v="13"/>
    <x v="1"/>
    <x v="1"/>
    <n v="3067255"/>
  </r>
  <r>
    <x v="14"/>
    <x v="1"/>
    <x v="1"/>
    <n v="5931910"/>
  </r>
  <r>
    <x v="15"/>
    <x v="1"/>
    <x v="1"/>
    <n v="1986499"/>
  </r>
  <r>
    <x v="16"/>
    <x v="1"/>
    <x v="1"/>
    <n v="736581"/>
  </r>
  <r>
    <x v="17"/>
    <x v="1"/>
    <x v="1"/>
    <n v="448073"/>
  </r>
  <r>
    <x v="18"/>
    <x v="1"/>
    <x v="1"/>
    <n v="1776321"/>
  </r>
  <r>
    <x v="19"/>
    <x v="1"/>
    <x v="1"/>
    <n v="1646485"/>
  </r>
  <r>
    <x v="20"/>
    <x v="1"/>
    <x v="1"/>
    <n v="2370889"/>
  </r>
  <r>
    <x v="21"/>
    <x v="1"/>
    <x v="1"/>
    <n v="634992"/>
  </r>
  <r>
    <x v="22"/>
    <x v="1"/>
    <x v="1"/>
    <n v="342077"/>
  </r>
  <r>
    <x v="23"/>
    <x v="1"/>
    <x v="1"/>
    <n v="1113263"/>
  </r>
  <r>
    <x v="24"/>
    <x v="1"/>
    <x v="1"/>
    <n v="1209260"/>
  </r>
  <r>
    <x v="25"/>
    <x v="1"/>
    <x v="1"/>
    <n v="1036603"/>
  </r>
  <r>
    <x v="26"/>
    <x v="1"/>
    <x v="1"/>
    <n v="876526"/>
  </r>
  <r>
    <x v="27"/>
    <x v="1"/>
    <x v="1"/>
    <n v="1272628"/>
  </r>
  <r>
    <x v="28"/>
    <x v="1"/>
    <x v="1"/>
    <n v="448534"/>
  </r>
  <r>
    <x v="29"/>
    <x v="1"/>
    <x v="1"/>
    <n v="3413444"/>
  </r>
  <r>
    <x v="30"/>
    <x v="1"/>
    <x v="1"/>
    <n v="783187"/>
  </r>
  <r>
    <x v="31"/>
    <x v="1"/>
    <x v="1"/>
    <n v="680956"/>
  </r>
  <r>
    <x v="0"/>
    <x v="2"/>
    <x v="0"/>
    <n v="456533"/>
  </r>
  <r>
    <x v="1"/>
    <x v="2"/>
    <x v="0"/>
    <n v="1252581"/>
  </r>
  <r>
    <x v="2"/>
    <x v="2"/>
    <x v="0"/>
    <n v="216250"/>
  </r>
  <r>
    <x v="3"/>
    <x v="2"/>
    <x v="0"/>
    <n v="344334"/>
  </r>
  <r>
    <x v="4"/>
    <x v="2"/>
    <x v="0"/>
    <n v="1140195"/>
  </r>
  <r>
    <x v="5"/>
    <x v="2"/>
    <x v="0"/>
    <n v="268192"/>
  </r>
  <r>
    <x v="6"/>
    <x v="2"/>
    <x v="0"/>
    <n v="1941880"/>
  </r>
  <r>
    <x v="7"/>
    <x v="2"/>
    <x v="0"/>
    <n v="1519972"/>
  </r>
  <r>
    <x v="8"/>
    <x v="2"/>
    <x v="0"/>
    <n v="4110485"/>
  </r>
  <r>
    <x v="9"/>
    <x v="2"/>
    <x v="0"/>
    <n v="709521"/>
  </r>
  <r>
    <x v="10"/>
    <x v="2"/>
    <x v="0"/>
    <n v="2233315"/>
  </r>
  <r>
    <x v="11"/>
    <x v="2"/>
    <x v="0"/>
    <n v="1491287"/>
  </r>
  <r>
    <x v="12"/>
    <x v="2"/>
    <x v="0"/>
    <n v="1081993"/>
  </r>
  <r>
    <x v="13"/>
    <x v="2"/>
    <x v="0"/>
    <n v="3070241"/>
  </r>
  <r>
    <x v="14"/>
    <x v="2"/>
    <x v="0"/>
    <n v="6407213"/>
  </r>
  <r>
    <x v="15"/>
    <x v="2"/>
    <x v="0"/>
    <n v="1911078"/>
  </r>
  <r>
    <x v="16"/>
    <x v="2"/>
    <x v="0"/>
    <n v="750799"/>
  </r>
  <r>
    <x v="17"/>
    <x v="2"/>
    <x v="0"/>
    <n v="456105"/>
  </r>
  <r>
    <x v="18"/>
    <x v="2"/>
    <x v="0"/>
    <n v="1907939"/>
  </r>
  <r>
    <x v="19"/>
    <x v="2"/>
    <x v="0"/>
    <n v="1657406"/>
  </r>
  <r>
    <x v="20"/>
    <x v="2"/>
    <x v="0"/>
    <n v="2448801"/>
  </r>
  <r>
    <x v="21"/>
    <x v="2"/>
    <x v="0"/>
    <n v="680966"/>
  </r>
  <r>
    <x v="22"/>
    <x v="2"/>
    <x v="0"/>
    <n v="448308"/>
  </r>
  <r>
    <x v="23"/>
    <x v="2"/>
    <x v="0"/>
    <n v="1120837"/>
  </r>
  <r>
    <x v="24"/>
    <x v="2"/>
    <x v="0"/>
    <n v="1264143"/>
  </r>
  <r>
    <x v="25"/>
    <x v="2"/>
    <x v="0"/>
    <n v="1110590"/>
  </r>
  <r>
    <x v="26"/>
    <x v="2"/>
    <x v="0"/>
    <n v="934515"/>
  </r>
  <r>
    <x v="27"/>
    <x v="2"/>
    <x v="0"/>
    <n v="1359874"/>
  </r>
  <r>
    <x v="28"/>
    <x v="2"/>
    <x v="0"/>
    <n v="469948"/>
  </r>
  <r>
    <x v="29"/>
    <x v="2"/>
    <x v="0"/>
    <n v="3355164"/>
  </r>
  <r>
    <x v="30"/>
    <x v="2"/>
    <x v="0"/>
    <n v="818205"/>
  </r>
  <r>
    <x v="31"/>
    <x v="2"/>
    <x v="0"/>
    <n v="653583"/>
  </r>
  <r>
    <x v="0"/>
    <x v="2"/>
    <x v="1"/>
    <n v="487752"/>
  </r>
  <r>
    <x v="1"/>
    <x v="2"/>
    <x v="1"/>
    <n v="1234786"/>
  </r>
  <r>
    <x v="2"/>
    <x v="2"/>
    <x v="1"/>
    <n v="207791"/>
  </r>
  <r>
    <x v="3"/>
    <x v="2"/>
    <x v="1"/>
    <n v="346355"/>
  </r>
  <r>
    <x v="4"/>
    <x v="2"/>
    <x v="1"/>
    <n v="1157875"/>
  </r>
  <r>
    <x v="5"/>
    <x v="2"/>
    <x v="1"/>
    <n v="274435"/>
  </r>
  <r>
    <x v="6"/>
    <x v="2"/>
    <x v="1"/>
    <n v="1979012"/>
  </r>
  <r>
    <x v="7"/>
    <x v="2"/>
    <x v="1"/>
    <n v="1532935"/>
  </r>
  <r>
    <x v="8"/>
    <x v="2"/>
    <x v="1"/>
    <n v="4494754"/>
  </r>
  <r>
    <x v="9"/>
    <x v="2"/>
    <x v="1"/>
    <n v="739140"/>
  </r>
  <r>
    <x v="10"/>
    <x v="2"/>
    <x v="1"/>
    <n v="2429717"/>
  </r>
  <r>
    <x v="11"/>
    <x v="2"/>
    <x v="1"/>
    <n v="1588362"/>
  </r>
  <r>
    <x v="12"/>
    <x v="2"/>
    <x v="1"/>
    <n v="1153598"/>
  </r>
  <r>
    <x v="13"/>
    <x v="2"/>
    <x v="1"/>
    <n v="3251761"/>
  </r>
  <r>
    <x v="14"/>
    <x v="2"/>
    <x v="1"/>
    <n v="6689473"/>
  </r>
  <r>
    <x v="15"/>
    <x v="2"/>
    <x v="1"/>
    <n v="2074589"/>
  </r>
  <r>
    <x v="16"/>
    <x v="2"/>
    <x v="1"/>
    <n v="804497"/>
  </r>
  <r>
    <x v="17"/>
    <x v="2"/>
    <x v="1"/>
    <n v="464080"/>
  </r>
  <r>
    <x v="18"/>
    <x v="2"/>
    <x v="1"/>
    <n v="1926202"/>
  </r>
  <r>
    <x v="19"/>
    <x v="2"/>
    <x v="1"/>
    <n v="1781359"/>
  </r>
  <r>
    <x v="20"/>
    <x v="2"/>
    <x v="1"/>
    <n v="2627885"/>
  </r>
  <r>
    <x v="21"/>
    <x v="2"/>
    <x v="1"/>
    <n v="723340"/>
  </r>
  <r>
    <x v="22"/>
    <x v="2"/>
    <x v="1"/>
    <n v="426655"/>
  </r>
  <r>
    <x v="23"/>
    <x v="2"/>
    <x v="1"/>
    <n v="1178523"/>
  </r>
  <r>
    <x v="24"/>
    <x v="2"/>
    <x v="1"/>
    <n v="1272701"/>
  </r>
  <r>
    <x v="25"/>
    <x v="2"/>
    <x v="1"/>
    <n v="1106379"/>
  </r>
  <r>
    <x v="26"/>
    <x v="2"/>
    <x v="1"/>
    <n v="957314"/>
  </r>
  <r>
    <x v="27"/>
    <x v="2"/>
    <x v="1"/>
    <n v="1393348"/>
  </r>
  <r>
    <x v="28"/>
    <x v="2"/>
    <x v="1"/>
    <n v="492698"/>
  </r>
  <r>
    <x v="29"/>
    <x v="2"/>
    <x v="1"/>
    <n v="3553811"/>
  </r>
  <r>
    <x v="30"/>
    <x v="2"/>
    <x v="1"/>
    <n v="840005"/>
  </r>
  <r>
    <x v="31"/>
    <x v="2"/>
    <x v="1"/>
    <n v="700027"/>
  </r>
  <r>
    <x v="0"/>
    <x v="3"/>
    <x v="0"/>
    <n v="515364"/>
  </r>
  <r>
    <x v="1"/>
    <x v="3"/>
    <x v="0"/>
    <n v="1431789"/>
  </r>
  <r>
    <x v="2"/>
    <x v="3"/>
    <x v="0"/>
    <n v="261288"/>
  </r>
  <r>
    <x v="3"/>
    <x v="3"/>
    <x v="0"/>
    <n v="373457"/>
  </r>
  <r>
    <x v="4"/>
    <x v="3"/>
    <x v="0"/>
    <n v="1236880"/>
  </r>
  <r>
    <x v="5"/>
    <x v="3"/>
    <x v="0"/>
    <n v="280005"/>
  </r>
  <r>
    <x v="6"/>
    <x v="3"/>
    <x v="0"/>
    <n v="2108830"/>
  </r>
  <r>
    <x v="7"/>
    <x v="3"/>
    <x v="0"/>
    <n v="1610275"/>
  </r>
  <r>
    <x v="8"/>
    <x v="3"/>
    <x v="0"/>
    <n v="4171683"/>
  </r>
  <r>
    <x v="9"/>
    <x v="3"/>
    <x v="0"/>
    <n v="738095"/>
  </r>
  <r>
    <x v="10"/>
    <x v="3"/>
    <x v="0"/>
    <n v="2329136"/>
  </r>
  <r>
    <x v="11"/>
    <x v="3"/>
    <x v="0"/>
    <n v="1499453"/>
  </r>
  <r>
    <x v="12"/>
    <x v="3"/>
    <x v="0"/>
    <n v="1125188"/>
  </r>
  <r>
    <x v="13"/>
    <x v="3"/>
    <x v="0"/>
    <n v="3278822"/>
  </r>
  <r>
    <x v="14"/>
    <x v="3"/>
    <x v="0"/>
    <n v="6832822"/>
  </r>
  <r>
    <x v="15"/>
    <x v="3"/>
    <x v="0"/>
    <n v="1892377"/>
  </r>
  <r>
    <x v="16"/>
    <x v="3"/>
    <x v="0"/>
    <n v="775311"/>
  </r>
  <r>
    <x v="17"/>
    <x v="3"/>
    <x v="0"/>
    <n v="469204"/>
  </r>
  <r>
    <x v="18"/>
    <x v="3"/>
    <x v="0"/>
    <n v="2090673"/>
  </r>
  <r>
    <x v="19"/>
    <x v="3"/>
    <x v="0"/>
    <n v="1674855"/>
  </r>
  <r>
    <x v="20"/>
    <x v="3"/>
    <x v="0"/>
    <n v="2578664"/>
  </r>
  <r>
    <x v="21"/>
    <x v="3"/>
    <x v="0"/>
    <n v="772759"/>
  </r>
  <r>
    <x v="22"/>
    <x v="3"/>
    <x v="0"/>
    <n v="574837"/>
  </r>
  <r>
    <x v="23"/>
    <x v="3"/>
    <x v="0"/>
    <n v="1167308"/>
  </r>
  <r>
    <x v="24"/>
    <x v="3"/>
    <x v="0"/>
    <n v="1294617"/>
  </r>
  <r>
    <x v="25"/>
    <x v="3"/>
    <x v="0"/>
    <n v="1198154"/>
  </r>
  <r>
    <x v="26"/>
    <x v="3"/>
    <x v="0"/>
    <n v="977785"/>
  </r>
  <r>
    <x v="27"/>
    <x v="3"/>
    <x v="0"/>
    <n v="1493573"/>
  </r>
  <r>
    <x v="28"/>
    <x v="3"/>
    <x v="0"/>
    <n v="517477"/>
  </r>
  <r>
    <x v="29"/>
    <x v="3"/>
    <x v="0"/>
    <n v="3423379"/>
  </r>
  <r>
    <x v="30"/>
    <x v="3"/>
    <x v="0"/>
    <n v="896562"/>
  </r>
  <r>
    <x v="31"/>
    <x v="3"/>
    <x v="0"/>
    <n v="659333"/>
  </r>
  <r>
    <x v="0"/>
    <x v="3"/>
    <x v="1"/>
    <n v="550052"/>
  </r>
  <r>
    <x v="1"/>
    <x v="3"/>
    <x v="1"/>
    <n v="1412680"/>
  </r>
  <r>
    <x v="2"/>
    <x v="3"/>
    <x v="1"/>
    <n v="250882"/>
  </r>
  <r>
    <x v="3"/>
    <x v="3"/>
    <x v="1"/>
    <n v="381273"/>
  </r>
  <r>
    <x v="4"/>
    <x v="3"/>
    <x v="1"/>
    <n v="1258320"/>
  </r>
  <r>
    <x v="5"/>
    <x v="3"/>
    <x v="1"/>
    <n v="287991"/>
  </r>
  <r>
    <x v="6"/>
    <x v="3"/>
    <x v="1"/>
    <n v="2184629"/>
  </r>
  <r>
    <x v="7"/>
    <x v="3"/>
    <x v="1"/>
    <n v="1631169"/>
  </r>
  <r>
    <x v="8"/>
    <x v="3"/>
    <x v="1"/>
    <n v="4549233"/>
  </r>
  <r>
    <x v="9"/>
    <x v="3"/>
    <x v="1"/>
    <n v="771022"/>
  </r>
  <r>
    <x v="10"/>
    <x v="3"/>
    <x v="1"/>
    <n v="2564676"/>
  </r>
  <r>
    <x v="11"/>
    <x v="3"/>
    <x v="1"/>
    <n v="1615749"/>
  </r>
  <r>
    <x v="12"/>
    <x v="3"/>
    <x v="1"/>
    <n v="1220326"/>
  </r>
  <r>
    <x v="13"/>
    <x v="3"/>
    <x v="1"/>
    <n v="3473291"/>
  </r>
  <r>
    <x v="14"/>
    <x v="3"/>
    <x v="1"/>
    <n v="7174673"/>
  </r>
  <r>
    <x v="15"/>
    <x v="3"/>
    <x v="1"/>
    <n v="2073696"/>
  </r>
  <r>
    <x v="16"/>
    <x v="3"/>
    <x v="1"/>
    <n v="837588"/>
  </r>
  <r>
    <x v="17"/>
    <x v="3"/>
    <x v="1"/>
    <n v="480480"/>
  </r>
  <r>
    <x v="18"/>
    <x v="3"/>
    <x v="1"/>
    <n v="2108619"/>
  </r>
  <r>
    <x v="19"/>
    <x v="3"/>
    <x v="1"/>
    <n v="1831966"/>
  </r>
  <r>
    <x v="20"/>
    <x v="3"/>
    <x v="1"/>
    <n v="2804469"/>
  </r>
  <r>
    <x v="21"/>
    <x v="3"/>
    <x v="1"/>
    <n v="825380"/>
  </r>
  <r>
    <x v="22"/>
    <x v="3"/>
    <x v="1"/>
    <n v="560472"/>
  </r>
  <r>
    <x v="23"/>
    <x v="3"/>
    <x v="1"/>
    <n v="1243106"/>
  </r>
  <r>
    <x v="24"/>
    <x v="3"/>
    <x v="1"/>
    <n v="1313825"/>
  </r>
  <r>
    <x v="25"/>
    <x v="3"/>
    <x v="1"/>
    <n v="1196707"/>
  </r>
  <r>
    <x v="26"/>
    <x v="3"/>
    <x v="1"/>
    <n v="1012184"/>
  </r>
  <r>
    <x v="27"/>
    <x v="3"/>
    <x v="1"/>
    <n v="1530665"/>
  </r>
  <r>
    <x v="28"/>
    <x v="3"/>
    <x v="1"/>
    <n v="550730"/>
  </r>
  <r>
    <x v="29"/>
    <x v="3"/>
    <x v="1"/>
    <n v="3686835"/>
  </r>
  <r>
    <x v="30"/>
    <x v="3"/>
    <x v="1"/>
    <n v="922386"/>
  </r>
  <r>
    <x v="31"/>
    <x v="3"/>
    <x v="1"/>
    <n v="708359"/>
  </r>
  <r>
    <x v="0"/>
    <x v="3"/>
    <x v="0"/>
    <n v="576638"/>
  </r>
  <r>
    <x v="1"/>
    <x v="3"/>
    <x v="0"/>
    <n v="1591610"/>
  </r>
  <r>
    <x v="2"/>
    <x v="3"/>
    <x v="0"/>
    <n v="325433"/>
  </r>
  <r>
    <x v="3"/>
    <x v="3"/>
    <x v="0"/>
    <n v="407721"/>
  </r>
  <r>
    <x v="4"/>
    <x v="3"/>
    <x v="0"/>
    <n v="1364197"/>
  </r>
  <r>
    <x v="5"/>
    <x v="3"/>
    <x v="0"/>
    <n v="322790"/>
  </r>
  <r>
    <x v="6"/>
    <x v="3"/>
    <x v="0"/>
    <n v="2352807"/>
  </r>
  <r>
    <x v="7"/>
    <x v="3"/>
    <x v="0"/>
    <n v="1692545"/>
  </r>
  <r>
    <x v="8"/>
    <x v="3"/>
    <x v="0"/>
    <n v="4233783"/>
  </r>
  <r>
    <x v="9"/>
    <x v="3"/>
    <x v="0"/>
    <n v="803890"/>
  </r>
  <r>
    <x v="10"/>
    <x v="3"/>
    <x v="0"/>
    <n v="2639425"/>
  </r>
  <r>
    <x v="11"/>
    <x v="3"/>
    <x v="0"/>
    <n v="1645561"/>
  </r>
  <r>
    <x v="12"/>
    <x v="3"/>
    <x v="0"/>
    <n v="1285222"/>
  </r>
  <r>
    <x v="13"/>
    <x v="3"/>
    <x v="0"/>
    <n v="3600641"/>
  </r>
  <r>
    <x v="14"/>
    <x v="3"/>
    <x v="0"/>
    <n v="7396986"/>
  </r>
  <r>
    <x v="15"/>
    <x v="3"/>
    <x v="0"/>
    <n v="2102109"/>
  </r>
  <r>
    <x v="16"/>
    <x v="3"/>
    <x v="0"/>
    <n v="858588"/>
  </r>
  <r>
    <x v="17"/>
    <x v="3"/>
    <x v="0"/>
    <n v="541007"/>
  </r>
  <r>
    <x v="18"/>
    <x v="3"/>
    <x v="0"/>
    <n v="2320185"/>
  </r>
  <r>
    <x v="19"/>
    <x v="3"/>
    <x v="0"/>
    <n v="1819008"/>
  </r>
  <r>
    <x v="20"/>
    <x v="3"/>
    <x v="0"/>
    <n v="2769855"/>
  </r>
  <r>
    <x v="21"/>
    <x v="3"/>
    <x v="0"/>
    <n v="887188"/>
  </r>
  <r>
    <x v="22"/>
    <x v="3"/>
    <x v="0"/>
    <n v="673220"/>
  </r>
  <r>
    <x v="23"/>
    <x v="3"/>
    <x v="0"/>
    <n v="1260366"/>
  </r>
  <r>
    <x v="24"/>
    <x v="3"/>
    <x v="0"/>
    <n v="1376201"/>
  </r>
  <r>
    <x v="25"/>
    <x v="3"/>
    <x v="0"/>
    <n v="1339612"/>
  </r>
  <r>
    <x v="26"/>
    <x v="3"/>
    <x v="0"/>
    <n v="1100758"/>
  </r>
  <r>
    <x v="27"/>
    <x v="3"/>
    <x v="0"/>
    <n v="1616201"/>
  </r>
  <r>
    <x v="28"/>
    <x v="3"/>
    <x v="0"/>
    <n v="565775"/>
  </r>
  <r>
    <x v="29"/>
    <x v="3"/>
    <x v="0"/>
    <n v="3695679"/>
  </r>
  <r>
    <x v="30"/>
    <x v="3"/>
    <x v="0"/>
    <n v="963333"/>
  </r>
  <r>
    <x v="31"/>
    <x v="3"/>
    <x v="0"/>
    <n v="726897"/>
  </r>
  <r>
    <x v="0"/>
    <x v="3"/>
    <x v="1"/>
    <n v="608358"/>
  </r>
  <r>
    <x v="1"/>
    <x v="3"/>
    <x v="1"/>
    <n v="1563460"/>
  </r>
  <r>
    <x v="2"/>
    <x v="3"/>
    <x v="1"/>
    <n v="311593"/>
  </r>
  <r>
    <x v="3"/>
    <x v="3"/>
    <x v="1"/>
    <n v="414720"/>
  </r>
  <r>
    <x v="4"/>
    <x v="3"/>
    <x v="1"/>
    <n v="1384194"/>
  </r>
  <r>
    <x v="5"/>
    <x v="3"/>
    <x v="1"/>
    <n v="327765"/>
  </r>
  <r>
    <x v="6"/>
    <x v="3"/>
    <x v="1"/>
    <n v="2443773"/>
  </r>
  <r>
    <x v="7"/>
    <x v="3"/>
    <x v="1"/>
    <n v="1713920"/>
  </r>
  <r>
    <x v="8"/>
    <x v="3"/>
    <x v="1"/>
    <n v="4617297"/>
  </r>
  <r>
    <x v="9"/>
    <x v="3"/>
    <x v="1"/>
    <n v="829044"/>
  </r>
  <r>
    <x v="10"/>
    <x v="3"/>
    <x v="1"/>
    <n v="2846947"/>
  </r>
  <r>
    <x v="11"/>
    <x v="3"/>
    <x v="1"/>
    <n v="1743207"/>
  </r>
  <r>
    <x v="12"/>
    <x v="3"/>
    <x v="1"/>
    <n v="1379796"/>
  </r>
  <r>
    <x v="13"/>
    <x v="3"/>
    <x v="1"/>
    <n v="3750041"/>
  </r>
  <r>
    <x v="14"/>
    <x v="3"/>
    <x v="1"/>
    <n v="7778876"/>
  </r>
  <r>
    <x v="15"/>
    <x v="3"/>
    <x v="1"/>
    <n v="2248928"/>
  </r>
  <r>
    <x v="16"/>
    <x v="3"/>
    <x v="1"/>
    <n v="918639"/>
  </r>
  <r>
    <x v="17"/>
    <x v="3"/>
    <x v="1"/>
    <n v="543972"/>
  </r>
  <r>
    <x v="18"/>
    <x v="3"/>
    <x v="1"/>
    <n v="2333273"/>
  </r>
  <r>
    <x v="19"/>
    <x v="3"/>
    <x v="1"/>
    <n v="1982954"/>
  </r>
  <r>
    <x v="20"/>
    <x v="3"/>
    <x v="1"/>
    <n v="3009974"/>
  </r>
  <r>
    <x v="21"/>
    <x v="3"/>
    <x v="1"/>
    <n v="940749"/>
  </r>
  <r>
    <x v="22"/>
    <x v="3"/>
    <x v="1"/>
    <n v="652358"/>
  </r>
  <r>
    <x v="23"/>
    <x v="3"/>
    <x v="1"/>
    <n v="1325152"/>
  </r>
  <r>
    <x v="24"/>
    <x v="3"/>
    <x v="1"/>
    <n v="1391560"/>
  </r>
  <r>
    <x v="25"/>
    <x v="3"/>
    <x v="1"/>
    <n v="1322868"/>
  </r>
  <r>
    <x v="26"/>
    <x v="3"/>
    <x v="1"/>
    <n v="1137845"/>
  </r>
  <r>
    <x v="27"/>
    <x v="3"/>
    <x v="1"/>
    <n v="1652353"/>
  </r>
  <r>
    <x v="28"/>
    <x v="3"/>
    <x v="1"/>
    <n v="604161"/>
  </r>
  <r>
    <x v="29"/>
    <x v="3"/>
    <x v="1"/>
    <n v="3947515"/>
  </r>
  <r>
    <x v="30"/>
    <x v="3"/>
    <x v="1"/>
    <n v="992244"/>
  </r>
  <r>
    <x v="31"/>
    <x v="3"/>
    <x v="1"/>
    <n v="763771"/>
  </r>
  <r>
    <x v="0"/>
    <x v="3"/>
    <x v="0"/>
    <n v="696683"/>
  </r>
  <r>
    <x v="1"/>
    <x v="3"/>
    <x v="0"/>
    <n v="1900589"/>
  </r>
  <r>
    <x v="2"/>
    <x v="3"/>
    <x v="0"/>
    <n v="405879"/>
  </r>
  <r>
    <x v="3"/>
    <x v="3"/>
    <x v="0"/>
    <n v="456939"/>
  </r>
  <r>
    <x v="4"/>
    <x v="3"/>
    <x v="0"/>
    <n v="1563669"/>
  </r>
  <r>
    <x v="5"/>
    <x v="3"/>
    <x v="0"/>
    <n v="360622"/>
  </r>
  <r>
    <x v="6"/>
    <x v="3"/>
    <x v="0"/>
    <n v="2705947"/>
  </r>
  <r>
    <x v="7"/>
    <x v="3"/>
    <x v="0"/>
    <n v="1853822"/>
  </r>
  <r>
    <x v="8"/>
    <x v="3"/>
    <x v="0"/>
    <n v="4404927"/>
  </r>
  <r>
    <x v="9"/>
    <x v="3"/>
    <x v="0"/>
    <n v="904866"/>
  </r>
  <r>
    <x v="10"/>
    <x v="3"/>
    <x v="0"/>
    <n v="2996454"/>
  </r>
  <r>
    <x v="11"/>
    <x v="3"/>
    <x v="0"/>
    <n v="1700612"/>
  </r>
  <r>
    <x v="12"/>
    <x v="3"/>
    <x v="0"/>
    <n v="1481379"/>
  </r>
  <r>
    <x v="13"/>
    <x v="3"/>
    <x v="0"/>
    <n v="4098455"/>
  </r>
  <r>
    <x v="14"/>
    <x v="3"/>
    <x v="0"/>
    <n v="8251295"/>
  </r>
  <r>
    <x v="15"/>
    <x v="3"/>
    <x v="0"/>
    <n v="2306341"/>
  </r>
  <r>
    <x v="16"/>
    <x v="3"/>
    <x v="0"/>
    <n v="950847"/>
  </r>
  <r>
    <x v="17"/>
    <x v="3"/>
    <x v="0"/>
    <n v="612278"/>
  </r>
  <r>
    <x v="18"/>
    <x v="3"/>
    <x v="0"/>
    <n v="2890950"/>
  </r>
  <r>
    <x v="19"/>
    <x v="3"/>
    <x v="0"/>
    <n v="1974843"/>
  </r>
  <r>
    <x v="20"/>
    <x v="3"/>
    <x v="0"/>
    <n v="3160115"/>
  </r>
  <r>
    <x v="21"/>
    <x v="3"/>
    <x v="0"/>
    <n v="1156820"/>
  </r>
  <r>
    <x v="22"/>
    <x v="3"/>
    <x v="0"/>
    <n v="936779"/>
  </r>
  <r>
    <x v="23"/>
    <x v="3"/>
    <x v="0"/>
    <n v="1372451"/>
  </r>
  <r>
    <x v="24"/>
    <x v="3"/>
    <x v="0"/>
    <n v="1494815"/>
  </r>
  <r>
    <x v="25"/>
    <x v="3"/>
    <x v="0"/>
    <n v="1472197"/>
  </r>
  <r>
    <x v="26"/>
    <x v="3"/>
    <x v="0"/>
    <n v="1173671"/>
  </r>
  <r>
    <x v="27"/>
    <x v="3"/>
    <x v="0"/>
    <n v="1736140"/>
  </r>
  <r>
    <x v="28"/>
    <x v="3"/>
    <x v="0"/>
    <n v="649894"/>
  </r>
  <r>
    <x v="29"/>
    <x v="3"/>
    <x v="0"/>
    <n v="3871774"/>
  </r>
  <r>
    <x v="30"/>
    <x v="3"/>
    <x v="0"/>
    <n v="1140279"/>
  </r>
  <r>
    <x v="31"/>
    <x v="3"/>
    <x v="0"/>
    <n v="791058"/>
  </r>
  <r>
    <x v="0"/>
    <x v="3"/>
    <x v="1"/>
    <n v="728924"/>
  </r>
  <r>
    <x v="1"/>
    <x v="3"/>
    <x v="1"/>
    <n v="1868431"/>
  </r>
  <r>
    <x v="2"/>
    <x v="3"/>
    <x v="1"/>
    <n v="392568"/>
  </r>
  <r>
    <x v="3"/>
    <x v="3"/>
    <x v="1"/>
    <n v="471424"/>
  </r>
  <r>
    <x v="4"/>
    <x v="3"/>
    <x v="1"/>
    <n v="1583102"/>
  </r>
  <r>
    <x v="5"/>
    <x v="3"/>
    <x v="1"/>
    <n v="370769"/>
  </r>
  <r>
    <x v="6"/>
    <x v="3"/>
    <x v="1"/>
    <n v="2837881"/>
  </r>
  <r>
    <x v="7"/>
    <x v="3"/>
    <x v="1"/>
    <n v="1888047"/>
  </r>
  <r>
    <x v="8"/>
    <x v="3"/>
    <x v="1"/>
    <n v="4805017"/>
  </r>
  <r>
    <x v="9"/>
    <x v="3"/>
    <x v="1"/>
    <n v="927784"/>
  </r>
  <r>
    <x v="10"/>
    <x v="3"/>
    <x v="1"/>
    <n v="3170480"/>
  </r>
  <r>
    <x v="11"/>
    <x v="3"/>
    <x v="1"/>
    <n v="1840073"/>
  </r>
  <r>
    <x v="12"/>
    <x v="3"/>
    <x v="1"/>
    <n v="1601462"/>
  </r>
  <r>
    <x v="13"/>
    <x v="3"/>
    <x v="1"/>
    <n v="4249696"/>
  </r>
  <r>
    <x v="14"/>
    <x v="3"/>
    <x v="1"/>
    <n v="8741123"/>
  </r>
  <r>
    <x v="15"/>
    <x v="3"/>
    <x v="1"/>
    <n v="2442505"/>
  </r>
  <r>
    <x v="16"/>
    <x v="3"/>
    <x v="1"/>
    <n v="1020673"/>
  </r>
  <r>
    <x v="17"/>
    <x v="3"/>
    <x v="1"/>
    <n v="623178"/>
  </r>
  <r>
    <x v="18"/>
    <x v="3"/>
    <x v="1"/>
    <n v="2893492"/>
  </r>
  <r>
    <x v="19"/>
    <x v="3"/>
    <x v="1"/>
    <n v="2157305"/>
  </r>
  <r>
    <x v="20"/>
    <x v="3"/>
    <x v="1"/>
    <n v="3423163"/>
  </r>
  <r>
    <x v="21"/>
    <x v="3"/>
    <x v="1"/>
    <n v="1211647"/>
  </r>
  <r>
    <x v="22"/>
    <x v="3"/>
    <x v="1"/>
    <n v="921206"/>
  </r>
  <r>
    <x v="23"/>
    <x v="3"/>
    <x v="1"/>
    <n v="1449804"/>
  </r>
  <r>
    <x v="24"/>
    <x v="3"/>
    <x v="1"/>
    <n v="1532128"/>
  </r>
  <r>
    <x v="25"/>
    <x v="3"/>
    <x v="1"/>
    <n v="1472643"/>
  </r>
  <r>
    <x v="26"/>
    <x v="3"/>
    <x v="1"/>
    <n v="1228927"/>
  </r>
  <r>
    <x v="27"/>
    <x v="3"/>
    <x v="1"/>
    <n v="1791595"/>
  </r>
  <r>
    <x v="28"/>
    <x v="3"/>
    <x v="1"/>
    <n v="693083"/>
  </r>
  <r>
    <x v="29"/>
    <x v="3"/>
    <x v="1"/>
    <n v="4190805"/>
  </r>
  <r>
    <x v="30"/>
    <x v="3"/>
    <x v="1"/>
    <n v="1180619"/>
  </r>
  <r>
    <x v="31"/>
    <x v="3"/>
    <x v="1"/>
    <n v="831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5693B-B761-40CB-A57C-3DFDFFEAC930}" name="TablaDinámica12" cacheId="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14:E16" firstHeaderRow="1" firstDataRow="2" firstDataCol="1" rowPageCount="1" colPageCount="1"/>
  <pivotFields count="4">
    <pivotField axis="axisRow" showAll="0">
      <items count="33">
        <item h="1" x="0"/>
        <item h="1" x="1"/>
        <item h="1" x="2"/>
        <item h="1" x="3"/>
        <item x="6"/>
        <item h="1" x="7"/>
        <item h="1" x="8"/>
        <item h="1" x="4"/>
        <item h="1" x="5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t="default"/>
      </items>
    </pivotField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">
    <i>
      <x v="4"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a de Población" fld="3" baseField="0" baseItem="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B2388-4EA1-4428-9E65-70BE63BDECF4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D8" firstHeaderRow="1" firstDataRow="2" firstDataCol="1"/>
  <pivotFields count="4">
    <pivotField axis="axisRow" showAll="0">
      <items count="33">
        <item h="1" x="0"/>
        <item h="1" x="1"/>
        <item h="1" x="2"/>
        <item h="1" x="3"/>
        <item h="1" x="6"/>
        <item h="1" x="7"/>
        <item h="1" x="8"/>
        <item h="1" x="4"/>
        <item h="1" x="5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t="default"/>
      </items>
    </pivotField>
    <pivotField axis="axisCol" showAll="0">
      <items count="5">
        <item h="1" x="0"/>
        <item h="1" x="1"/>
        <item h="1" x="2"/>
        <item x="3"/>
        <item t="default"/>
      </items>
    </pivotField>
    <pivotField axis="axisRow" multipleItemSelectionAllowed="1" showAll="0">
      <items count="3">
        <item x="0"/>
        <item x="1"/>
        <item t="default"/>
      </items>
    </pivotField>
    <pivotField dataField="1" showAll="0"/>
  </pivotFields>
  <rowFields count="2">
    <field x="0"/>
    <field x="2"/>
  </rowFields>
  <rowItems count="4">
    <i>
      <x v="9"/>
    </i>
    <i r="1">
      <x/>
    </i>
    <i r="1">
      <x v="1"/>
    </i>
    <i t="grand">
      <x/>
    </i>
  </rowItems>
  <colFields count="1">
    <field x="1"/>
  </colFields>
  <colItems count="2">
    <i>
      <x v="3"/>
    </i>
    <i t="grand">
      <x/>
    </i>
  </colItems>
  <dataFields count="1">
    <dataField name="Suma de Población" fld="3" showDataAs="percentOfCol" baseField="0" baseItem="0" numFmtId="1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5B86-90C8-472E-95DB-285813B9C7DF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F10" firstHeaderRow="0" firstDataRow="1" firstDataCol="1" rowPageCount="2" colPageCount="1"/>
  <pivotFields count="11">
    <pivotField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dataField="1" showAll="0"/>
    <pivotField axis="axisPage" multipleItemSelectionAllowed="1" showAll="0">
      <items count="153">
        <item x="0"/>
        <item x="92"/>
        <item x="71"/>
        <item x="85"/>
        <item x="38"/>
        <item x="103"/>
        <item x="113"/>
        <item x="8"/>
        <item x="80"/>
        <item x="99"/>
        <item x="25"/>
        <item x="26"/>
        <item x="36"/>
        <item x="120"/>
        <item x="105"/>
        <item x="142"/>
        <item x="134"/>
        <item x="37"/>
        <item x="43"/>
        <item x="64"/>
        <item x="104"/>
        <item x="119"/>
        <item x="116"/>
        <item x="28"/>
        <item x="130"/>
        <item x="9"/>
        <item x="67"/>
        <item x="141"/>
        <item x="24"/>
        <item x="81"/>
        <item x="41"/>
        <item x="70"/>
        <item x="39"/>
        <item x="82"/>
        <item x="55"/>
        <item x="115"/>
        <item x="143"/>
        <item x="78"/>
        <item x="118"/>
        <item x="88"/>
        <item x="150"/>
        <item x="112"/>
        <item x="57"/>
        <item x="23"/>
        <item x="93"/>
        <item x="117"/>
        <item x="50"/>
        <item x="44"/>
        <item x="20"/>
        <item x="136"/>
        <item x="34"/>
        <item x="29"/>
        <item x="13"/>
        <item x="22"/>
        <item x="137"/>
        <item x="60"/>
        <item x="48"/>
        <item x="40"/>
        <item x="53"/>
        <item x="79"/>
        <item x="122"/>
        <item x="111"/>
        <item x="76"/>
        <item x="124"/>
        <item x="125"/>
        <item x="94"/>
        <item x="95"/>
        <item x="16"/>
        <item x="131"/>
        <item x="87"/>
        <item x="15"/>
        <item x="12"/>
        <item x="147"/>
        <item x="91"/>
        <item x="129"/>
        <item x="68"/>
        <item x="33"/>
        <item x="65"/>
        <item x="17"/>
        <item x="110"/>
        <item x="77"/>
        <item x="74"/>
        <item x="1"/>
        <item x="35"/>
        <item x="62"/>
        <item x="54"/>
        <item x="106"/>
        <item x="72"/>
        <item x="145"/>
        <item x="114"/>
        <item x="18"/>
        <item x="126"/>
        <item x="69"/>
        <item x="138"/>
        <item x="10"/>
        <item x="19"/>
        <item x="107"/>
        <item x="100"/>
        <item x="123"/>
        <item x="86"/>
        <item x="75"/>
        <item x="149"/>
        <item x="47"/>
        <item x="98"/>
        <item x="5"/>
        <item x="148"/>
        <item x="97"/>
        <item x="58"/>
        <item x="51"/>
        <item x="127"/>
        <item x="140"/>
        <item x="30"/>
        <item x="11"/>
        <item x="56"/>
        <item x="46"/>
        <item x="27"/>
        <item x="83"/>
        <item x="63"/>
        <item x="31"/>
        <item x="96"/>
        <item x="66"/>
        <item x="139"/>
        <item x="42"/>
        <item x="52"/>
        <item x="146"/>
        <item x="128"/>
        <item x="49"/>
        <item x="61"/>
        <item x="108"/>
        <item x="84"/>
        <item x="89"/>
        <item x="32"/>
        <item x="133"/>
        <item x="7"/>
        <item x="121"/>
        <item x="6"/>
        <item x="2"/>
        <item x="73"/>
        <item x="21"/>
        <item x="3"/>
        <item x="132"/>
        <item x="45"/>
        <item x="144"/>
        <item x="135"/>
        <item x="14"/>
        <item x="59"/>
        <item x="4"/>
        <item x="101"/>
        <item x="102"/>
        <item x="109"/>
        <item x="90"/>
        <item x="151"/>
        <item t="default"/>
      </items>
    </pivotField>
    <pivotField showAll="0"/>
    <pivotField showAll="0"/>
    <pivotField axis="axisPage" multipleItemSelectionAllowed="1" showAll="0">
      <items count="146">
        <item h="1" x="0"/>
        <item h="1" x="37"/>
        <item h="1" x="85"/>
        <item h="1" x="106"/>
        <item h="1" x="78"/>
        <item x="73"/>
        <item x="64"/>
        <item x="25"/>
        <item x="96"/>
        <item x="109"/>
        <item x="40"/>
        <item x="127"/>
        <item x="113"/>
        <item x="97"/>
        <item x="135"/>
        <item x="92"/>
        <item x="42"/>
        <item x="24"/>
        <item x="60"/>
        <item x="49"/>
        <item x="26"/>
        <item x="75"/>
        <item x="108"/>
        <item x="98"/>
        <item x="36"/>
        <item x="74"/>
        <item x="43"/>
        <item x="111"/>
        <item x="20"/>
        <item x="123"/>
        <item x="22"/>
        <item x="143"/>
        <item x="54"/>
        <item x="29"/>
        <item x="136"/>
        <item x="81"/>
        <item x="72"/>
        <item x="112"/>
        <item x="47"/>
        <item x="8"/>
        <item x="57"/>
        <item x="23"/>
        <item x="63"/>
        <item x="39"/>
        <item x="86"/>
        <item x="105"/>
        <item x="129"/>
        <item x="38"/>
        <item x="16"/>
        <item x="28"/>
        <item x="1"/>
        <item x="33"/>
        <item x="34"/>
        <item x="52"/>
        <item x="13"/>
        <item x="71"/>
        <item x="110"/>
        <item x="12"/>
        <item x="5"/>
        <item x="104"/>
        <item x="19"/>
        <item x="17"/>
        <item x="67"/>
        <item x="115"/>
        <item x="15"/>
        <item x="58"/>
        <item x="88"/>
        <item x="61"/>
        <item x="87"/>
        <item x="134"/>
        <item x="116"/>
        <item x="119"/>
        <item x="118"/>
        <item x="18"/>
        <item x="140"/>
        <item x="70"/>
        <item x="141"/>
        <item x="99"/>
        <item x="11"/>
        <item x="53"/>
        <item x="130"/>
        <item x="131"/>
        <item x="93"/>
        <item x="117"/>
        <item x="84"/>
        <item x="138"/>
        <item x="35"/>
        <item x="107"/>
        <item x="45"/>
        <item x="30"/>
        <item x="80"/>
        <item x="10"/>
        <item x="122"/>
        <item x="103"/>
        <item x="27"/>
        <item x="120"/>
        <item x="69"/>
        <item x="51"/>
        <item x="2"/>
        <item x="100"/>
        <item x="7"/>
        <item x="31"/>
        <item x="89"/>
        <item x="142"/>
        <item x="3"/>
        <item x="32"/>
        <item x="62"/>
        <item x="101"/>
        <item x="41"/>
        <item x="46"/>
        <item x="6"/>
        <item x="68"/>
        <item x="79"/>
        <item x="91"/>
        <item x="133"/>
        <item x="50"/>
        <item x="124"/>
        <item x="90"/>
        <item x="114"/>
        <item x="76"/>
        <item x="56"/>
        <item x="4"/>
        <item x="77"/>
        <item x="66"/>
        <item x="82"/>
        <item x="59"/>
        <item x="132"/>
        <item x="65"/>
        <item x="48"/>
        <item x="44"/>
        <item x="21"/>
        <item x="14"/>
        <item x="126"/>
        <item x="9"/>
        <item x="121"/>
        <item x="137"/>
        <item x="139"/>
        <item x="125"/>
        <item x="128"/>
        <item x="55"/>
        <item x="94"/>
        <item x="102"/>
        <item x="95"/>
        <item x="83"/>
        <item x="144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8"/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5" hier="-1"/>
    <pageField fld="2" hier="-1"/>
  </pageFields>
  <dataFields count="5">
    <dataField name="Suma de Ventas totales" fld="1" baseField="8" baseItem="0" numFmtId="167"/>
    <dataField name="Suma de Ventas totales2" fld="1" showDataAs="percentOfCol" baseField="0" baseItem="0" numFmtId="10"/>
    <dataField name="Promedio de Tickets" fld="6" subtotal="average" baseField="0" baseItem="0" numFmtId="1"/>
    <dataField name="Suma de COGS" fld="9" baseField="0" baseItem="0" numFmtId="167"/>
    <dataField name="Suma de % DE UTILIDAD" fld="10" baseField="0" baseItem="0" numFmtId="9"/>
  </dataFields>
  <formats count="3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1DE4A-3105-4CB8-B7C7-99C4B293C1D8}" name="Tabla4" displayName="Tabla4" ref="A1:I152" totalsRowShown="0" dataDxfId="32">
  <autoFilter ref="A1:I152" xr:uid="{20A1DE4A-3105-4CB8-B7C7-99C4B293C1D8}"/>
  <tableColumns count="9">
    <tableColumn id="1" xr3:uid="{76F78336-940B-4F0B-9E74-E6448FBD1602}" name="Fecha" dataDxfId="31"/>
    <tableColumn id="8" xr3:uid="{148E79EF-9AD0-4BBC-9CC8-D46C70C1ED6F}" name="Mes" dataDxfId="30">
      <calculatedColumnFormula>MONTH(A2)</calculatedColumnFormula>
    </tableColumn>
    <tableColumn id="9" xr3:uid="{2125FB24-06E3-414C-8F2E-A5E4F21DE969}" name="D. sem" dataDxfId="29">
      <calculatedColumnFormula>WEEKDAY(Tabla4[[#This Row],[Fecha]],2)</calculatedColumnFormula>
    </tableColumn>
    <tableColumn id="2" xr3:uid="{E20F4448-F7A8-4295-9F7B-FEF1C9480D20}" name="Ventas totales" dataDxfId="28"/>
    <tableColumn id="3" xr3:uid="{A5CB903E-FF9E-4CEE-8FC3-C63642CE6D92}" name="Ventas efectivo" dataDxfId="27"/>
    <tableColumn id="4" xr3:uid="{90BE5E27-1920-40C0-952B-3C895C032EDA}" name="Ventas tarjeta" dataDxfId="26"/>
    <tableColumn id="5" xr3:uid="{7D51D8B8-98B0-4E6F-B8A9-26E342BC9013}" name="Ventas transferencia" dataDxfId="25"/>
    <tableColumn id="6" xr3:uid="{775FD72D-6972-4A54-9555-00C1B267B7EB}" name="Utilidad" dataDxfId="24"/>
    <tableColumn id="7" xr3:uid="{69335D3C-DCE6-4F12-834A-9F8C9D9F7337}" name="Tickets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BB9890-9AD8-45D7-9369-E760AB5D90BF}" name="Tabla6" displayName="Tabla6" ref="A1:F6" totalsRowShown="0">
  <autoFilter ref="A1:F6" xr:uid="{CCBB9890-9AD8-45D7-9369-E760AB5D90BF}"/>
  <tableColumns count="6">
    <tableColumn id="1" xr3:uid="{068F833A-E87B-4D50-993D-9F714848EDB8}" name="Mes" dataDxfId="19"/>
    <tableColumn id="2" xr3:uid="{60986E39-CF35-426E-98CB-B83ED20B5A4D}" name="Año" dataDxfId="18"/>
    <tableColumn id="3" xr3:uid="{A1D9D5ED-E96A-41C0-9ACF-252E29E91D6C}" name="Total" dataDxfId="17"/>
    <tableColumn id="4" xr3:uid="{554F4866-B207-4931-9B46-A1A8C0D5E416}" name="Tienda 1"/>
    <tableColumn id="5" xr3:uid="{37415B63-0FBE-41D9-99F7-07678C90FE43}" name="Tienda 2"/>
    <tableColumn id="6" xr3:uid="{1ABC81FE-609E-48DC-A4CB-C301EF64F343}" name="Tienda 3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3435B7-EFC7-44F8-AE65-7CA16780C324}" name="Tabla7" displayName="Tabla7" ref="A1:I6" totalsRowShown="0" headerRowDxfId="16" dataDxfId="15" tableBorderDxfId="14">
  <autoFilter ref="A1:I6" xr:uid="{FB3435B7-EFC7-44F8-AE65-7CA16780C324}"/>
  <tableColumns count="9">
    <tableColumn id="1" xr3:uid="{96C45383-73A2-4572-8D2C-2704486DA506}" name="Vendedor"/>
    <tableColumn id="2" xr3:uid="{4594FDC1-2C09-489D-AA26-FEA5E8BEBA65}" name="Codigo"/>
    <tableColumn id="3" xr3:uid="{AA1B6B53-465B-43F2-8ADC-521E22829255}" name="ID"/>
    <tableColumn id="4" xr3:uid="{CE5E2C5F-B506-4CE0-A3D2-ADCA83AA7EAC}" name="Nombre" dataDxfId="13"/>
    <tableColumn id="5" xr3:uid="{BE223F40-0E8E-443B-98B5-2229166E3918}" name="enero" dataDxfId="12"/>
    <tableColumn id="6" xr3:uid="{4F068921-381A-495E-9210-C001EF2E90DC}" name="febrero" dataDxfId="11"/>
    <tableColumn id="7" xr3:uid="{3454199F-FA20-41D3-8250-EDC922E08BDB}" name="marzo" dataDxfId="10"/>
    <tableColumn id="8" xr3:uid="{75919CDA-2E90-4FD3-9AD2-6CEC41F354D7}" name="abril" dataDxfId="9"/>
    <tableColumn id="9" xr3:uid="{FDD36B5D-5DAA-4869-9EF8-DCBA814273D4}" name="mayo" dataDxfId="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F08DE2-F911-4A97-B4D5-94C055B1A823}" name="Tabla1" displayName="Tabla1" ref="A1:F10" totalsRowShown="0">
  <autoFilter ref="A1:F10" xr:uid="{90F08DE2-F911-4A97-B4D5-94C055B1A823}"/>
  <tableColumns count="6">
    <tableColumn id="1" xr3:uid="{F53ECC60-135D-4EEB-B093-A4A6B4D3195F}" name="Mes"/>
    <tableColumn id="2" xr3:uid="{290B00A4-967C-4EEB-BB24-AAAD98569D04}" name="Enero" dataDxfId="7"/>
    <tableColumn id="3" xr3:uid="{109F3C1A-54DD-4754-92B3-90DCBB5ACE71}" name="Febrero" dataDxfId="6"/>
    <tableColumn id="4" xr3:uid="{9B2DDB5A-BF48-4A23-9233-8CB118F8BFE4}" name="Marzo" dataDxfId="5"/>
    <tableColumn id="5" xr3:uid="{4E175CF8-422E-48C3-9A08-F3559A9A5949}" name="Abril" dataDxfId="4"/>
    <tableColumn id="6" xr3:uid="{DA18547F-4183-4762-9162-07A116D613C7}" name="Mayo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6F695C-CF09-4530-8CC6-D4052D19C752}" name="Tabla14" displayName="Tabla14" ref="B2:F22" totalsRowShown="0">
  <autoFilter ref="B2:F22" xr:uid="{DA3A773A-DC4C-4CF7-B761-A3E384B444C5}"/>
  <tableColumns count="5">
    <tableColumn id="1" xr3:uid="{39DBB335-E6DB-4C2C-B7AF-0EDB410B826B}" name="Fecha" dataDxfId="2"/>
    <tableColumn id="2" xr3:uid="{E75B8878-A4C6-4416-BB2C-9CF7EDB728E1}" name="Tipo"/>
    <tableColumn id="3" xr3:uid="{E63C5487-F728-497E-9B1C-521B4104F208}" name="Monto" dataDxfId="1"/>
    <tableColumn id="4" xr3:uid="{D012F78F-CDFA-4056-86C5-68033711C475}" name="Restante" dataDxfId="0">
      <calculatedColumnFormula>E2+ IF(C3="Ingresos",D3,-D3)</calculatedColumnFormula>
    </tableColumn>
    <tableColumn id="5" xr3:uid="{CDB8C4E8-62E3-48CB-8219-BB260C5ED3F6}" name="Observacione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AB152"/>
  <sheetViews>
    <sheetView showGridLines="0" tabSelected="1" topLeftCell="C1" zoomScaleNormal="100" workbookViewId="0">
      <selection activeCell="AC5" sqref="AC5"/>
    </sheetView>
  </sheetViews>
  <sheetFormatPr baseColWidth="10" defaultColWidth="10.85546875" defaultRowHeight="15" x14ac:dyDescent="0.25"/>
  <cols>
    <col min="1" max="1" width="10.7109375" bestFit="1" customWidth="1"/>
    <col min="2" max="2" width="7" bestFit="1" customWidth="1"/>
    <col min="3" max="3" width="9.28515625" bestFit="1" customWidth="1"/>
    <col min="4" max="4" width="15.140625" bestFit="1" customWidth="1"/>
    <col min="5" max="5" width="17.140625" bestFit="1" customWidth="1"/>
    <col min="6" max="6" width="15.7109375" bestFit="1" customWidth="1"/>
    <col min="7" max="7" width="21.7109375" bestFit="1" customWidth="1"/>
    <col min="8" max="8" width="12.85546875" bestFit="1" customWidth="1"/>
    <col min="9" max="9" width="9.42578125" bestFit="1" customWidth="1"/>
    <col min="23" max="24" width="4.7109375" bestFit="1" customWidth="1"/>
    <col min="25" max="25" width="12.5703125" bestFit="1" customWidth="1"/>
    <col min="26" max="26" width="12" bestFit="1" customWidth="1"/>
    <col min="27" max="27" width="14.85546875" bestFit="1" customWidth="1"/>
    <col min="28" max="28" width="17.42578125" bestFit="1" customWidth="1"/>
  </cols>
  <sheetData>
    <row r="1" spans="1:28" x14ac:dyDescent="0.25">
      <c r="A1" s="5" t="s">
        <v>7</v>
      </c>
      <c r="B1" s="13" t="s">
        <v>25</v>
      </c>
      <c r="C1" s="13" t="s">
        <v>137</v>
      </c>
      <c r="D1" s="7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Y1" t="s">
        <v>138</v>
      </c>
      <c r="Z1">
        <v>2</v>
      </c>
      <c r="AB1" s="26"/>
    </row>
    <row r="2" spans="1:28" x14ac:dyDescent="0.25">
      <c r="A2" s="28">
        <v>44562</v>
      </c>
      <c r="B2" s="26">
        <f>MONTH(A2)</f>
        <v>1</v>
      </c>
      <c r="C2" s="26">
        <f>WEEKDAY(Tabla4[[#This Row],[Fecha]],2)</f>
        <v>6</v>
      </c>
      <c r="D2" s="29">
        <v>0</v>
      </c>
      <c r="E2" s="27">
        <v>0</v>
      </c>
      <c r="F2" s="27">
        <v>0</v>
      </c>
      <c r="G2" s="27">
        <v>0</v>
      </c>
      <c r="H2" s="27">
        <v>0</v>
      </c>
      <c r="I2" s="26">
        <v>0</v>
      </c>
      <c r="AB2" s="26"/>
    </row>
    <row r="3" spans="1:28" x14ac:dyDescent="0.25">
      <c r="A3" s="28">
        <v>44563</v>
      </c>
      <c r="B3" s="26">
        <f>MONTH(A3)</f>
        <v>1</v>
      </c>
      <c r="C3" s="26">
        <f>WEEKDAY(Tabla4[[#This Row],[Fecha]],2)</f>
        <v>7</v>
      </c>
      <c r="D3" s="29">
        <v>3574.28</v>
      </c>
      <c r="E3" s="27">
        <v>3459.57</v>
      </c>
      <c r="F3" s="27">
        <v>114.71</v>
      </c>
      <c r="G3" s="27">
        <v>0</v>
      </c>
      <c r="H3" s="27">
        <v>1908.81</v>
      </c>
      <c r="I3" s="26">
        <v>25</v>
      </c>
      <c r="AB3" s="26"/>
    </row>
    <row r="4" spans="1:28" ht="15.75" x14ac:dyDescent="0.25">
      <c r="A4" s="28">
        <v>44564</v>
      </c>
      <c r="B4" s="26">
        <f>MONTH(A4)</f>
        <v>1</v>
      </c>
      <c r="C4" s="26">
        <f>WEEKDAY(Tabla4[[#This Row],[Fecha]],2)</f>
        <v>1</v>
      </c>
      <c r="D4" s="29">
        <v>4942.17</v>
      </c>
      <c r="E4" s="27">
        <v>4942.17</v>
      </c>
      <c r="F4" s="27">
        <v>0</v>
      </c>
      <c r="G4" s="27">
        <v>0</v>
      </c>
      <c r="H4" s="27">
        <v>2553.7800000000002</v>
      </c>
      <c r="I4" s="26">
        <v>47</v>
      </c>
      <c r="X4" s="31" t="s">
        <v>25</v>
      </c>
      <c r="Y4" s="31" t="s">
        <v>135</v>
      </c>
      <c r="Z4" s="31" t="s">
        <v>134</v>
      </c>
      <c r="AA4" s="31" t="s">
        <v>136</v>
      </c>
      <c r="AB4" s="31" t="s">
        <v>139</v>
      </c>
    </row>
    <row r="5" spans="1:28" x14ac:dyDescent="0.25">
      <c r="A5" s="28">
        <v>44565</v>
      </c>
      <c r="B5" s="26">
        <f t="shared" ref="B5:B66" si="0">MONTH(A5)</f>
        <v>1</v>
      </c>
      <c r="C5" s="26">
        <f>WEEKDAY(Tabla4[[#This Row],[Fecha]],2)</f>
        <v>2</v>
      </c>
      <c r="D5" s="29">
        <v>5551.82</v>
      </c>
      <c r="E5" s="27">
        <v>5108.04</v>
      </c>
      <c r="F5" s="27">
        <v>443.78</v>
      </c>
      <c r="G5" s="27">
        <v>0</v>
      </c>
      <c r="H5" s="27">
        <v>2692.46</v>
      </c>
      <c r="I5" s="26">
        <v>55</v>
      </c>
      <c r="X5" s="26">
        <v>1</v>
      </c>
      <c r="Y5" s="26">
        <f>$Z$1</f>
        <v>2</v>
      </c>
      <c r="Z5" s="27">
        <f>SUMIF(B:B,X5,C:C)</f>
        <v>126</v>
      </c>
      <c r="AA5" s="30">
        <f>SUMIFS(D:D,B:B,X5,C:C,Y5)</f>
        <v>16035.4</v>
      </c>
      <c r="AB5" s="3">
        <f>AVERAGEIFS(D:D,B:B,X5,C:C,Y5)</f>
        <v>4008.85</v>
      </c>
    </row>
    <row r="6" spans="1:28" x14ac:dyDescent="0.25">
      <c r="A6" s="28">
        <v>44566</v>
      </c>
      <c r="B6" s="26">
        <f t="shared" si="0"/>
        <v>1</v>
      </c>
      <c r="C6" s="26">
        <f>WEEKDAY(Tabla4[[#This Row],[Fecha]],2)</f>
        <v>3</v>
      </c>
      <c r="D6" s="29">
        <v>6001.55</v>
      </c>
      <c r="E6" s="27">
        <v>5876.3</v>
      </c>
      <c r="F6" s="27">
        <v>125.25</v>
      </c>
      <c r="G6" s="27">
        <v>0</v>
      </c>
      <c r="H6" s="27">
        <v>3018.65</v>
      </c>
      <c r="I6" s="26">
        <v>58</v>
      </c>
      <c r="X6" s="26">
        <v>2</v>
      </c>
      <c r="Y6" s="26">
        <f t="shared" ref="Y6:Y9" si="1">$Z$1</f>
        <v>2</v>
      </c>
      <c r="Z6" s="27">
        <f>SUMIF(B:B,X6,C:C)</f>
        <v>112</v>
      </c>
      <c r="AA6" s="30">
        <f>SUMIFS(D:D,B:B,X6,C:C,Y6)</f>
        <v>16826.400000000001</v>
      </c>
      <c r="AB6" s="3">
        <f t="shared" ref="AB6:AB9" si="2">AVERAGEIFS(D:D,B:B,X6,C:C,Y6)</f>
        <v>4206.6000000000004</v>
      </c>
    </row>
    <row r="7" spans="1:28" x14ac:dyDescent="0.25">
      <c r="A7" s="28">
        <v>44567</v>
      </c>
      <c r="B7" s="26">
        <f t="shared" si="0"/>
        <v>1</v>
      </c>
      <c r="C7" s="26">
        <f>WEEKDAY(Tabla4[[#This Row],[Fecha]],2)</f>
        <v>4</v>
      </c>
      <c r="D7" s="29">
        <v>4118.8900000000003</v>
      </c>
      <c r="E7" s="27">
        <v>3962.21</v>
      </c>
      <c r="F7" s="27">
        <v>156.68</v>
      </c>
      <c r="G7" s="27">
        <v>0</v>
      </c>
      <c r="H7" s="27">
        <v>2053.39</v>
      </c>
      <c r="I7" s="26">
        <v>50</v>
      </c>
      <c r="X7" s="26">
        <v>3</v>
      </c>
      <c r="Y7" s="26">
        <f t="shared" si="1"/>
        <v>2</v>
      </c>
      <c r="Z7" s="27">
        <f>SUMIF(B:B,X7,C:C)</f>
        <v>121</v>
      </c>
      <c r="AA7" s="30">
        <f>SUMIFS(D:D,B:B,X7,C:C,Y7)</f>
        <v>23130.769999999997</v>
      </c>
      <c r="AB7" s="3">
        <f t="shared" si="2"/>
        <v>4626.1539999999995</v>
      </c>
    </row>
    <row r="8" spans="1:28" x14ac:dyDescent="0.25">
      <c r="A8" s="28">
        <v>44568</v>
      </c>
      <c r="B8" s="26">
        <f t="shared" si="0"/>
        <v>1</v>
      </c>
      <c r="C8" s="26">
        <f>WEEKDAY(Tabla4[[#This Row],[Fecha]],2)</f>
        <v>5</v>
      </c>
      <c r="D8" s="29">
        <v>5649.31</v>
      </c>
      <c r="E8" s="27">
        <v>4933.16</v>
      </c>
      <c r="F8" s="27">
        <v>716.15</v>
      </c>
      <c r="G8" s="27">
        <v>0</v>
      </c>
      <c r="H8" s="27">
        <v>2779.85</v>
      </c>
      <c r="I8" s="26">
        <v>59</v>
      </c>
      <c r="X8" s="26">
        <v>4</v>
      </c>
      <c r="Y8" s="26">
        <f t="shared" si="1"/>
        <v>2</v>
      </c>
      <c r="Z8" s="27">
        <f>SUMIF(B:B,X8,C:C)</f>
        <v>123</v>
      </c>
      <c r="AA8" s="30">
        <f>SUMIFS(D:D,B:B,X8,C:C,Y8)</f>
        <v>18033.990000000002</v>
      </c>
      <c r="AB8" s="3">
        <f t="shared" si="2"/>
        <v>4508.4975000000004</v>
      </c>
    </row>
    <row r="9" spans="1:28" x14ac:dyDescent="0.25">
      <c r="A9" s="28">
        <v>44569</v>
      </c>
      <c r="B9" s="26">
        <f t="shared" si="0"/>
        <v>1</v>
      </c>
      <c r="C9" s="26">
        <f>WEEKDAY(Tabla4[[#This Row],[Fecha]],2)</f>
        <v>6</v>
      </c>
      <c r="D9" s="29">
        <v>5302.13</v>
      </c>
      <c r="E9" s="27">
        <v>4907.66</v>
      </c>
      <c r="F9" s="27">
        <v>394.47</v>
      </c>
      <c r="G9" s="27">
        <v>0</v>
      </c>
      <c r="H9" s="27">
        <v>2587.8000000000002</v>
      </c>
      <c r="I9" s="26">
        <v>58</v>
      </c>
      <c r="X9" s="26">
        <v>5</v>
      </c>
      <c r="Y9" s="26">
        <f t="shared" si="1"/>
        <v>2</v>
      </c>
      <c r="Z9" s="27">
        <f>SUMIF(B:B,X9,C:C)</f>
        <v>122</v>
      </c>
      <c r="AA9" s="30">
        <f>SUMIFS(D:D,B:B,X9,C:C,Y9)</f>
        <v>16472.025000000001</v>
      </c>
      <c r="AB9" s="3">
        <f t="shared" si="2"/>
        <v>3294.4050000000002</v>
      </c>
    </row>
    <row r="10" spans="1:28" x14ac:dyDescent="0.25">
      <c r="A10" s="28">
        <v>44570</v>
      </c>
      <c r="B10" s="26">
        <f t="shared" si="0"/>
        <v>1</v>
      </c>
      <c r="C10" s="26">
        <f>WEEKDAY(Tabla4[[#This Row],[Fecha]],2)</f>
        <v>7</v>
      </c>
      <c r="D10" s="29">
        <v>3478.01</v>
      </c>
      <c r="E10" s="27">
        <v>1596.41</v>
      </c>
      <c r="F10" s="27">
        <v>1881.6</v>
      </c>
      <c r="G10" s="27">
        <v>0</v>
      </c>
      <c r="H10" s="27">
        <v>1746.17</v>
      </c>
      <c r="I10" s="26">
        <v>32</v>
      </c>
    </row>
    <row r="11" spans="1:28" x14ac:dyDescent="0.25">
      <c r="A11" s="28">
        <v>44571</v>
      </c>
      <c r="B11" s="26">
        <f t="shared" si="0"/>
        <v>1</v>
      </c>
      <c r="C11" s="26">
        <f>WEEKDAY(Tabla4[[#This Row],[Fecha]],2)</f>
        <v>1</v>
      </c>
      <c r="D11" s="29">
        <v>7573.72</v>
      </c>
      <c r="E11" s="27">
        <v>2347.08</v>
      </c>
      <c r="F11" s="27">
        <v>94.28</v>
      </c>
      <c r="G11" s="27">
        <v>5132.3599999999997</v>
      </c>
      <c r="H11" s="27">
        <v>3802.33</v>
      </c>
      <c r="I11" s="26">
        <v>32</v>
      </c>
    </row>
    <row r="12" spans="1:28" x14ac:dyDescent="0.25">
      <c r="A12" s="28">
        <v>44572</v>
      </c>
      <c r="B12" s="26">
        <f t="shared" si="0"/>
        <v>1</v>
      </c>
      <c r="C12" s="26">
        <f>WEEKDAY(Tabla4[[#This Row],[Fecha]],2)</f>
        <v>2</v>
      </c>
      <c r="D12" s="29">
        <v>4226.25</v>
      </c>
      <c r="E12" s="27">
        <v>3692.89</v>
      </c>
      <c r="F12" s="27">
        <v>533.36</v>
      </c>
      <c r="G12" s="27">
        <v>0</v>
      </c>
      <c r="H12" s="27">
        <v>2411.77</v>
      </c>
      <c r="I12" s="26">
        <v>46</v>
      </c>
    </row>
    <row r="13" spans="1:28" x14ac:dyDescent="0.25">
      <c r="A13" s="28">
        <v>44573</v>
      </c>
      <c r="B13" s="26">
        <f t="shared" si="0"/>
        <v>1</v>
      </c>
      <c r="C13" s="26">
        <f>WEEKDAY(Tabla4[[#This Row],[Fecha]],2)</f>
        <v>3</v>
      </c>
      <c r="D13" s="29">
        <v>4172.46</v>
      </c>
      <c r="E13" s="27">
        <v>4172.46</v>
      </c>
      <c r="F13" s="27">
        <v>0</v>
      </c>
      <c r="G13" s="27">
        <v>0</v>
      </c>
      <c r="H13" s="27">
        <v>2291.9499999999998</v>
      </c>
      <c r="I13" s="26">
        <v>48</v>
      </c>
    </row>
    <row r="14" spans="1:28" x14ac:dyDescent="0.25">
      <c r="A14" s="28">
        <v>44574</v>
      </c>
      <c r="B14" s="26">
        <f t="shared" si="0"/>
        <v>1</v>
      </c>
      <c r="C14" s="26">
        <f>WEEKDAY(Tabla4[[#This Row],[Fecha]],2)</f>
        <v>4</v>
      </c>
      <c r="D14" s="29">
        <v>3580.9</v>
      </c>
      <c r="E14" s="27">
        <v>3217.79</v>
      </c>
      <c r="F14" s="27">
        <v>363.11</v>
      </c>
      <c r="G14" s="27">
        <v>0</v>
      </c>
      <c r="H14" s="27">
        <v>2032.93</v>
      </c>
      <c r="I14" s="26">
        <v>39</v>
      </c>
    </row>
    <row r="15" spans="1:28" x14ac:dyDescent="0.25">
      <c r="A15" s="28">
        <v>44575</v>
      </c>
      <c r="B15" s="26">
        <f t="shared" si="0"/>
        <v>1</v>
      </c>
      <c r="C15" s="26">
        <f>WEEKDAY(Tabla4[[#This Row],[Fecha]],2)</f>
        <v>5</v>
      </c>
      <c r="D15" s="29">
        <v>3503.12</v>
      </c>
      <c r="E15" s="27">
        <v>2831.55</v>
      </c>
      <c r="F15" s="27">
        <v>671.57</v>
      </c>
      <c r="G15" s="27">
        <v>0</v>
      </c>
      <c r="H15" s="27">
        <v>1996.33</v>
      </c>
      <c r="I15" s="26">
        <v>33</v>
      </c>
    </row>
    <row r="16" spans="1:28" x14ac:dyDescent="0.25">
      <c r="A16" s="28">
        <v>44576</v>
      </c>
      <c r="B16" s="26">
        <f t="shared" si="0"/>
        <v>1</v>
      </c>
      <c r="C16" s="26">
        <f>WEEKDAY(Tabla4[[#This Row],[Fecha]],2)</f>
        <v>6</v>
      </c>
      <c r="D16" s="29">
        <v>6727.53</v>
      </c>
      <c r="E16" s="27">
        <v>5752.18</v>
      </c>
      <c r="F16" s="27">
        <v>975.35</v>
      </c>
      <c r="G16" s="27">
        <v>0</v>
      </c>
      <c r="H16" s="27">
        <v>3750.84</v>
      </c>
      <c r="I16" s="26">
        <v>48</v>
      </c>
    </row>
    <row r="17" spans="1:9" x14ac:dyDescent="0.25">
      <c r="A17" s="28">
        <v>44577</v>
      </c>
      <c r="B17" s="26">
        <f t="shared" si="0"/>
        <v>1</v>
      </c>
      <c r="C17" s="26">
        <f>WEEKDAY(Tabla4[[#This Row],[Fecha]],2)</f>
        <v>7</v>
      </c>
      <c r="D17" s="29">
        <v>3620.16</v>
      </c>
      <c r="E17" s="27">
        <v>3216.57</v>
      </c>
      <c r="F17" s="27">
        <v>403.59</v>
      </c>
      <c r="G17" s="27">
        <v>0</v>
      </c>
      <c r="H17" s="27">
        <v>2127.77</v>
      </c>
      <c r="I17" s="26">
        <v>28</v>
      </c>
    </row>
    <row r="18" spans="1:9" x14ac:dyDescent="0.25">
      <c r="A18" s="28">
        <v>44578</v>
      </c>
      <c r="B18" s="26">
        <f t="shared" si="0"/>
        <v>1</v>
      </c>
      <c r="C18" s="26">
        <f>WEEKDAY(Tabla4[[#This Row],[Fecha]],2)</f>
        <v>1</v>
      </c>
      <c r="D18" s="29">
        <v>3178.41</v>
      </c>
      <c r="E18" s="27">
        <v>3154.41</v>
      </c>
      <c r="F18" s="27">
        <v>24</v>
      </c>
      <c r="G18" s="27">
        <v>0</v>
      </c>
      <c r="H18" s="27">
        <v>1826.18</v>
      </c>
      <c r="I18" s="26">
        <v>34</v>
      </c>
    </row>
    <row r="19" spans="1:9" x14ac:dyDescent="0.25">
      <c r="A19" s="28">
        <v>44579</v>
      </c>
      <c r="B19" s="26">
        <f t="shared" si="0"/>
        <v>1</v>
      </c>
      <c r="C19" s="26">
        <f>WEEKDAY(Tabla4[[#This Row],[Fecha]],2)</f>
        <v>2</v>
      </c>
      <c r="D19" s="29">
        <v>3765.94</v>
      </c>
      <c r="E19" s="27">
        <v>3388.37</v>
      </c>
      <c r="F19" s="27">
        <v>377.57</v>
      </c>
      <c r="G19" s="27">
        <v>0</v>
      </c>
      <c r="H19" s="27">
        <v>2082.56</v>
      </c>
      <c r="I19" s="26">
        <v>40</v>
      </c>
    </row>
    <row r="20" spans="1:9" x14ac:dyDescent="0.25">
      <c r="A20" s="28">
        <v>44580</v>
      </c>
      <c r="B20" s="26">
        <f t="shared" si="0"/>
        <v>1</v>
      </c>
      <c r="C20" s="26">
        <f>WEEKDAY(Tabla4[[#This Row],[Fecha]],2)</f>
        <v>3</v>
      </c>
      <c r="D20" s="29">
        <v>3966.48</v>
      </c>
      <c r="E20" s="27">
        <v>3605.21</v>
      </c>
      <c r="F20" s="27">
        <v>361.27</v>
      </c>
      <c r="G20" s="27">
        <v>0</v>
      </c>
      <c r="H20" s="27">
        <v>2216.8200000000002</v>
      </c>
      <c r="I20" s="26">
        <v>53</v>
      </c>
    </row>
    <row r="21" spans="1:9" x14ac:dyDescent="0.25">
      <c r="A21" s="28">
        <v>44581</v>
      </c>
      <c r="B21" s="26">
        <f t="shared" si="0"/>
        <v>1</v>
      </c>
      <c r="C21" s="26">
        <f>WEEKDAY(Tabla4[[#This Row],[Fecha]],2)</f>
        <v>4</v>
      </c>
      <c r="D21" s="29">
        <v>3706.63</v>
      </c>
      <c r="E21" s="27">
        <v>3706.63</v>
      </c>
      <c r="F21" s="27">
        <v>0</v>
      </c>
      <c r="G21" s="27">
        <v>0</v>
      </c>
      <c r="H21" s="27">
        <v>2076.33</v>
      </c>
      <c r="I21" s="26">
        <v>42</v>
      </c>
    </row>
    <row r="22" spans="1:9" x14ac:dyDescent="0.25">
      <c r="A22" s="28">
        <v>44582</v>
      </c>
      <c r="B22" s="26">
        <f t="shared" si="0"/>
        <v>1</v>
      </c>
      <c r="C22" s="26">
        <f>WEEKDAY(Tabla4[[#This Row],[Fecha]],2)</f>
        <v>5</v>
      </c>
      <c r="D22" s="29">
        <v>2753.61</v>
      </c>
      <c r="E22" s="27">
        <v>2753.61</v>
      </c>
      <c r="F22" s="27">
        <v>0</v>
      </c>
      <c r="G22" s="27">
        <v>0</v>
      </c>
      <c r="H22" s="27">
        <v>1611.89</v>
      </c>
      <c r="I22" s="26">
        <v>35</v>
      </c>
    </row>
    <row r="23" spans="1:9" x14ac:dyDescent="0.25">
      <c r="A23" s="28">
        <v>44583</v>
      </c>
      <c r="B23" s="26">
        <f t="shared" si="0"/>
        <v>1</v>
      </c>
      <c r="C23" s="26">
        <f>WEEKDAY(Tabla4[[#This Row],[Fecha]],2)</f>
        <v>6</v>
      </c>
      <c r="D23" s="29">
        <v>6177.15</v>
      </c>
      <c r="E23" s="27">
        <v>4991.5600000000004</v>
      </c>
      <c r="F23" s="27">
        <v>1185.5899999999999</v>
      </c>
      <c r="G23" s="27">
        <v>0</v>
      </c>
      <c r="H23" s="27">
        <v>3505.85</v>
      </c>
      <c r="I23" s="26">
        <v>51</v>
      </c>
    </row>
    <row r="24" spans="1:9" x14ac:dyDescent="0.25">
      <c r="A24" s="28">
        <v>44584</v>
      </c>
      <c r="B24" s="26">
        <f t="shared" si="0"/>
        <v>1</v>
      </c>
      <c r="C24" s="26">
        <f>WEEKDAY(Tabla4[[#This Row],[Fecha]],2)</f>
        <v>7</v>
      </c>
      <c r="D24" s="29">
        <v>2919.39</v>
      </c>
      <c r="E24" s="27">
        <v>2833.64</v>
      </c>
      <c r="F24" s="27">
        <v>85.75</v>
      </c>
      <c r="G24" s="27">
        <v>0</v>
      </c>
      <c r="H24" s="27">
        <v>1654.02</v>
      </c>
      <c r="I24" s="26">
        <v>26</v>
      </c>
    </row>
    <row r="25" spans="1:9" x14ac:dyDescent="0.25">
      <c r="A25" s="28">
        <v>44585</v>
      </c>
      <c r="B25" s="26">
        <f t="shared" si="0"/>
        <v>1</v>
      </c>
      <c r="C25" s="26">
        <f>WEEKDAY(Tabla4[[#This Row],[Fecha]],2)</f>
        <v>1</v>
      </c>
      <c r="D25" s="29">
        <v>3034.94</v>
      </c>
      <c r="E25" s="27">
        <v>2721.46</v>
      </c>
      <c r="F25" s="27">
        <v>313.48</v>
      </c>
      <c r="G25" s="27">
        <v>0</v>
      </c>
      <c r="H25" s="27">
        <v>1758.41</v>
      </c>
      <c r="I25" s="26">
        <v>31</v>
      </c>
    </row>
    <row r="26" spans="1:9" x14ac:dyDescent="0.25">
      <c r="A26" s="28">
        <v>44586</v>
      </c>
      <c r="B26" s="26">
        <f t="shared" si="0"/>
        <v>1</v>
      </c>
      <c r="C26" s="26">
        <f>WEEKDAY(Tabla4[[#This Row],[Fecha]],2)</f>
        <v>2</v>
      </c>
      <c r="D26" s="29">
        <v>2491.39</v>
      </c>
      <c r="E26" s="27">
        <v>2365.77</v>
      </c>
      <c r="F26" s="27">
        <v>125.62</v>
      </c>
      <c r="G26" s="27">
        <v>0</v>
      </c>
      <c r="H26" s="27">
        <v>1430.55</v>
      </c>
      <c r="I26" s="26">
        <v>34</v>
      </c>
    </row>
    <row r="27" spans="1:9" x14ac:dyDescent="0.25">
      <c r="A27" s="28">
        <v>44587</v>
      </c>
      <c r="B27" s="26">
        <f t="shared" si="0"/>
        <v>1</v>
      </c>
      <c r="C27" s="26">
        <f>WEEKDAY(Tabla4[[#This Row],[Fecha]],2)</f>
        <v>3</v>
      </c>
      <c r="D27" s="29">
        <v>1881.23</v>
      </c>
      <c r="E27" s="27">
        <v>1714.15</v>
      </c>
      <c r="F27" s="27">
        <v>167.08</v>
      </c>
      <c r="G27" s="27">
        <v>0</v>
      </c>
      <c r="H27" s="27">
        <v>1141.31</v>
      </c>
      <c r="I27" s="26">
        <v>24</v>
      </c>
    </row>
    <row r="28" spans="1:9" x14ac:dyDescent="0.25">
      <c r="A28" s="28">
        <v>44588</v>
      </c>
      <c r="B28" s="26">
        <f t="shared" si="0"/>
        <v>1</v>
      </c>
      <c r="C28" s="26">
        <f>WEEKDAY(Tabla4[[#This Row],[Fecha]],2)</f>
        <v>4</v>
      </c>
      <c r="D28" s="29">
        <v>2533.27</v>
      </c>
      <c r="E28" s="27">
        <v>1714.63</v>
      </c>
      <c r="F28" s="27">
        <v>818.64</v>
      </c>
      <c r="G28" s="27">
        <v>0</v>
      </c>
      <c r="H28" s="27">
        <v>1442.5</v>
      </c>
      <c r="I28" s="26">
        <v>34</v>
      </c>
    </row>
    <row r="29" spans="1:9" x14ac:dyDescent="0.25">
      <c r="A29" s="28">
        <v>44589</v>
      </c>
      <c r="B29" s="26">
        <f t="shared" si="0"/>
        <v>1</v>
      </c>
      <c r="C29" s="26">
        <f>WEEKDAY(Tabla4[[#This Row],[Fecha]],2)</f>
        <v>5</v>
      </c>
      <c r="D29" s="29">
        <v>4445.8599999999997</v>
      </c>
      <c r="E29" s="27">
        <v>4286.07</v>
      </c>
      <c r="F29" s="27">
        <v>159.79</v>
      </c>
      <c r="G29" s="27">
        <v>0</v>
      </c>
      <c r="H29" s="27">
        <v>2488.38</v>
      </c>
      <c r="I29" s="26">
        <v>45</v>
      </c>
    </row>
    <row r="30" spans="1:9" x14ac:dyDescent="0.25">
      <c r="A30" s="28">
        <v>44590</v>
      </c>
      <c r="B30" s="26">
        <f t="shared" si="0"/>
        <v>1</v>
      </c>
      <c r="C30" s="26">
        <f>WEEKDAY(Tabla4[[#This Row],[Fecha]],2)</f>
        <v>6</v>
      </c>
      <c r="D30" s="29">
        <v>3152.18</v>
      </c>
      <c r="E30" s="27">
        <v>2150.65</v>
      </c>
      <c r="F30" s="27">
        <v>1001.53</v>
      </c>
      <c r="G30" s="27">
        <v>0</v>
      </c>
      <c r="H30" s="27">
        <v>1844.08</v>
      </c>
      <c r="I30" s="26">
        <v>26</v>
      </c>
    </row>
    <row r="31" spans="1:9" x14ac:dyDescent="0.25">
      <c r="A31" s="28">
        <v>44591</v>
      </c>
      <c r="B31" s="26">
        <f t="shared" si="0"/>
        <v>1</v>
      </c>
      <c r="C31" s="26">
        <f>WEEKDAY(Tabla4[[#This Row],[Fecha]],2)</f>
        <v>7</v>
      </c>
      <c r="D31" s="29">
        <v>2940.98</v>
      </c>
      <c r="E31" s="27">
        <v>2819.89</v>
      </c>
      <c r="F31" s="27">
        <v>121.09</v>
      </c>
      <c r="G31" s="27">
        <v>0</v>
      </c>
      <c r="H31" s="27">
        <v>1669.58</v>
      </c>
      <c r="I31" s="26">
        <v>29</v>
      </c>
    </row>
    <row r="32" spans="1:9" x14ac:dyDescent="0.25">
      <c r="A32" s="28">
        <v>44592</v>
      </c>
      <c r="B32" s="26">
        <f t="shared" si="0"/>
        <v>1</v>
      </c>
      <c r="C32" s="26">
        <f>WEEKDAY(Tabla4[[#This Row],[Fecha]],2)</f>
        <v>1</v>
      </c>
      <c r="D32" s="29">
        <v>4221.26</v>
      </c>
      <c r="E32" s="27">
        <v>4169.25</v>
      </c>
      <c r="F32" s="27">
        <v>52.01</v>
      </c>
      <c r="G32" s="27">
        <v>0</v>
      </c>
      <c r="H32" s="27">
        <v>2391.35</v>
      </c>
      <c r="I32" s="26">
        <v>54</v>
      </c>
    </row>
    <row r="33" spans="1:9" x14ac:dyDescent="0.25">
      <c r="A33" s="28">
        <v>44593</v>
      </c>
      <c r="B33" s="26">
        <f t="shared" si="0"/>
        <v>2</v>
      </c>
      <c r="C33" s="26">
        <f>WEEKDAY(Tabla4[[#This Row],[Fecha]],2)</f>
        <v>2</v>
      </c>
      <c r="D33" s="29">
        <v>4717.8500000000004</v>
      </c>
      <c r="E33" s="27">
        <v>4360.6400000000003</v>
      </c>
      <c r="F33" s="27">
        <v>357.21</v>
      </c>
      <c r="G33" s="27">
        <v>0</v>
      </c>
      <c r="H33" s="27">
        <v>2616.06</v>
      </c>
      <c r="I33" s="26">
        <v>47</v>
      </c>
    </row>
    <row r="34" spans="1:9" x14ac:dyDescent="0.25">
      <c r="A34" s="28">
        <v>44594</v>
      </c>
      <c r="B34" s="26">
        <f t="shared" si="0"/>
        <v>2</v>
      </c>
      <c r="C34" s="26">
        <f>WEEKDAY(Tabla4[[#This Row],[Fecha]],2)</f>
        <v>3</v>
      </c>
      <c r="D34" s="29">
        <v>4845.28</v>
      </c>
      <c r="E34" s="27">
        <v>4845.28</v>
      </c>
      <c r="F34" s="27">
        <v>0</v>
      </c>
      <c r="G34" s="27">
        <v>0</v>
      </c>
      <c r="H34" s="27">
        <v>2699.69</v>
      </c>
      <c r="I34" s="26">
        <v>42</v>
      </c>
    </row>
    <row r="35" spans="1:9" x14ac:dyDescent="0.25">
      <c r="A35" s="28">
        <v>44595</v>
      </c>
      <c r="B35" s="26">
        <f t="shared" si="0"/>
        <v>2</v>
      </c>
      <c r="C35" s="26">
        <f>WEEKDAY(Tabla4[[#This Row],[Fecha]],2)</f>
        <v>4</v>
      </c>
      <c r="D35" s="29">
        <v>3418.45</v>
      </c>
      <c r="E35" s="27">
        <v>3305.74</v>
      </c>
      <c r="F35" s="27">
        <v>112.71</v>
      </c>
      <c r="G35" s="27">
        <v>0</v>
      </c>
      <c r="H35" s="27">
        <v>1962.65</v>
      </c>
      <c r="I35" s="26">
        <v>33</v>
      </c>
    </row>
    <row r="36" spans="1:9" x14ac:dyDescent="0.25">
      <c r="A36" s="28">
        <v>44596</v>
      </c>
      <c r="B36" s="26">
        <f t="shared" si="0"/>
        <v>2</v>
      </c>
      <c r="C36" s="26">
        <f>WEEKDAY(Tabla4[[#This Row],[Fecha]],2)</f>
        <v>5</v>
      </c>
      <c r="D36" s="29">
        <v>3483.92</v>
      </c>
      <c r="E36" s="27">
        <v>2786.75</v>
      </c>
      <c r="F36" s="27">
        <v>697.17</v>
      </c>
      <c r="G36" s="27">
        <v>0</v>
      </c>
      <c r="H36" s="27">
        <v>1975.94</v>
      </c>
      <c r="I36" s="26">
        <v>39</v>
      </c>
    </row>
    <row r="37" spans="1:9" x14ac:dyDescent="0.25">
      <c r="A37" s="28">
        <v>44597</v>
      </c>
      <c r="B37" s="26">
        <f t="shared" si="0"/>
        <v>2</v>
      </c>
      <c r="C37" s="26">
        <f>WEEKDAY(Tabla4[[#This Row],[Fecha]],2)</f>
        <v>6</v>
      </c>
      <c r="D37" s="29">
        <v>4180.18</v>
      </c>
      <c r="E37" s="27">
        <v>3462.69</v>
      </c>
      <c r="F37" s="27">
        <v>717.49</v>
      </c>
      <c r="G37" s="27">
        <v>0</v>
      </c>
      <c r="H37" s="27">
        <v>2371.66</v>
      </c>
      <c r="I37" s="26">
        <v>38</v>
      </c>
    </row>
    <row r="38" spans="1:9" x14ac:dyDescent="0.25">
      <c r="A38" s="28">
        <v>44598</v>
      </c>
      <c r="B38" s="26">
        <f t="shared" si="0"/>
        <v>2</v>
      </c>
      <c r="C38" s="26">
        <f>WEEKDAY(Tabla4[[#This Row],[Fecha]],2)</f>
        <v>7</v>
      </c>
      <c r="D38" s="29">
        <v>2630.46</v>
      </c>
      <c r="E38" s="27">
        <v>1803.43</v>
      </c>
      <c r="F38" s="27">
        <v>827.03</v>
      </c>
      <c r="G38" s="27">
        <v>0</v>
      </c>
      <c r="H38" s="27">
        <v>1669.58</v>
      </c>
      <c r="I38" s="26">
        <v>22</v>
      </c>
    </row>
    <row r="39" spans="1:9" x14ac:dyDescent="0.25">
      <c r="A39" s="28">
        <v>44599</v>
      </c>
      <c r="B39" s="26">
        <f t="shared" si="0"/>
        <v>2</v>
      </c>
      <c r="C39" s="26">
        <f>WEEKDAY(Tabla4[[#This Row],[Fecha]],2)</f>
        <v>1</v>
      </c>
      <c r="D39" s="29">
        <v>2654.27</v>
      </c>
      <c r="E39" s="27">
        <v>2012.41</v>
      </c>
      <c r="F39" s="27">
        <v>641.86</v>
      </c>
      <c r="G39" s="27">
        <v>0</v>
      </c>
      <c r="H39" s="27">
        <v>1524.11</v>
      </c>
      <c r="I39" s="26">
        <v>31</v>
      </c>
    </row>
    <row r="40" spans="1:9" x14ac:dyDescent="0.25">
      <c r="A40" s="28">
        <v>44600</v>
      </c>
      <c r="B40" s="26">
        <f t="shared" si="0"/>
        <v>2</v>
      </c>
      <c r="C40" s="26">
        <f>WEEKDAY(Tabla4[[#This Row],[Fecha]],2)</f>
        <v>2</v>
      </c>
      <c r="D40" s="29">
        <v>1405.34</v>
      </c>
      <c r="E40" s="27">
        <v>1405.34</v>
      </c>
      <c r="F40" s="27">
        <v>0</v>
      </c>
      <c r="G40" s="27">
        <v>0</v>
      </c>
      <c r="H40" s="27">
        <v>824.49</v>
      </c>
      <c r="I40" s="26">
        <v>14</v>
      </c>
    </row>
    <row r="41" spans="1:9" x14ac:dyDescent="0.25">
      <c r="A41" s="28">
        <v>44601</v>
      </c>
      <c r="B41" s="26">
        <f t="shared" si="0"/>
        <v>2</v>
      </c>
      <c r="C41" s="26">
        <f>WEEKDAY(Tabla4[[#This Row],[Fecha]],2)</f>
        <v>3</v>
      </c>
      <c r="D41" s="29">
        <v>3204.92</v>
      </c>
      <c r="E41" s="27">
        <v>2472.89</v>
      </c>
      <c r="F41" s="27">
        <v>732.03</v>
      </c>
      <c r="G41" s="27">
        <v>0</v>
      </c>
      <c r="H41" s="27">
        <v>1810.88</v>
      </c>
      <c r="I41" s="26">
        <v>27</v>
      </c>
    </row>
    <row r="42" spans="1:9" x14ac:dyDescent="0.25">
      <c r="A42" s="28">
        <v>44602</v>
      </c>
      <c r="B42" s="26">
        <f t="shared" si="0"/>
        <v>2</v>
      </c>
      <c r="C42" s="26">
        <f>WEEKDAY(Tabla4[[#This Row],[Fecha]],2)</f>
        <v>4</v>
      </c>
      <c r="D42" s="29">
        <v>3167.18</v>
      </c>
      <c r="E42" s="27">
        <v>2983.18</v>
      </c>
      <c r="F42" s="27">
        <v>184</v>
      </c>
      <c r="G42" s="27">
        <v>0</v>
      </c>
      <c r="H42" s="27">
        <v>1773.28</v>
      </c>
      <c r="I42" s="26">
        <v>30</v>
      </c>
    </row>
    <row r="43" spans="1:9" x14ac:dyDescent="0.25">
      <c r="A43" s="28">
        <v>44603</v>
      </c>
      <c r="B43" s="26">
        <f t="shared" si="0"/>
        <v>2</v>
      </c>
      <c r="C43" s="26">
        <f>WEEKDAY(Tabla4[[#This Row],[Fecha]],2)</f>
        <v>5</v>
      </c>
      <c r="D43" s="29">
        <v>2384.7800000000002</v>
      </c>
      <c r="E43" s="27">
        <v>2384.7800000000002</v>
      </c>
      <c r="F43" s="27">
        <v>0</v>
      </c>
      <c r="G43" s="27">
        <v>0</v>
      </c>
      <c r="H43" s="27">
        <v>1326.82</v>
      </c>
      <c r="I43" s="26">
        <v>24</v>
      </c>
    </row>
    <row r="44" spans="1:9" x14ac:dyDescent="0.25">
      <c r="A44" s="28">
        <v>44604</v>
      </c>
      <c r="B44" s="26">
        <f t="shared" si="0"/>
        <v>2</v>
      </c>
      <c r="C44" s="26">
        <f>WEEKDAY(Tabla4[[#This Row],[Fecha]],2)</f>
        <v>6</v>
      </c>
      <c r="D44" s="29">
        <v>4758.67</v>
      </c>
      <c r="E44" s="27">
        <v>4515.74</v>
      </c>
      <c r="F44" s="27">
        <v>242.93</v>
      </c>
      <c r="G44" s="27">
        <v>0</v>
      </c>
      <c r="H44" s="27">
        <v>2747.11</v>
      </c>
      <c r="I44" s="26">
        <v>40</v>
      </c>
    </row>
    <row r="45" spans="1:9" x14ac:dyDescent="0.25">
      <c r="A45" s="28">
        <v>44605</v>
      </c>
      <c r="B45" s="26">
        <f t="shared" si="0"/>
        <v>2</v>
      </c>
      <c r="C45" s="26">
        <f>WEEKDAY(Tabla4[[#This Row],[Fecha]],2)</f>
        <v>7</v>
      </c>
      <c r="D45" s="29">
        <v>2562.7199999999998</v>
      </c>
      <c r="E45" s="27">
        <v>2031.79</v>
      </c>
      <c r="F45" s="27">
        <v>530.92999999999995</v>
      </c>
      <c r="G45" s="27">
        <v>0</v>
      </c>
      <c r="H45" s="27">
        <v>1417.57</v>
      </c>
      <c r="I45" s="26">
        <v>22</v>
      </c>
    </row>
    <row r="46" spans="1:9" x14ac:dyDescent="0.25">
      <c r="A46" s="28">
        <v>44606</v>
      </c>
      <c r="B46" s="26">
        <f t="shared" si="0"/>
        <v>2</v>
      </c>
      <c r="C46" s="26">
        <f>WEEKDAY(Tabla4[[#This Row],[Fecha]],2)</f>
        <v>1</v>
      </c>
      <c r="D46" s="29">
        <v>2791.7</v>
      </c>
      <c r="E46" s="27">
        <v>2753.01</v>
      </c>
      <c r="F46" s="27">
        <v>38.69</v>
      </c>
      <c r="G46" s="27">
        <v>0</v>
      </c>
      <c r="H46" s="27">
        <v>1599.99</v>
      </c>
      <c r="I46" s="26">
        <v>26</v>
      </c>
    </row>
    <row r="47" spans="1:9" x14ac:dyDescent="0.25">
      <c r="A47" s="28">
        <v>44607</v>
      </c>
      <c r="B47" s="26">
        <f t="shared" si="0"/>
        <v>2</v>
      </c>
      <c r="C47" s="26">
        <f>WEEKDAY(Tabla4[[#This Row],[Fecha]],2)</f>
        <v>2</v>
      </c>
      <c r="D47" s="29">
        <v>6054.22</v>
      </c>
      <c r="E47" s="27">
        <v>5314.25</v>
      </c>
      <c r="F47" s="27">
        <v>739.97</v>
      </c>
      <c r="G47" s="27">
        <v>0</v>
      </c>
      <c r="H47" s="27">
        <v>3472.59</v>
      </c>
      <c r="I47" s="26">
        <v>56</v>
      </c>
    </row>
    <row r="48" spans="1:9" x14ac:dyDescent="0.25">
      <c r="A48" s="28">
        <v>44608</v>
      </c>
      <c r="B48" s="26">
        <f t="shared" si="0"/>
        <v>2</v>
      </c>
      <c r="C48" s="26">
        <f>WEEKDAY(Tabla4[[#This Row],[Fecha]],2)</f>
        <v>3</v>
      </c>
      <c r="D48" s="29">
        <v>4255.83</v>
      </c>
      <c r="E48" s="27">
        <v>4245.07</v>
      </c>
      <c r="F48" s="27">
        <v>10.76</v>
      </c>
      <c r="G48" s="27">
        <v>0</v>
      </c>
      <c r="H48" s="27">
        <v>2387.1799999999998</v>
      </c>
      <c r="I48" s="26">
        <v>44</v>
      </c>
    </row>
    <row r="49" spans="1:9" x14ac:dyDescent="0.25">
      <c r="A49" s="28">
        <v>44609</v>
      </c>
      <c r="B49" s="26">
        <f t="shared" si="0"/>
        <v>2</v>
      </c>
      <c r="C49" s="26">
        <f>WEEKDAY(Tabla4[[#This Row],[Fecha]],2)</f>
        <v>4</v>
      </c>
      <c r="D49" s="29">
        <v>4820.66</v>
      </c>
      <c r="E49" s="27">
        <v>3842.05</v>
      </c>
      <c r="F49" s="27">
        <v>978.61</v>
      </c>
      <c r="G49" s="27">
        <v>0</v>
      </c>
      <c r="H49" s="27">
        <v>2765.3</v>
      </c>
      <c r="I49" s="26">
        <v>55</v>
      </c>
    </row>
    <row r="50" spans="1:9" x14ac:dyDescent="0.25">
      <c r="A50" s="28">
        <v>44610</v>
      </c>
      <c r="B50" s="26">
        <f t="shared" si="0"/>
        <v>2</v>
      </c>
      <c r="C50" s="26">
        <f>WEEKDAY(Tabla4[[#This Row],[Fecha]],2)</f>
        <v>5</v>
      </c>
      <c r="D50" s="29">
        <v>2980.8</v>
      </c>
      <c r="E50" s="27">
        <v>2980.8</v>
      </c>
      <c r="F50" s="27">
        <v>0</v>
      </c>
      <c r="G50" s="27">
        <v>0</v>
      </c>
      <c r="H50" s="27">
        <v>1736.15</v>
      </c>
      <c r="I50" s="26">
        <v>37</v>
      </c>
    </row>
    <row r="51" spans="1:9" x14ac:dyDescent="0.25">
      <c r="A51" s="28">
        <v>44611</v>
      </c>
      <c r="B51" s="26">
        <f t="shared" si="0"/>
        <v>2</v>
      </c>
      <c r="C51" s="26">
        <f>WEEKDAY(Tabla4[[#This Row],[Fecha]],2)</f>
        <v>6</v>
      </c>
      <c r="D51" s="29">
        <v>5728.46</v>
      </c>
      <c r="E51" s="27">
        <v>4623.34</v>
      </c>
      <c r="F51" s="27">
        <v>1105.1199999999999</v>
      </c>
      <c r="G51" s="27">
        <v>0</v>
      </c>
      <c r="H51" s="27">
        <v>3210.62</v>
      </c>
      <c r="I51" s="26">
        <v>44</v>
      </c>
    </row>
    <row r="52" spans="1:9" x14ac:dyDescent="0.25">
      <c r="A52" s="28">
        <v>44612</v>
      </c>
      <c r="B52" s="26">
        <f t="shared" si="0"/>
        <v>2</v>
      </c>
      <c r="C52" s="26">
        <f>WEEKDAY(Tabla4[[#This Row],[Fecha]],2)</f>
        <v>7</v>
      </c>
      <c r="D52" s="29">
        <v>5559.94</v>
      </c>
      <c r="E52" s="27">
        <v>2744.5</v>
      </c>
      <c r="F52" s="27">
        <v>2815.44</v>
      </c>
      <c r="G52" s="27">
        <v>0</v>
      </c>
      <c r="H52" s="27">
        <v>1440.61</v>
      </c>
      <c r="I52" s="26">
        <v>33</v>
      </c>
    </row>
    <row r="53" spans="1:9" x14ac:dyDescent="0.25">
      <c r="A53" s="28">
        <v>44613</v>
      </c>
      <c r="B53" s="26">
        <f t="shared" si="0"/>
        <v>2</v>
      </c>
      <c r="C53" s="26">
        <f>WEEKDAY(Tabla4[[#This Row],[Fecha]],2)</f>
        <v>1</v>
      </c>
      <c r="D53" s="29">
        <v>4966.54</v>
      </c>
      <c r="E53" s="27">
        <v>4085.99</v>
      </c>
      <c r="F53" s="27">
        <v>880.55</v>
      </c>
      <c r="G53" s="27">
        <v>0</v>
      </c>
      <c r="H53" s="27">
        <v>2924.42</v>
      </c>
      <c r="I53" s="26">
        <v>35</v>
      </c>
    </row>
    <row r="54" spans="1:9" x14ac:dyDescent="0.25">
      <c r="A54" s="28">
        <v>44614</v>
      </c>
      <c r="B54" s="26">
        <f t="shared" si="0"/>
        <v>2</v>
      </c>
      <c r="C54" s="26">
        <f>WEEKDAY(Tabla4[[#This Row],[Fecha]],2)</f>
        <v>2</v>
      </c>
      <c r="D54" s="29">
        <v>4648.99</v>
      </c>
      <c r="E54" s="27">
        <v>4545.76</v>
      </c>
      <c r="F54" s="27">
        <v>103.23</v>
      </c>
      <c r="G54" s="27">
        <v>0</v>
      </c>
      <c r="H54" s="27">
        <v>2535.5100000000002</v>
      </c>
      <c r="I54" s="26">
        <v>49</v>
      </c>
    </row>
    <row r="55" spans="1:9" x14ac:dyDescent="0.25">
      <c r="A55" s="28">
        <v>44615</v>
      </c>
      <c r="B55" s="26">
        <f t="shared" si="0"/>
        <v>2</v>
      </c>
      <c r="C55" s="26">
        <f>WEEKDAY(Tabla4[[#This Row],[Fecha]],2)</f>
        <v>3</v>
      </c>
      <c r="D55" s="29">
        <v>3440.66</v>
      </c>
      <c r="E55" s="27">
        <v>2997.29</v>
      </c>
      <c r="F55" s="27">
        <v>443.37</v>
      </c>
      <c r="G55" s="27">
        <v>0</v>
      </c>
      <c r="H55" s="27">
        <v>1976.46</v>
      </c>
      <c r="I55" s="26">
        <v>43</v>
      </c>
    </row>
    <row r="56" spans="1:9" x14ac:dyDescent="0.25">
      <c r="A56" s="28">
        <v>44616</v>
      </c>
      <c r="B56" s="26">
        <f t="shared" si="0"/>
        <v>2</v>
      </c>
      <c r="C56" s="26">
        <f>WEEKDAY(Tabla4[[#This Row],[Fecha]],2)</f>
        <v>4</v>
      </c>
      <c r="D56" s="29">
        <v>4088.09</v>
      </c>
      <c r="E56" s="27">
        <v>3492.17</v>
      </c>
      <c r="F56" s="27">
        <v>595.91999999999996</v>
      </c>
      <c r="G56" s="27">
        <v>0</v>
      </c>
      <c r="H56" s="27">
        <v>2317.0700000000002</v>
      </c>
      <c r="I56" s="26">
        <v>40</v>
      </c>
    </row>
    <row r="57" spans="1:9" x14ac:dyDescent="0.25">
      <c r="A57" s="28">
        <v>44617</v>
      </c>
      <c r="B57" s="26">
        <f t="shared" si="0"/>
        <v>2</v>
      </c>
      <c r="C57" s="26">
        <f>WEEKDAY(Tabla4[[#This Row],[Fecha]],2)</f>
        <v>5</v>
      </c>
      <c r="D57" s="29">
        <v>2918.34</v>
      </c>
      <c r="E57" s="27">
        <v>2489.85</v>
      </c>
      <c r="F57" s="27">
        <v>428.49</v>
      </c>
      <c r="G57" s="27">
        <v>0</v>
      </c>
      <c r="H57" s="27">
        <v>1668.94</v>
      </c>
      <c r="I57" s="26">
        <v>34</v>
      </c>
    </row>
    <row r="58" spans="1:9" x14ac:dyDescent="0.25">
      <c r="A58" s="28">
        <v>44618</v>
      </c>
      <c r="B58" s="26">
        <f t="shared" si="0"/>
        <v>2</v>
      </c>
      <c r="C58" s="26">
        <f>WEEKDAY(Tabla4[[#This Row],[Fecha]],2)</f>
        <v>6</v>
      </c>
      <c r="D58" s="29">
        <v>7506.01</v>
      </c>
      <c r="E58" s="27">
        <v>4240.6499999999996</v>
      </c>
      <c r="F58" s="27">
        <v>3265.36</v>
      </c>
      <c r="G58" s="27">
        <v>0</v>
      </c>
      <c r="H58" s="27">
        <v>4222.74</v>
      </c>
      <c r="I58" s="26">
        <v>49</v>
      </c>
    </row>
    <row r="59" spans="1:9" x14ac:dyDescent="0.25">
      <c r="A59" s="28">
        <v>44619</v>
      </c>
      <c r="B59" s="26">
        <f t="shared" si="0"/>
        <v>2</v>
      </c>
      <c r="C59" s="26">
        <f>WEEKDAY(Tabla4[[#This Row],[Fecha]],2)</f>
        <v>7</v>
      </c>
      <c r="D59" s="29">
        <v>3184.52</v>
      </c>
      <c r="E59" s="27">
        <v>2716.03</v>
      </c>
      <c r="F59" s="27">
        <v>468.49</v>
      </c>
      <c r="G59" s="27">
        <v>0</v>
      </c>
      <c r="H59" s="27">
        <v>3015.9</v>
      </c>
      <c r="I59" s="26">
        <v>31</v>
      </c>
    </row>
    <row r="60" spans="1:9" x14ac:dyDescent="0.25">
      <c r="A60" s="28">
        <v>44620</v>
      </c>
      <c r="B60" s="26">
        <f t="shared" si="0"/>
        <v>2</v>
      </c>
      <c r="C60" s="26">
        <f>WEEKDAY(Tabla4[[#This Row],[Fecha]],2)</f>
        <v>1</v>
      </c>
      <c r="D60" s="29">
        <v>4329.66</v>
      </c>
      <c r="E60" s="27">
        <v>3982.75</v>
      </c>
      <c r="F60" s="27">
        <v>346.91</v>
      </c>
      <c r="G60" s="27">
        <v>0</v>
      </c>
      <c r="H60" s="27">
        <v>0</v>
      </c>
      <c r="I60" s="26">
        <v>40</v>
      </c>
    </row>
    <row r="61" spans="1:9" x14ac:dyDescent="0.25">
      <c r="A61" s="28">
        <v>44621</v>
      </c>
      <c r="B61" s="26">
        <f t="shared" si="0"/>
        <v>3</v>
      </c>
      <c r="C61" s="26">
        <f>WEEKDAY(Tabla4[[#This Row],[Fecha]],2)</f>
        <v>2</v>
      </c>
      <c r="D61" s="29">
        <v>6669.52</v>
      </c>
      <c r="E61" s="27">
        <v>5792.44</v>
      </c>
      <c r="F61" s="27">
        <v>877.08</v>
      </c>
      <c r="G61" s="27">
        <v>0</v>
      </c>
      <c r="H61" s="27">
        <v>0</v>
      </c>
      <c r="I61" s="26">
        <v>60</v>
      </c>
    </row>
    <row r="62" spans="1:9" x14ac:dyDescent="0.25">
      <c r="A62" s="28">
        <v>44622</v>
      </c>
      <c r="B62" s="26">
        <f t="shared" si="0"/>
        <v>3</v>
      </c>
      <c r="C62" s="26">
        <f>WEEKDAY(Tabla4[[#This Row],[Fecha]],2)</f>
        <v>3</v>
      </c>
      <c r="D62" s="29">
        <v>2966.54</v>
      </c>
      <c r="E62" s="27">
        <v>2898.01</v>
      </c>
      <c r="F62" s="27">
        <v>68.53</v>
      </c>
      <c r="G62" s="27">
        <v>0</v>
      </c>
      <c r="H62" s="27">
        <v>0</v>
      </c>
      <c r="I62" s="26">
        <v>29</v>
      </c>
    </row>
    <row r="63" spans="1:9" x14ac:dyDescent="0.25">
      <c r="A63" s="28">
        <v>44623</v>
      </c>
      <c r="B63" s="26">
        <f t="shared" si="0"/>
        <v>3</v>
      </c>
      <c r="C63" s="26">
        <f>WEEKDAY(Tabla4[[#This Row],[Fecha]],2)</f>
        <v>4</v>
      </c>
      <c r="D63" s="29">
        <v>6080.77</v>
      </c>
      <c r="E63" s="27">
        <v>4636.5600000000004</v>
      </c>
      <c r="F63" s="27">
        <v>1444.21</v>
      </c>
      <c r="G63" s="27">
        <v>0</v>
      </c>
      <c r="H63" s="27">
        <v>0</v>
      </c>
      <c r="I63" s="26">
        <v>50</v>
      </c>
    </row>
    <row r="64" spans="1:9" x14ac:dyDescent="0.25">
      <c r="A64" s="28">
        <v>44624</v>
      </c>
      <c r="B64" s="26">
        <f t="shared" si="0"/>
        <v>3</v>
      </c>
      <c r="C64" s="26">
        <f>WEEKDAY(Tabla4[[#This Row],[Fecha]],2)</f>
        <v>5</v>
      </c>
      <c r="D64" s="29">
        <v>3690.55</v>
      </c>
      <c r="E64" s="27">
        <v>3490.55</v>
      </c>
      <c r="F64" s="27">
        <v>200</v>
      </c>
      <c r="G64" s="27">
        <v>0</v>
      </c>
      <c r="H64" s="27">
        <v>0</v>
      </c>
      <c r="I64" s="26">
        <v>38</v>
      </c>
    </row>
    <row r="65" spans="1:9" x14ac:dyDescent="0.25">
      <c r="A65" s="28">
        <v>44625</v>
      </c>
      <c r="B65" s="26">
        <f t="shared" si="0"/>
        <v>3</v>
      </c>
      <c r="C65" s="26">
        <f>WEEKDAY(Tabla4[[#This Row],[Fecha]],2)</f>
        <v>6</v>
      </c>
      <c r="D65" s="29">
        <v>5746.1</v>
      </c>
      <c r="E65" s="27">
        <v>4348.95</v>
      </c>
      <c r="F65" s="27">
        <v>1397.15</v>
      </c>
      <c r="G65" s="27">
        <v>0</v>
      </c>
      <c r="H65" s="27">
        <v>0</v>
      </c>
      <c r="I65" s="26">
        <v>48</v>
      </c>
    </row>
    <row r="66" spans="1:9" x14ac:dyDescent="0.25">
      <c r="A66" s="28">
        <v>44626</v>
      </c>
      <c r="B66" s="26">
        <f t="shared" si="0"/>
        <v>3</v>
      </c>
      <c r="C66" s="26">
        <f>WEEKDAY(Tabla4[[#This Row],[Fecha]],2)</f>
        <v>7</v>
      </c>
      <c r="D66" s="29">
        <v>3095.82</v>
      </c>
      <c r="E66" s="27">
        <v>2103.2800000000002</v>
      </c>
      <c r="F66" s="27">
        <v>992.54</v>
      </c>
      <c r="G66" s="27">
        <v>0</v>
      </c>
      <c r="H66" s="27">
        <v>1751.75</v>
      </c>
      <c r="I66" s="26">
        <v>28</v>
      </c>
    </row>
    <row r="67" spans="1:9" x14ac:dyDescent="0.25">
      <c r="A67" s="28">
        <v>44627</v>
      </c>
      <c r="B67" s="26">
        <f t="shared" ref="B67:B130" si="3">MONTH(A67)</f>
        <v>3</v>
      </c>
      <c r="C67" s="26">
        <f>WEEKDAY(Tabla4[[#This Row],[Fecha]],2)</f>
        <v>1</v>
      </c>
      <c r="D67" s="29">
        <v>3740.32</v>
      </c>
      <c r="E67" s="27">
        <v>3377.27</v>
      </c>
      <c r="F67" s="27">
        <v>363.05</v>
      </c>
      <c r="G67" s="27">
        <v>0</v>
      </c>
      <c r="H67" s="27">
        <v>2132.7800000000002</v>
      </c>
      <c r="I67" s="26">
        <v>40</v>
      </c>
    </row>
    <row r="68" spans="1:9" x14ac:dyDescent="0.25">
      <c r="A68" s="28">
        <v>44628</v>
      </c>
      <c r="B68" s="26">
        <f t="shared" si="3"/>
        <v>3</v>
      </c>
      <c r="C68" s="26">
        <f>WEEKDAY(Tabla4[[#This Row],[Fecha]],2)</f>
        <v>2</v>
      </c>
      <c r="D68" s="29">
        <v>5725.4</v>
      </c>
      <c r="E68" s="27">
        <v>4397.01</v>
      </c>
      <c r="F68" s="27">
        <v>1328.39</v>
      </c>
      <c r="G68" s="27">
        <v>0</v>
      </c>
      <c r="H68" s="27">
        <v>3161.2</v>
      </c>
      <c r="I68" s="26">
        <v>40</v>
      </c>
    </row>
    <row r="69" spans="1:9" x14ac:dyDescent="0.25">
      <c r="A69" s="28">
        <v>44629</v>
      </c>
      <c r="B69" s="26">
        <f t="shared" si="3"/>
        <v>3</v>
      </c>
      <c r="C69" s="26">
        <f>WEEKDAY(Tabla4[[#This Row],[Fecha]],2)</f>
        <v>3</v>
      </c>
      <c r="D69" s="29">
        <v>2361.6999999999998</v>
      </c>
      <c r="E69" s="27">
        <v>2361.6999999999998</v>
      </c>
      <c r="F69" s="27">
        <v>0</v>
      </c>
      <c r="G69" s="27">
        <v>0</v>
      </c>
      <c r="H69" s="27">
        <v>1436.16</v>
      </c>
      <c r="I69" s="26">
        <v>29</v>
      </c>
    </row>
    <row r="70" spans="1:9" x14ac:dyDescent="0.25">
      <c r="A70" s="28">
        <v>44630</v>
      </c>
      <c r="B70" s="26">
        <f t="shared" si="3"/>
        <v>3</v>
      </c>
      <c r="C70" s="26">
        <f>WEEKDAY(Tabla4[[#This Row],[Fecha]],2)</f>
        <v>4</v>
      </c>
      <c r="D70" s="29">
        <v>3606.48</v>
      </c>
      <c r="E70" s="27">
        <v>3297.16</v>
      </c>
      <c r="F70" s="27">
        <v>309.32</v>
      </c>
      <c r="G70" s="27">
        <v>0</v>
      </c>
      <c r="H70" s="27">
        <v>2165.2199999999998</v>
      </c>
      <c r="I70" s="26">
        <v>44</v>
      </c>
    </row>
    <row r="71" spans="1:9" x14ac:dyDescent="0.25">
      <c r="A71" s="28">
        <v>44631</v>
      </c>
      <c r="B71" s="26">
        <f t="shared" si="3"/>
        <v>3</v>
      </c>
      <c r="C71" s="26">
        <f>WEEKDAY(Tabla4[[#This Row],[Fecha]],2)</f>
        <v>5</v>
      </c>
      <c r="D71" s="29">
        <v>4566.46</v>
      </c>
      <c r="E71" s="27">
        <v>3666.12</v>
      </c>
      <c r="F71" s="27">
        <v>725.34</v>
      </c>
      <c r="G71" s="27">
        <v>175</v>
      </c>
      <c r="H71" s="27">
        <v>2708.65</v>
      </c>
      <c r="I71" s="26">
        <v>41</v>
      </c>
    </row>
    <row r="72" spans="1:9" x14ac:dyDescent="0.25">
      <c r="A72" s="28">
        <v>44632</v>
      </c>
      <c r="B72" s="26">
        <f t="shared" si="3"/>
        <v>3</v>
      </c>
      <c r="C72" s="26">
        <f>WEEKDAY(Tabla4[[#This Row],[Fecha]],2)</f>
        <v>6</v>
      </c>
      <c r="D72" s="29">
        <v>2883.33</v>
      </c>
      <c r="E72" s="27">
        <v>2424.5</v>
      </c>
      <c r="F72" s="27">
        <v>458.83</v>
      </c>
      <c r="G72" s="27">
        <v>0</v>
      </c>
      <c r="H72" s="27">
        <v>1764.21</v>
      </c>
      <c r="I72" s="26">
        <v>28</v>
      </c>
    </row>
    <row r="73" spans="1:9" x14ac:dyDescent="0.25">
      <c r="A73" s="28">
        <v>44633</v>
      </c>
      <c r="B73" s="26">
        <f t="shared" si="3"/>
        <v>3</v>
      </c>
      <c r="C73" s="26">
        <f>WEEKDAY(Tabla4[[#This Row],[Fecha]],2)</f>
        <v>7</v>
      </c>
      <c r="D73" s="29">
        <v>1853.87</v>
      </c>
      <c r="E73" s="27">
        <v>1323.77</v>
      </c>
      <c r="F73" s="27">
        <v>530.1</v>
      </c>
      <c r="G73" s="27">
        <v>0</v>
      </c>
      <c r="H73" s="27">
        <v>1137.25</v>
      </c>
      <c r="I73" s="26">
        <v>17</v>
      </c>
    </row>
    <row r="74" spans="1:9" x14ac:dyDescent="0.25">
      <c r="A74" s="28">
        <v>44634</v>
      </c>
      <c r="B74" s="26">
        <f t="shared" si="3"/>
        <v>3</v>
      </c>
      <c r="C74" s="26">
        <f>WEEKDAY(Tabla4[[#This Row],[Fecha]],2)</f>
        <v>1</v>
      </c>
      <c r="D74" s="29">
        <v>5483.77</v>
      </c>
      <c r="E74" s="27">
        <v>3538.24</v>
      </c>
      <c r="F74" s="27">
        <v>1945.53</v>
      </c>
      <c r="G74" s="27">
        <v>0</v>
      </c>
      <c r="H74" s="27">
        <v>3209.25</v>
      </c>
      <c r="I74" s="26">
        <v>45</v>
      </c>
    </row>
    <row r="75" spans="1:9" x14ac:dyDescent="0.25">
      <c r="A75" s="28">
        <v>44635</v>
      </c>
      <c r="B75" s="26">
        <f t="shared" si="3"/>
        <v>3</v>
      </c>
      <c r="C75" s="26">
        <f>WEEKDAY(Tabla4[[#This Row],[Fecha]],2)</f>
        <v>2</v>
      </c>
      <c r="D75" s="29">
        <v>5135.18</v>
      </c>
      <c r="E75" s="27">
        <v>4967.13</v>
      </c>
      <c r="F75" s="27">
        <v>168.05</v>
      </c>
      <c r="G75" s="27">
        <v>0</v>
      </c>
      <c r="H75" s="27">
        <v>3103.21</v>
      </c>
      <c r="I75" s="26">
        <v>40</v>
      </c>
    </row>
    <row r="76" spans="1:9" x14ac:dyDescent="0.25">
      <c r="A76" s="28">
        <v>44636</v>
      </c>
      <c r="B76" s="26">
        <f t="shared" si="3"/>
        <v>3</v>
      </c>
      <c r="C76" s="26">
        <f>WEEKDAY(Tabla4[[#This Row],[Fecha]],2)</f>
        <v>3</v>
      </c>
      <c r="D76" s="29">
        <v>3445.95</v>
      </c>
      <c r="E76" s="27">
        <v>3445.95</v>
      </c>
      <c r="F76" s="27">
        <v>0</v>
      </c>
      <c r="G76" s="27">
        <v>0</v>
      </c>
      <c r="H76" s="27">
        <v>2116.91</v>
      </c>
      <c r="I76" s="26">
        <v>28</v>
      </c>
    </row>
    <row r="77" spans="1:9" x14ac:dyDescent="0.25">
      <c r="A77" s="28">
        <v>44637</v>
      </c>
      <c r="B77" s="26">
        <f t="shared" si="3"/>
        <v>3</v>
      </c>
      <c r="C77" s="26">
        <f>WEEKDAY(Tabla4[[#This Row],[Fecha]],2)</f>
        <v>4</v>
      </c>
      <c r="D77" s="29">
        <v>4681.26</v>
      </c>
      <c r="E77" s="27">
        <v>3801.2</v>
      </c>
      <c r="F77" s="27">
        <v>880.06</v>
      </c>
      <c r="G77" s="27">
        <v>0</v>
      </c>
      <c r="H77" s="27">
        <v>2789.94</v>
      </c>
      <c r="I77" s="26">
        <v>33</v>
      </c>
    </row>
    <row r="78" spans="1:9" x14ac:dyDescent="0.25">
      <c r="A78" s="28">
        <v>44638</v>
      </c>
      <c r="B78" s="26">
        <f t="shared" si="3"/>
        <v>3</v>
      </c>
      <c r="C78" s="26">
        <f>WEEKDAY(Tabla4[[#This Row],[Fecha]],2)</f>
        <v>5</v>
      </c>
      <c r="D78" s="29">
        <v>4252.0200000000004</v>
      </c>
      <c r="E78" s="27">
        <v>3042.13</v>
      </c>
      <c r="F78" s="27">
        <v>1209.8900000000001</v>
      </c>
      <c r="G78" s="27">
        <v>0</v>
      </c>
      <c r="H78" s="27">
        <v>2512.66</v>
      </c>
      <c r="I78" s="26">
        <v>40</v>
      </c>
    </row>
    <row r="79" spans="1:9" x14ac:dyDescent="0.25">
      <c r="A79" s="28">
        <v>44639</v>
      </c>
      <c r="B79" s="26">
        <f t="shared" si="3"/>
        <v>3</v>
      </c>
      <c r="C79" s="26">
        <f>WEEKDAY(Tabla4[[#This Row],[Fecha]],2)</f>
        <v>6</v>
      </c>
      <c r="D79" s="29">
        <v>3686.54</v>
      </c>
      <c r="E79" s="27">
        <v>3434.56</v>
      </c>
      <c r="F79" s="27">
        <v>251.98</v>
      </c>
      <c r="G79" s="27">
        <v>0</v>
      </c>
      <c r="H79" s="27">
        <v>2280.5</v>
      </c>
      <c r="I79" s="26">
        <v>38</v>
      </c>
    </row>
    <row r="80" spans="1:9" x14ac:dyDescent="0.25">
      <c r="A80" s="28">
        <v>44640</v>
      </c>
      <c r="B80" s="26">
        <f t="shared" si="3"/>
        <v>3</v>
      </c>
      <c r="C80" s="26">
        <f>WEEKDAY(Tabla4[[#This Row],[Fecha]],2)</f>
        <v>7</v>
      </c>
      <c r="D80" s="29">
        <v>3334.67</v>
      </c>
      <c r="E80" s="27">
        <v>2580.8000000000002</v>
      </c>
      <c r="F80" s="27">
        <v>753.87</v>
      </c>
      <c r="G80" s="27">
        <v>0</v>
      </c>
      <c r="H80" s="27">
        <v>2009.86</v>
      </c>
      <c r="I80" s="26">
        <v>32</v>
      </c>
    </row>
    <row r="81" spans="1:9" x14ac:dyDescent="0.25">
      <c r="A81" s="28">
        <v>44641</v>
      </c>
      <c r="B81" s="26">
        <f t="shared" si="3"/>
        <v>3</v>
      </c>
      <c r="C81" s="26">
        <f>WEEKDAY(Tabla4[[#This Row],[Fecha]],2)</f>
        <v>1</v>
      </c>
      <c r="D81" s="29">
        <v>3020.49</v>
      </c>
      <c r="E81" s="27">
        <v>3020.49</v>
      </c>
      <c r="F81" s="27">
        <v>0</v>
      </c>
      <c r="G81" s="27">
        <v>0</v>
      </c>
      <c r="H81" s="27">
        <v>1712.65</v>
      </c>
      <c r="I81" s="26">
        <v>31</v>
      </c>
    </row>
    <row r="82" spans="1:9" x14ac:dyDescent="0.25">
      <c r="A82" s="28">
        <v>44642</v>
      </c>
      <c r="B82" s="26">
        <f t="shared" si="3"/>
        <v>3</v>
      </c>
      <c r="C82" s="26">
        <f>WEEKDAY(Tabla4[[#This Row],[Fecha]],2)</f>
        <v>2</v>
      </c>
      <c r="D82" s="29">
        <v>1648.64</v>
      </c>
      <c r="E82" s="27">
        <v>1615.65</v>
      </c>
      <c r="F82" s="27">
        <v>32.99</v>
      </c>
      <c r="G82" s="27">
        <v>0</v>
      </c>
      <c r="H82" s="27">
        <v>1045.55</v>
      </c>
      <c r="I82" s="26">
        <v>27</v>
      </c>
    </row>
    <row r="83" spans="1:9" x14ac:dyDescent="0.25">
      <c r="A83" s="28">
        <v>44643</v>
      </c>
      <c r="B83" s="26">
        <f t="shared" si="3"/>
        <v>3</v>
      </c>
      <c r="C83" s="26">
        <f>WEEKDAY(Tabla4[[#This Row],[Fecha]],2)</f>
        <v>3</v>
      </c>
      <c r="D83" s="29">
        <v>2574.2399999999998</v>
      </c>
      <c r="E83" s="27">
        <v>2371.16</v>
      </c>
      <c r="F83" s="27">
        <v>203.08</v>
      </c>
      <c r="G83" s="27">
        <v>0</v>
      </c>
      <c r="H83" s="27">
        <v>1536.1</v>
      </c>
      <c r="I83" s="26">
        <v>27</v>
      </c>
    </row>
    <row r="84" spans="1:9" x14ac:dyDescent="0.25">
      <c r="A84" s="28">
        <v>44644</v>
      </c>
      <c r="B84" s="26">
        <f t="shared" si="3"/>
        <v>3</v>
      </c>
      <c r="C84" s="26">
        <f>WEEKDAY(Tabla4[[#This Row],[Fecha]],2)</f>
        <v>4</v>
      </c>
      <c r="D84" s="29">
        <v>2477.08</v>
      </c>
      <c r="E84" s="27">
        <v>2477.08</v>
      </c>
      <c r="F84" s="27">
        <v>0</v>
      </c>
      <c r="G84" s="27">
        <v>0</v>
      </c>
      <c r="H84" s="27">
        <v>1449.1</v>
      </c>
      <c r="I84" s="26">
        <v>25</v>
      </c>
    </row>
    <row r="85" spans="1:9" x14ac:dyDescent="0.25">
      <c r="A85" s="28">
        <v>44645</v>
      </c>
      <c r="B85" s="26">
        <f t="shared" si="3"/>
        <v>3</v>
      </c>
      <c r="C85" s="26">
        <f>WEEKDAY(Tabla4[[#This Row],[Fecha]],2)</f>
        <v>5</v>
      </c>
      <c r="D85" s="29">
        <v>4972.6000000000004</v>
      </c>
      <c r="E85" s="27">
        <v>4293.55</v>
      </c>
      <c r="F85" s="27">
        <v>679.05</v>
      </c>
      <c r="G85" s="27">
        <v>0</v>
      </c>
      <c r="H85" s="27">
        <v>3010.9</v>
      </c>
      <c r="I85" s="26">
        <v>46</v>
      </c>
    </row>
    <row r="86" spans="1:9" x14ac:dyDescent="0.25">
      <c r="A86" s="28">
        <v>44646</v>
      </c>
      <c r="B86" s="26">
        <f t="shared" si="3"/>
        <v>3</v>
      </c>
      <c r="C86" s="26">
        <f>WEEKDAY(Tabla4[[#This Row],[Fecha]],2)</f>
        <v>6</v>
      </c>
      <c r="D86" s="29">
        <v>5208.8999999999996</v>
      </c>
      <c r="E86" s="27">
        <v>4718.82</v>
      </c>
      <c r="F86" s="27">
        <v>490.08</v>
      </c>
      <c r="G86" s="27">
        <v>0</v>
      </c>
      <c r="H86" s="27">
        <v>3079.53</v>
      </c>
      <c r="I86" s="26">
        <v>44</v>
      </c>
    </row>
    <row r="87" spans="1:9" x14ac:dyDescent="0.25">
      <c r="A87" s="28">
        <v>44647</v>
      </c>
      <c r="B87" s="26">
        <f t="shared" si="3"/>
        <v>3</v>
      </c>
      <c r="C87" s="26">
        <f>WEEKDAY(Tabla4[[#This Row],[Fecha]],2)</f>
        <v>7</v>
      </c>
      <c r="D87" s="29">
        <v>1700.68</v>
      </c>
      <c r="E87" s="27">
        <v>1371.44</v>
      </c>
      <c r="F87" s="27">
        <v>329.24</v>
      </c>
      <c r="G87" s="27">
        <v>0</v>
      </c>
      <c r="H87" s="27">
        <v>996.19</v>
      </c>
      <c r="I87" s="26">
        <v>16</v>
      </c>
    </row>
    <row r="88" spans="1:9" x14ac:dyDescent="0.25">
      <c r="A88" s="28">
        <v>44648</v>
      </c>
      <c r="B88" s="26">
        <f t="shared" si="3"/>
        <v>3</v>
      </c>
      <c r="C88" s="26">
        <f>WEEKDAY(Tabla4[[#This Row],[Fecha]],2)</f>
        <v>1</v>
      </c>
      <c r="D88" s="29">
        <v>4589.2700000000004</v>
      </c>
      <c r="E88" s="27">
        <v>3800.38</v>
      </c>
      <c r="F88" s="27">
        <v>788.89</v>
      </c>
      <c r="G88" s="27">
        <v>0</v>
      </c>
      <c r="H88" s="27">
        <v>2821.77</v>
      </c>
      <c r="I88" s="26">
        <v>44</v>
      </c>
    </row>
    <row r="89" spans="1:9" x14ac:dyDescent="0.25">
      <c r="A89" s="28">
        <v>44649</v>
      </c>
      <c r="B89" s="26">
        <f t="shared" si="3"/>
        <v>3</v>
      </c>
      <c r="C89" s="26">
        <f>WEEKDAY(Tabla4[[#This Row],[Fecha]],2)</f>
        <v>2</v>
      </c>
      <c r="D89" s="29">
        <v>3952.03</v>
      </c>
      <c r="E89" s="27">
        <v>3196.76</v>
      </c>
      <c r="F89" s="27">
        <v>755.27</v>
      </c>
      <c r="G89" s="27">
        <v>0</v>
      </c>
      <c r="H89" s="27">
        <v>2391.38</v>
      </c>
      <c r="I89" s="26">
        <v>39</v>
      </c>
    </row>
    <row r="90" spans="1:9" x14ac:dyDescent="0.25">
      <c r="A90" s="28">
        <v>44650</v>
      </c>
      <c r="B90" s="26">
        <f t="shared" si="3"/>
        <v>3</v>
      </c>
      <c r="C90" s="26">
        <f>WEEKDAY(Tabla4[[#This Row],[Fecha]],2)</f>
        <v>3</v>
      </c>
      <c r="D90" s="29">
        <v>2922.44</v>
      </c>
      <c r="E90" s="27">
        <v>2621.94</v>
      </c>
      <c r="F90" s="27">
        <v>300.5</v>
      </c>
      <c r="G90" s="27">
        <v>0</v>
      </c>
      <c r="H90" s="27">
        <v>1680.93</v>
      </c>
      <c r="I90" s="26">
        <v>29</v>
      </c>
    </row>
    <row r="91" spans="1:9" x14ac:dyDescent="0.25">
      <c r="A91" s="28">
        <v>44651</v>
      </c>
      <c r="B91" s="26">
        <f t="shared" si="3"/>
        <v>3</v>
      </c>
      <c r="C91" s="26">
        <f>WEEKDAY(Tabla4[[#This Row],[Fecha]],2)</f>
        <v>4</v>
      </c>
      <c r="D91" s="29">
        <v>5354.57</v>
      </c>
      <c r="E91" s="27">
        <v>4756.67</v>
      </c>
      <c r="F91" s="27">
        <v>597.9</v>
      </c>
      <c r="G91" s="27">
        <v>0</v>
      </c>
      <c r="H91" s="27">
        <v>3130.67</v>
      </c>
      <c r="I91" s="26">
        <v>48</v>
      </c>
    </row>
    <row r="92" spans="1:9" x14ac:dyDescent="0.25">
      <c r="A92" s="28">
        <v>44652</v>
      </c>
      <c r="B92" s="26">
        <f t="shared" si="3"/>
        <v>4</v>
      </c>
      <c r="C92" s="26">
        <f>WEEKDAY(Tabla4[[#This Row],[Fecha]],2)</f>
        <v>5</v>
      </c>
      <c r="D92" s="29">
        <v>10255.379999999999</v>
      </c>
      <c r="E92" s="27">
        <v>8344.65</v>
      </c>
      <c r="F92" s="27">
        <v>1910.73</v>
      </c>
      <c r="G92" s="27">
        <v>0</v>
      </c>
      <c r="H92" s="27">
        <v>6062.86</v>
      </c>
      <c r="I92" s="26">
        <v>73</v>
      </c>
    </row>
    <row r="93" spans="1:9" x14ac:dyDescent="0.25">
      <c r="A93" s="28">
        <v>44653</v>
      </c>
      <c r="B93" s="26">
        <f t="shared" si="3"/>
        <v>4</v>
      </c>
      <c r="C93" s="26">
        <f>WEEKDAY(Tabla4[[#This Row],[Fecha]],2)</f>
        <v>6</v>
      </c>
      <c r="D93" s="29">
        <v>3892.35</v>
      </c>
      <c r="E93" s="27">
        <v>3256.02</v>
      </c>
      <c r="F93" s="27">
        <v>636.33000000000004</v>
      </c>
      <c r="G93" s="27">
        <v>0</v>
      </c>
      <c r="H93" s="27">
        <v>2363.4</v>
      </c>
      <c r="I93" s="26">
        <v>31</v>
      </c>
    </row>
    <row r="94" spans="1:9" x14ac:dyDescent="0.25">
      <c r="A94" s="28">
        <v>44654</v>
      </c>
      <c r="B94" s="26">
        <f t="shared" si="3"/>
        <v>4</v>
      </c>
      <c r="C94" s="26">
        <f>WEEKDAY(Tabla4[[#This Row],[Fecha]],2)</f>
        <v>7</v>
      </c>
      <c r="D94" s="29">
        <v>1394.7</v>
      </c>
      <c r="E94" s="27">
        <v>1257.75</v>
      </c>
      <c r="F94" s="27">
        <v>136.94999999999999</v>
      </c>
      <c r="G94" s="27">
        <v>0</v>
      </c>
      <c r="H94" s="27">
        <v>849.14</v>
      </c>
      <c r="I94" s="26">
        <v>19</v>
      </c>
    </row>
    <row r="95" spans="1:9" x14ac:dyDescent="0.25">
      <c r="A95" s="28">
        <v>44655</v>
      </c>
      <c r="B95" s="26">
        <f t="shared" si="3"/>
        <v>4</v>
      </c>
      <c r="C95" s="26">
        <f>WEEKDAY(Tabla4[[#This Row],[Fecha]],2)</f>
        <v>1</v>
      </c>
      <c r="D95" s="29">
        <v>2904.19</v>
      </c>
      <c r="E95" s="27">
        <v>2723.13</v>
      </c>
      <c r="F95" s="27">
        <v>181.06</v>
      </c>
      <c r="G95" s="27">
        <v>0</v>
      </c>
      <c r="H95" s="27">
        <v>1778.45</v>
      </c>
      <c r="I95" s="26">
        <v>35</v>
      </c>
    </row>
    <row r="96" spans="1:9" x14ac:dyDescent="0.25">
      <c r="A96" s="28">
        <v>44656</v>
      </c>
      <c r="B96" s="26">
        <f t="shared" si="3"/>
        <v>4</v>
      </c>
      <c r="C96" s="26">
        <f>WEEKDAY(Tabla4[[#This Row],[Fecha]],2)</f>
        <v>2</v>
      </c>
      <c r="D96" s="29">
        <v>3574.76</v>
      </c>
      <c r="E96" s="27">
        <v>3106.79</v>
      </c>
      <c r="F96" s="27">
        <v>467.97</v>
      </c>
      <c r="G96" s="27">
        <v>0</v>
      </c>
      <c r="H96" s="27">
        <v>2169.77</v>
      </c>
      <c r="I96" s="26">
        <v>46</v>
      </c>
    </row>
    <row r="97" spans="1:9" x14ac:dyDescent="0.25">
      <c r="A97" s="28">
        <v>44657</v>
      </c>
      <c r="B97" s="26">
        <f t="shared" si="3"/>
        <v>4</v>
      </c>
      <c r="C97" s="26">
        <f>WEEKDAY(Tabla4[[#This Row],[Fecha]],2)</f>
        <v>3</v>
      </c>
      <c r="D97" s="29">
        <v>3552.24</v>
      </c>
      <c r="E97" s="27">
        <v>3143.27</v>
      </c>
      <c r="F97" s="27">
        <v>408.97</v>
      </c>
      <c r="G97" s="27">
        <v>0</v>
      </c>
      <c r="H97" s="27">
        <v>2140.11</v>
      </c>
      <c r="I97" s="26">
        <v>32</v>
      </c>
    </row>
    <row r="98" spans="1:9" x14ac:dyDescent="0.25">
      <c r="A98" s="28">
        <v>44658</v>
      </c>
      <c r="B98" s="26">
        <f t="shared" si="3"/>
        <v>4</v>
      </c>
      <c r="C98" s="26">
        <f>WEEKDAY(Tabla4[[#This Row],[Fecha]],2)</f>
        <v>4</v>
      </c>
      <c r="D98" s="29">
        <v>4385.3500000000004</v>
      </c>
      <c r="E98" s="27">
        <v>4385.3500000000004</v>
      </c>
      <c r="F98" s="27">
        <v>0</v>
      </c>
      <c r="G98" s="27">
        <v>0</v>
      </c>
      <c r="H98" s="27">
        <v>2619.86</v>
      </c>
      <c r="I98" s="26">
        <v>36</v>
      </c>
    </row>
    <row r="99" spans="1:9" x14ac:dyDescent="0.25">
      <c r="A99" s="28">
        <v>44659</v>
      </c>
      <c r="B99" s="26">
        <f t="shared" si="3"/>
        <v>4</v>
      </c>
      <c r="C99" s="26">
        <f>WEEKDAY(Tabla4[[#This Row],[Fecha]],2)</f>
        <v>5</v>
      </c>
      <c r="D99" s="29">
        <v>4999.97</v>
      </c>
      <c r="E99" s="27">
        <v>3970.51</v>
      </c>
      <c r="F99" s="27">
        <v>1029.46</v>
      </c>
      <c r="G99" s="27">
        <v>0</v>
      </c>
      <c r="H99" s="27">
        <v>2937.99</v>
      </c>
      <c r="I99" s="26">
        <v>39</v>
      </c>
    </row>
    <row r="100" spans="1:9" x14ac:dyDescent="0.25">
      <c r="A100" s="28">
        <v>44660</v>
      </c>
      <c r="B100" s="26">
        <f t="shared" si="3"/>
        <v>4</v>
      </c>
      <c r="C100" s="26">
        <f>WEEKDAY(Tabla4[[#This Row],[Fecha]],2)</f>
        <v>6</v>
      </c>
      <c r="D100" s="29">
        <v>4886.8999999999996</v>
      </c>
      <c r="E100" s="27">
        <v>3893.99</v>
      </c>
      <c r="F100" s="27">
        <v>992.91</v>
      </c>
      <c r="G100" s="27">
        <v>0</v>
      </c>
      <c r="H100" s="27">
        <v>2862.35</v>
      </c>
      <c r="I100" s="26">
        <v>44</v>
      </c>
    </row>
    <row r="101" spans="1:9" x14ac:dyDescent="0.25">
      <c r="A101" s="28">
        <v>44661</v>
      </c>
      <c r="B101" s="26">
        <f t="shared" si="3"/>
        <v>4</v>
      </c>
      <c r="C101" s="26">
        <f>WEEKDAY(Tabla4[[#This Row],[Fecha]],2)</f>
        <v>7</v>
      </c>
      <c r="D101" s="29">
        <v>2396.5700000000002</v>
      </c>
      <c r="E101" s="27">
        <v>1637.17</v>
      </c>
      <c r="F101" s="27">
        <v>759.4</v>
      </c>
      <c r="G101" s="27">
        <v>0</v>
      </c>
      <c r="H101" s="27">
        <v>1412</v>
      </c>
      <c r="I101" s="26">
        <v>21</v>
      </c>
    </row>
    <row r="102" spans="1:9" x14ac:dyDescent="0.25">
      <c r="A102" s="28">
        <v>44662</v>
      </c>
      <c r="B102" s="26">
        <f t="shared" si="3"/>
        <v>4</v>
      </c>
      <c r="C102" s="26">
        <f>WEEKDAY(Tabla4[[#This Row],[Fecha]],2)</f>
        <v>1</v>
      </c>
      <c r="D102" s="29">
        <v>3934.62</v>
      </c>
      <c r="E102" s="27">
        <v>3762.78</v>
      </c>
      <c r="F102" s="27">
        <v>171.84</v>
      </c>
      <c r="G102" s="27">
        <v>0</v>
      </c>
      <c r="H102" s="27">
        <v>2347.96</v>
      </c>
      <c r="I102" s="26">
        <v>45</v>
      </c>
    </row>
    <row r="103" spans="1:9" x14ac:dyDescent="0.25">
      <c r="A103" s="28">
        <v>44663</v>
      </c>
      <c r="B103" s="26">
        <f t="shared" si="3"/>
        <v>4</v>
      </c>
      <c r="C103" s="26">
        <f>WEEKDAY(Tabla4[[#This Row],[Fecha]],2)</f>
        <v>2</v>
      </c>
      <c r="D103" s="29">
        <v>7285.53</v>
      </c>
      <c r="E103" s="27">
        <v>6415.1</v>
      </c>
      <c r="F103" s="27">
        <v>870.43</v>
      </c>
      <c r="G103" s="27">
        <v>0</v>
      </c>
      <c r="H103" s="27">
        <v>4354.87</v>
      </c>
      <c r="I103" s="26">
        <v>61</v>
      </c>
    </row>
    <row r="104" spans="1:9" x14ac:dyDescent="0.25">
      <c r="A104" s="28">
        <v>44664</v>
      </c>
      <c r="B104" s="26">
        <f t="shared" si="3"/>
        <v>4</v>
      </c>
      <c r="C104" s="26">
        <f>WEEKDAY(Tabla4[[#This Row],[Fecha]],2)</f>
        <v>3</v>
      </c>
      <c r="D104" s="29">
        <v>7784.47</v>
      </c>
      <c r="E104" s="27">
        <v>7167.97</v>
      </c>
      <c r="F104" s="27">
        <v>616.5</v>
      </c>
      <c r="G104" s="27">
        <v>0</v>
      </c>
      <c r="H104" s="27">
        <v>4730.93</v>
      </c>
      <c r="I104" s="26">
        <v>66</v>
      </c>
    </row>
    <row r="105" spans="1:9" x14ac:dyDescent="0.25">
      <c r="A105" s="28">
        <v>44665</v>
      </c>
      <c r="B105" s="26">
        <f t="shared" si="3"/>
        <v>4</v>
      </c>
      <c r="C105" s="26">
        <f>WEEKDAY(Tabla4[[#This Row],[Fecha]],2)</f>
        <v>4</v>
      </c>
      <c r="D105" s="29">
        <v>2113.21</v>
      </c>
      <c r="E105" s="27">
        <v>1467.32</v>
      </c>
      <c r="F105" s="27">
        <v>645.89</v>
      </c>
      <c r="G105" s="27">
        <v>0</v>
      </c>
      <c r="H105" s="27">
        <v>1275.03</v>
      </c>
      <c r="I105" s="26">
        <v>22</v>
      </c>
    </row>
    <row r="106" spans="1:9" x14ac:dyDescent="0.25">
      <c r="A106" s="28">
        <v>44666</v>
      </c>
      <c r="B106" s="26">
        <f t="shared" si="3"/>
        <v>4</v>
      </c>
      <c r="C106" s="26">
        <f>WEEKDAY(Tabla4[[#This Row],[Fecha]],2)</f>
        <v>5</v>
      </c>
      <c r="D106" s="29">
        <v>2323.02</v>
      </c>
      <c r="E106" s="27">
        <v>2107.75</v>
      </c>
      <c r="F106" s="27">
        <v>215.27</v>
      </c>
      <c r="G106" s="27">
        <v>0</v>
      </c>
      <c r="H106" s="27">
        <v>1364.52</v>
      </c>
      <c r="I106" s="26">
        <v>19</v>
      </c>
    </row>
    <row r="107" spans="1:9" x14ac:dyDescent="0.25">
      <c r="A107" s="28">
        <v>44667</v>
      </c>
      <c r="B107" s="26">
        <f t="shared" si="3"/>
        <v>4</v>
      </c>
      <c r="C107" s="26">
        <f>WEEKDAY(Tabla4[[#This Row],[Fecha]],2)</f>
        <v>6</v>
      </c>
      <c r="D107" s="29">
        <v>2517.63</v>
      </c>
      <c r="E107" s="27">
        <v>1915.96</v>
      </c>
      <c r="F107" s="27">
        <v>601.66999999999996</v>
      </c>
      <c r="G107" s="27">
        <v>0</v>
      </c>
      <c r="H107" s="27">
        <v>1519.54</v>
      </c>
      <c r="I107" s="26">
        <v>30</v>
      </c>
    </row>
    <row r="108" spans="1:9" x14ac:dyDescent="0.25">
      <c r="A108" s="28">
        <v>44668</v>
      </c>
      <c r="B108" s="26">
        <f t="shared" si="3"/>
        <v>4</v>
      </c>
      <c r="C108" s="26">
        <f>WEEKDAY(Tabla4[[#This Row],[Fecha]],2)</f>
        <v>7</v>
      </c>
      <c r="D108" s="29">
        <v>3773.66</v>
      </c>
      <c r="E108" s="27">
        <v>3511.46</v>
      </c>
      <c r="F108" s="27">
        <v>262.2</v>
      </c>
      <c r="G108" s="27">
        <v>0</v>
      </c>
      <c r="H108" s="27">
        <v>2285.61</v>
      </c>
      <c r="I108" s="26">
        <v>22</v>
      </c>
    </row>
    <row r="109" spans="1:9" x14ac:dyDescent="0.25">
      <c r="A109" s="28">
        <v>44669</v>
      </c>
      <c r="B109" s="26">
        <f t="shared" si="3"/>
        <v>4</v>
      </c>
      <c r="C109" s="26">
        <f>WEEKDAY(Tabla4[[#This Row],[Fecha]],2)</f>
        <v>1</v>
      </c>
      <c r="D109" s="29">
        <v>4332.58</v>
      </c>
      <c r="E109" s="27">
        <v>3719.02</v>
      </c>
      <c r="F109" s="27">
        <v>613.55999999999995</v>
      </c>
      <c r="G109" s="27">
        <v>0</v>
      </c>
      <c r="H109" s="27">
        <v>2577.2800000000002</v>
      </c>
      <c r="I109" s="26">
        <v>47</v>
      </c>
    </row>
    <row r="110" spans="1:9" x14ac:dyDescent="0.25">
      <c r="A110" s="28">
        <v>44670</v>
      </c>
      <c r="B110" s="26">
        <f t="shared" si="3"/>
        <v>4</v>
      </c>
      <c r="C110" s="26">
        <f>WEEKDAY(Tabla4[[#This Row],[Fecha]],2)</f>
        <v>2</v>
      </c>
      <c r="D110" s="29">
        <v>4677.13</v>
      </c>
      <c r="E110" s="27">
        <v>4677.13</v>
      </c>
      <c r="F110" s="27">
        <v>0</v>
      </c>
      <c r="G110" s="27">
        <v>0</v>
      </c>
      <c r="H110" s="27">
        <v>2738.63</v>
      </c>
      <c r="I110" s="26">
        <v>57</v>
      </c>
    </row>
    <row r="111" spans="1:9" x14ac:dyDescent="0.25">
      <c r="A111" s="28">
        <v>44671</v>
      </c>
      <c r="B111" s="26">
        <f t="shared" si="3"/>
        <v>4</v>
      </c>
      <c r="C111" s="26">
        <f>WEEKDAY(Tabla4[[#This Row],[Fecha]],2)</f>
        <v>3</v>
      </c>
      <c r="D111" s="29">
        <v>7803.19</v>
      </c>
      <c r="E111" s="27">
        <v>7326.64</v>
      </c>
      <c r="F111" s="27">
        <v>476.55</v>
      </c>
      <c r="G111" s="27">
        <v>0</v>
      </c>
      <c r="H111" s="27">
        <v>4624.54</v>
      </c>
      <c r="I111" s="26">
        <v>44</v>
      </c>
    </row>
    <row r="112" spans="1:9" x14ac:dyDescent="0.25">
      <c r="A112" s="28">
        <v>44672</v>
      </c>
      <c r="B112" s="26">
        <f t="shared" si="3"/>
        <v>4</v>
      </c>
      <c r="C112" s="26">
        <f>WEEKDAY(Tabla4[[#This Row],[Fecha]],2)</f>
        <v>4</v>
      </c>
      <c r="D112" s="29">
        <v>4054.63</v>
      </c>
      <c r="E112" s="27">
        <v>3408.61</v>
      </c>
      <c r="F112" s="27">
        <v>646.02</v>
      </c>
      <c r="G112" s="27">
        <v>0</v>
      </c>
      <c r="H112" s="27">
        <v>2478.44</v>
      </c>
      <c r="I112" s="26">
        <v>42</v>
      </c>
    </row>
    <row r="113" spans="1:9" x14ac:dyDescent="0.25">
      <c r="A113" s="28">
        <v>44673</v>
      </c>
      <c r="B113" s="26">
        <f t="shared" si="3"/>
        <v>4</v>
      </c>
      <c r="C113" s="26">
        <f>WEEKDAY(Tabla4[[#This Row],[Fecha]],2)</f>
        <v>5</v>
      </c>
      <c r="D113" s="29">
        <v>3629.81</v>
      </c>
      <c r="E113" s="27">
        <v>3038.84</v>
      </c>
      <c r="F113" s="27">
        <v>590.97</v>
      </c>
      <c r="G113" s="27">
        <v>0</v>
      </c>
      <c r="H113" s="27">
        <v>2063.79</v>
      </c>
      <c r="I113" s="26">
        <v>32</v>
      </c>
    </row>
    <row r="114" spans="1:9" x14ac:dyDescent="0.25">
      <c r="A114" s="28">
        <v>44674</v>
      </c>
      <c r="B114" s="26">
        <f t="shared" si="3"/>
        <v>4</v>
      </c>
      <c r="C114" s="26">
        <f>WEEKDAY(Tabla4[[#This Row],[Fecha]],2)</f>
        <v>6</v>
      </c>
      <c r="D114" s="29">
        <v>2972.21</v>
      </c>
      <c r="E114" s="27">
        <v>2714.06</v>
      </c>
      <c r="F114" s="27">
        <v>258.14999999999998</v>
      </c>
      <c r="G114" s="27">
        <v>0</v>
      </c>
      <c r="H114" s="27">
        <v>1788.48</v>
      </c>
      <c r="I114" s="26">
        <v>37</v>
      </c>
    </row>
    <row r="115" spans="1:9" x14ac:dyDescent="0.25">
      <c r="A115" s="28">
        <v>44675</v>
      </c>
      <c r="B115" s="26">
        <f t="shared" si="3"/>
        <v>4</v>
      </c>
      <c r="C115" s="26">
        <f>WEEKDAY(Tabla4[[#This Row],[Fecha]],2)</f>
        <v>7</v>
      </c>
      <c r="D115" s="29">
        <v>1497.54</v>
      </c>
      <c r="E115" s="27">
        <v>1497.54</v>
      </c>
      <c r="F115" s="27">
        <v>0</v>
      </c>
      <c r="G115" s="27">
        <v>0</v>
      </c>
      <c r="H115" s="27">
        <v>882.46</v>
      </c>
      <c r="I115" s="26">
        <v>15</v>
      </c>
    </row>
    <row r="116" spans="1:9" x14ac:dyDescent="0.25">
      <c r="A116" s="28">
        <v>44676</v>
      </c>
      <c r="B116" s="26">
        <f t="shared" si="3"/>
        <v>4</v>
      </c>
      <c r="C116" s="26">
        <f>WEEKDAY(Tabla4[[#This Row],[Fecha]],2)</f>
        <v>1</v>
      </c>
      <c r="D116" s="29">
        <v>3894.87</v>
      </c>
      <c r="E116" s="27">
        <v>3577.5</v>
      </c>
      <c r="F116" s="27">
        <v>317.37</v>
      </c>
      <c r="G116" s="27">
        <v>0</v>
      </c>
      <c r="H116" s="27">
        <v>2377.1</v>
      </c>
      <c r="I116" s="26">
        <v>33</v>
      </c>
    </row>
    <row r="117" spans="1:9" x14ac:dyDescent="0.25">
      <c r="A117" s="28">
        <v>44677</v>
      </c>
      <c r="B117" s="26">
        <f t="shared" si="3"/>
        <v>4</v>
      </c>
      <c r="C117" s="26">
        <f>WEEKDAY(Tabla4[[#This Row],[Fecha]],2)</f>
        <v>2</v>
      </c>
      <c r="D117" s="29">
        <v>2496.5700000000002</v>
      </c>
      <c r="E117" s="27">
        <v>2496.5700000000002</v>
      </c>
      <c r="F117" s="27">
        <v>0</v>
      </c>
      <c r="G117" s="27">
        <v>0</v>
      </c>
      <c r="H117" s="27">
        <v>1464.89</v>
      </c>
      <c r="I117" s="26">
        <v>25</v>
      </c>
    </row>
    <row r="118" spans="1:9" x14ac:dyDescent="0.25">
      <c r="A118" s="28">
        <v>44678</v>
      </c>
      <c r="B118" s="26">
        <f t="shared" si="3"/>
        <v>4</v>
      </c>
      <c r="C118" s="26">
        <f>WEEKDAY(Tabla4[[#This Row],[Fecha]],2)</f>
        <v>3</v>
      </c>
      <c r="D118" s="29">
        <v>2155.31</v>
      </c>
      <c r="E118" s="27">
        <v>2126.83</v>
      </c>
      <c r="F118" s="27">
        <v>28.48</v>
      </c>
      <c r="G118" s="27">
        <v>0</v>
      </c>
      <c r="H118" s="27">
        <v>1304.44</v>
      </c>
      <c r="I118" s="26">
        <v>28</v>
      </c>
    </row>
    <row r="119" spans="1:9" x14ac:dyDescent="0.25">
      <c r="A119" s="28">
        <v>44679</v>
      </c>
      <c r="B119" s="26">
        <f t="shared" si="3"/>
        <v>4</v>
      </c>
      <c r="C119" s="26">
        <f>WEEKDAY(Tabla4[[#This Row],[Fecha]],2)</f>
        <v>4</v>
      </c>
      <c r="D119" s="29">
        <v>3407.9</v>
      </c>
      <c r="E119" s="27">
        <v>2741.14</v>
      </c>
      <c r="F119" s="27">
        <v>666.76</v>
      </c>
      <c r="G119" s="27">
        <v>0</v>
      </c>
      <c r="H119" s="27">
        <v>2015.66</v>
      </c>
      <c r="I119" s="26">
        <v>36</v>
      </c>
    </row>
    <row r="120" spans="1:9" x14ac:dyDescent="0.25">
      <c r="A120" s="28">
        <v>44680</v>
      </c>
      <c r="B120" s="26">
        <f t="shared" si="3"/>
        <v>4</v>
      </c>
      <c r="C120" s="26">
        <f>WEEKDAY(Tabla4[[#This Row],[Fecha]],2)</f>
        <v>5</v>
      </c>
      <c r="D120" s="29">
        <v>2724.02</v>
      </c>
      <c r="E120" s="27">
        <v>2616.0300000000002</v>
      </c>
      <c r="F120" s="27">
        <v>107.99</v>
      </c>
      <c r="G120" s="27">
        <v>0</v>
      </c>
      <c r="H120" s="27">
        <v>1600.48</v>
      </c>
      <c r="I120" s="26">
        <v>32</v>
      </c>
    </row>
    <row r="121" spans="1:9" x14ac:dyDescent="0.25">
      <c r="A121" s="28">
        <v>44681</v>
      </c>
      <c r="B121" s="26">
        <f t="shared" si="3"/>
        <v>4</v>
      </c>
      <c r="C121" s="26">
        <f>WEEKDAY(Tabla4[[#This Row],[Fecha]],2)</f>
        <v>6</v>
      </c>
      <c r="D121" s="29">
        <v>2936.9</v>
      </c>
      <c r="E121" s="27">
        <v>2120.46</v>
      </c>
      <c r="F121" s="27">
        <v>816.44</v>
      </c>
      <c r="G121" s="27">
        <v>0</v>
      </c>
      <c r="H121" s="27">
        <v>1733.86</v>
      </c>
      <c r="I121" s="26">
        <v>31</v>
      </c>
    </row>
    <row r="122" spans="1:9" x14ac:dyDescent="0.25">
      <c r="A122" s="28">
        <v>44682</v>
      </c>
      <c r="B122" s="26">
        <f t="shared" si="3"/>
        <v>5</v>
      </c>
      <c r="C122" s="26">
        <f>WEEKDAY(Tabla4[[#This Row],[Fecha]],2)</f>
        <v>7</v>
      </c>
      <c r="D122" s="29">
        <v>2299.4899999999998</v>
      </c>
      <c r="E122" s="27">
        <v>1844.27</v>
      </c>
      <c r="F122" s="27">
        <v>455.22</v>
      </c>
      <c r="G122" s="27">
        <v>0</v>
      </c>
      <c r="H122" s="27">
        <v>1358.02</v>
      </c>
      <c r="I122" s="26">
        <v>25</v>
      </c>
    </row>
    <row r="123" spans="1:9" x14ac:dyDescent="0.25">
      <c r="A123" s="28">
        <v>44683</v>
      </c>
      <c r="B123" s="26">
        <f t="shared" si="3"/>
        <v>5</v>
      </c>
      <c r="C123" s="26">
        <f>WEEKDAY(Tabla4[[#This Row],[Fecha]],2)</f>
        <v>1</v>
      </c>
      <c r="D123" s="29">
        <v>5005.97</v>
      </c>
      <c r="E123" s="27">
        <v>4914.97</v>
      </c>
      <c r="F123" s="27">
        <v>91</v>
      </c>
      <c r="G123" s="27">
        <v>0</v>
      </c>
      <c r="H123" s="27">
        <v>2991.38</v>
      </c>
      <c r="I123" s="26">
        <v>44</v>
      </c>
    </row>
    <row r="124" spans="1:9" x14ac:dyDescent="0.25">
      <c r="A124" s="28">
        <v>44684</v>
      </c>
      <c r="B124" s="26">
        <f t="shared" si="3"/>
        <v>5</v>
      </c>
      <c r="C124" s="26">
        <f>WEEKDAY(Tabla4[[#This Row],[Fecha]],2)</f>
        <v>2</v>
      </c>
      <c r="D124" s="29">
        <v>3559.06</v>
      </c>
      <c r="E124" s="27">
        <v>3026.82</v>
      </c>
      <c r="F124" s="27">
        <v>532.24</v>
      </c>
      <c r="G124" s="27">
        <v>0</v>
      </c>
      <c r="H124" s="27">
        <v>2125.69</v>
      </c>
      <c r="I124" s="26">
        <v>35</v>
      </c>
    </row>
    <row r="125" spans="1:9" x14ac:dyDescent="0.25">
      <c r="A125" s="28">
        <v>44685</v>
      </c>
      <c r="B125" s="26">
        <f t="shared" si="3"/>
        <v>5</v>
      </c>
      <c r="C125" s="26">
        <f>WEEKDAY(Tabla4[[#This Row],[Fecha]],2)</f>
        <v>3</v>
      </c>
      <c r="D125" s="29">
        <v>3769.1</v>
      </c>
      <c r="E125" s="27">
        <v>3769.1</v>
      </c>
      <c r="F125" s="27">
        <v>0</v>
      </c>
      <c r="G125" s="27">
        <v>0</v>
      </c>
      <c r="H125" s="27">
        <v>2195.29</v>
      </c>
      <c r="I125" s="26">
        <v>31</v>
      </c>
    </row>
    <row r="126" spans="1:9" x14ac:dyDescent="0.25">
      <c r="A126" s="28">
        <v>44686</v>
      </c>
      <c r="B126" s="26">
        <f t="shared" si="3"/>
        <v>5</v>
      </c>
      <c r="C126" s="26">
        <f>WEEKDAY(Tabla4[[#This Row],[Fecha]],2)</f>
        <v>4</v>
      </c>
      <c r="D126" s="29">
        <v>4005.34</v>
      </c>
      <c r="E126" s="27">
        <v>3073.37</v>
      </c>
      <c r="F126" s="27">
        <v>931.97</v>
      </c>
      <c r="G126" s="27">
        <v>0</v>
      </c>
      <c r="H126" s="27">
        <v>2362.7600000000002</v>
      </c>
      <c r="I126" s="26">
        <v>45</v>
      </c>
    </row>
    <row r="127" spans="1:9" x14ac:dyDescent="0.25">
      <c r="A127" s="28">
        <v>44687</v>
      </c>
      <c r="B127" s="26">
        <f t="shared" si="3"/>
        <v>5</v>
      </c>
      <c r="C127" s="26">
        <f>WEEKDAY(Tabla4[[#This Row],[Fecha]],2)</f>
        <v>5</v>
      </c>
      <c r="D127" s="29">
        <v>3641.77</v>
      </c>
      <c r="E127" s="27">
        <v>3097.47</v>
      </c>
      <c r="F127" s="27">
        <v>544.29999999999995</v>
      </c>
      <c r="G127" s="27">
        <v>0</v>
      </c>
      <c r="H127" s="27">
        <v>2215.27</v>
      </c>
      <c r="I127" s="26">
        <v>36</v>
      </c>
    </row>
    <row r="128" spans="1:9" x14ac:dyDescent="0.25">
      <c r="A128" s="28">
        <v>44688</v>
      </c>
      <c r="B128" s="26">
        <f t="shared" si="3"/>
        <v>5</v>
      </c>
      <c r="C128" s="26">
        <f>WEEKDAY(Tabla4[[#This Row],[Fecha]],2)</f>
        <v>6</v>
      </c>
      <c r="D128" s="29">
        <v>3771.87</v>
      </c>
      <c r="E128" s="27">
        <v>3606.46</v>
      </c>
      <c r="F128" s="27">
        <v>165.41</v>
      </c>
      <c r="G128" s="27">
        <v>0</v>
      </c>
      <c r="H128" s="27">
        <v>2210.9</v>
      </c>
      <c r="I128" s="26">
        <v>37</v>
      </c>
    </row>
    <row r="129" spans="1:9" x14ac:dyDescent="0.25">
      <c r="A129" s="28">
        <v>44689</v>
      </c>
      <c r="B129" s="26">
        <f t="shared" si="3"/>
        <v>5</v>
      </c>
      <c r="C129" s="26">
        <f>WEEKDAY(Tabla4[[#This Row],[Fecha]],2)</f>
        <v>7</v>
      </c>
      <c r="D129" s="29">
        <v>4323.88</v>
      </c>
      <c r="E129" s="27">
        <v>4121.76</v>
      </c>
      <c r="F129" s="27">
        <v>202.12</v>
      </c>
      <c r="G129" s="27">
        <v>0</v>
      </c>
      <c r="H129" s="27">
        <v>2500.27</v>
      </c>
      <c r="I129" s="26">
        <v>34</v>
      </c>
    </row>
    <row r="130" spans="1:9" x14ac:dyDescent="0.25">
      <c r="A130" s="28">
        <v>44690</v>
      </c>
      <c r="B130" s="26">
        <f t="shared" si="3"/>
        <v>5</v>
      </c>
      <c r="C130" s="26">
        <f>WEEKDAY(Tabla4[[#This Row],[Fecha]],2)</f>
        <v>1</v>
      </c>
      <c r="D130" s="29">
        <v>6576.87</v>
      </c>
      <c r="E130" s="27">
        <v>4606.3999999999996</v>
      </c>
      <c r="F130" s="27">
        <v>1970.47</v>
      </c>
      <c r="G130" s="27">
        <v>0</v>
      </c>
      <c r="H130" s="27">
        <v>3815.44</v>
      </c>
      <c r="I130" s="26">
        <v>47</v>
      </c>
    </row>
    <row r="131" spans="1:9" x14ac:dyDescent="0.25">
      <c r="A131" s="28">
        <v>44691</v>
      </c>
      <c r="B131" s="26">
        <f t="shared" ref="B131:B152" si="4">MONTH(A131)</f>
        <v>5</v>
      </c>
      <c r="C131" s="26">
        <f>WEEKDAY(Tabla4[[#This Row],[Fecha]],2)</f>
        <v>2</v>
      </c>
      <c r="D131" s="29">
        <v>4187.87</v>
      </c>
      <c r="E131" s="27">
        <v>3274.09</v>
      </c>
      <c r="F131" s="27">
        <v>546.08000000000004</v>
      </c>
      <c r="G131" s="27">
        <v>367.7</v>
      </c>
      <c r="H131" s="27">
        <v>2428.3000000000002</v>
      </c>
      <c r="I131" s="26">
        <v>34</v>
      </c>
    </row>
    <row r="132" spans="1:9" x14ac:dyDescent="0.25">
      <c r="A132" s="28">
        <v>44692</v>
      </c>
      <c r="B132" s="26">
        <f t="shared" si="4"/>
        <v>5</v>
      </c>
      <c r="C132" s="26">
        <f>WEEKDAY(Tabla4[[#This Row],[Fecha]],2)</f>
        <v>3</v>
      </c>
      <c r="D132" s="29">
        <v>2697</v>
      </c>
      <c r="E132" s="27">
        <v>2265.39</v>
      </c>
      <c r="F132" s="27">
        <v>431.61</v>
      </c>
      <c r="G132" s="27">
        <v>0</v>
      </c>
      <c r="H132" s="27">
        <v>1614.29</v>
      </c>
      <c r="I132" s="26">
        <v>33</v>
      </c>
    </row>
    <row r="133" spans="1:9" x14ac:dyDescent="0.25">
      <c r="A133" s="28">
        <v>44693</v>
      </c>
      <c r="B133" s="26">
        <f t="shared" si="4"/>
        <v>5</v>
      </c>
      <c r="C133" s="26">
        <f>WEEKDAY(Tabla4[[#This Row],[Fecha]],2)</f>
        <v>4</v>
      </c>
      <c r="D133" s="29">
        <v>5016.97</v>
      </c>
      <c r="E133" s="27">
        <v>3192.75</v>
      </c>
      <c r="F133" s="27">
        <v>1824.22</v>
      </c>
      <c r="G133" s="27">
        <v>0</v>
      </c>
      <c r="H133" s="27">
        <v>2935.17</v>
      </c>
      <c r="I133" s="26">
        <v>48</v>
      </c>
    </row>
    <row r="134" spans="1:9" x14ac:dyDescent="0.25">
      <c r="A134" s="28">
        <v>44694</v>
      </c>
      <c r="B134" s="26">
        <f t="shared" si="4"/>
        <v>5</v>
      </c>
      <c r="C134" s="26">
        <f>WEEKDAY(Tabla4[[#This Row],[Fecha]],2)</f>
        <v>5</v>
      </c>
      <c r="D134" s="29">
        <v>6800.97</v>
      </c>
      <c r="E134" s="27">
        <v>5259.85</v>
      </c>
      <c r="F134" s="27">
        <v>1541.12</v>
      </c>
      <c r="G134" s="27">
        <v>0</v>
      </c>
      <c r="H134" s="27">
        <v>4028.82</v>
      </c>
      <c r="I134" s="26">
        <v>42</v>
      </c>
    </row>
    <row r="135" spans="1:9" x14ac:dyDescent="0.25">
      <c r="A135" s="28">
        <v>44695</v>
      </c>
      <c r="B135" s="26">
        <f t="shared" si="4"/>
        <v>5</v>
      </c>
      <c r="C135" s="26">
        <f>WEEKDAY(Tabla4[[#This Row],[Fecha]],2)</f>
        <v>6</v>
      </c>
      <c r="D135" s="29">
        <v>6474.39</v>
      </c>
      <c r="E135" s="27">
        <v>4850.71</v>
      </c>
      <c r="F135" s="27">
        <v>1400.68</v>
      </c>
      <c r="G135" s="27">
        <v>223</v>
      </c>
      <c r="H135" s="27">
        <v>3760.14</v>
      </c>
      <c r="I135" s="26">
        <v>45</v>
      </c>
    </row>
    <row r="136" spans="1:9" x14ac:dyDescent="0.25">
      <c r="A136" s="28">
        <v>44696</v>
      </c>
      <c r="B136" s="26">
        <f t="shared" si="4"/>
        <v>5</v>
      </c>
      <c r="C136" s="26">
        <f>WEEKDAY(Tabla4[[#This Row],[Fecha]],2)</f>
        <v>7</v>
      </c>
      <c r="D136" s="29">
        <v>2278.7600000000002</v>
      </c>
      <c r="E136" s="27">
        <v>2011.17</v>
      </c>
      <c r="F136" s="27">
        <v>267.58999999999997</v>
      </c>
      <c r="G136" s="27">
        <v>0</v>
      </c>
      <c r="H136" s="27">
        <v>1349.34</v>
      </c>
      <c r="I136" s="26">
        <v>26</v>
      </c>
    </row>
    <row r="137" spans="1:9" x14ac:dyDescent="0.25">
      <c r="A137" s="28">
        <v>44697</v>
      </c>
      <c r="B137" s="26">
        <f t="shared" si="4"/>
        <v>5</v>
      </c>
      <c r="C137" s="26">
        <f>WEEKDAY(Tabla4[[#This Row],[Fecha]],2)</f>
        <v>1</v>
      </c>
      <c r="D137" s="29">
        <v>6836.33</v>
      </c>
      <c r="E137" s="27">
        <v>5687.98</v>
      </c>
      <c r="F137" s="27">
        <v>1148.3499999999999</v>
      </c>
      <c r="G137" s="27">
        <v>0</v>
      </c>
      <c r="H137" s="27">
        <v>4091.26</v>
      </c>
      <c r="I137" s="26">
        <v>60</v>
      </c>
    </row>
    <row r="138" spans="1:9" x14ac:dyDescent="0.25">
      <c r="A138" s="28">
        <v>44698</v>
      </c>
      <c r="B138" s="26">
        <f t="shared" si="4"/>
        <v>5</v>
      </c>
      <c r="C138" s="26">
        <f>WEEKDAY(Tabla4[[#This Row],[Fecha]],2)</f>
        <v>2</v>
      </c>
      <c r="D138" s="29">
        <v>2978.96</v>
      </c>
      <c r="E138" s="27">
        <v>2784.96</v>
      </c>
      <c r="F138" s="27">
        <v>194</v>
      </c>
      <c r="G138" s="27">
        <v>0</v>
      </c>
      <c r="H138" s="27">
        <v>1801.97</v>
      </c>
      <c r="I138" s="26">
        <v>36</v>
      </c>
    </row>
    <row r="139" spans="1:9" x14ac:dyDescent="0.25">
      <c r="A139" s="28">
        <v>44699</v>
      </c>
      <c r="B139" s="26">
        <f t="shared" si="4"/>
        <v>5</v>
      </c>
      <c r="C139" s="26">
        <f>WEEKDAY(Tabla4[[#This Row],[Fecha]],2)</f>
        <v>3</v>
      </c>
      <c r="D139" s="29">
        <v>3994.34</v>
      </c>
      <c r="E139" s="27">
        <v>2886.69</v>
      </c>
      <c r="F139" s="27">
        <v>1107.6500000000001</v>
      </c>
      <c r="G139" s="27">
        <v>0</v>
      </c>
      <c r="H139" s="27">
        <v>2329.9499999999998</v>
      </c>
      <c r="I139" s="26">
        <v>42</v>
      </c>
    </row>
    <row r="140" spans="1:9" x14ac:dyDescent="0.25">
      <c r="A140" s="28">
        <v>44700</v>
      </c>
      <c r="B140" s="26">
        <f t="shared" si="4"/>
        <v>5</v>
      </c>
      <c r="C140" s="26">
        <f>WEEKDAY(Tabla4[[#This Row],[Fecha]],2)</f>
        <v>4</v>
      </c>
      <c r="D140" s="29">
        <v>3841.43</v>
      </c>
      <c r="E140" s="27">
        <v>3668.32</v>
      </c>
      <c r="F140" s="27">
        <v>173.11</v>
      </c>
      <c r="G140" s="27">
        <v>0</v>
      </c>
      <c r="H140" s="27">
        <v>2337.63</v>
      </c>
      <c r="I140" s="26">
        <v>40</v>
      </c>
    </row>
    <row r="141" spans="1:9" x14ac:dyDescent="0.25">
      <c r="A141" s="28">
        <v>44701</v>
      </c>
      <c r="B141" s="26">
        <f t="shared" si="4"/>
        <v>5</v>
      </c>
      <c r="C141" s="26">
        <f>WEEKDAY(Tabla4[[#This Row],[Fecha]],2)</f>
        <v>5</v>
      </c>
      <c r="D141" s="29">
        <v>5256.21</v>
      </c>
      <c r="E141" s="27">
        <v>4466.4799999999996</v>
      </c>
      <c r="F141" s="27">
        <v>318.81</v>
      </c>
      <c r="G141" s="27">
        <v>470.92</v>
      </c>
      <c r="H141" s="27">
        <v>3190.74</v>
      </c>
      <c r="I141" s="26">
        <v>46</v>
      </c>
    </row>
    <row r="142" spans="1:9" x14ac:dyDescent="0.25">
      <c r="A142" s="28">
        <v>44702</v>
      </c>
      <c r="B142" s="26">
        <f t="shared" si="4"/>
        <v>5</v>
      </c>
      <c r="C142" s="26">
        <f>WEEKDAY(Tabla4[[#This Row],[Fecha]],2)</f>
        <v>6</v>
      </c>
      <c r="D142" s="29">
        <v>4876.71</v>
      </c>
      <c r="E142" s="27">
        <v>4139.45</v>
      </c>
      <c r="F142" s="27">
        <v>737.26</v>
      </c>
      <c r="G142" s="27">
        <v>0</v>
      </c>
      <c r="H142" s="27">
        <v>2880.41</v>
      </c>
      <c r="I142" s="26">
        <v>31</v>
      </c>
    </row>
    <row r="143" spans="1:9" x14ac:dyDescent="0.25">
      <c r="A143" s="28">
        <v>44703</v>
      </c>
      <c r="B143" s="26">
        <f t="shared" si="4"/>
        <v>5</v>
      </c>
      <c r="C143" s="26">
        <f>WEEKDAY(Tabla4[[#This Row],[Fecha]],2)</f>
        <v>7</v>
      </c>
      <c r="D143" s="29">
        <v>3625.34</v>
      </c>
      <c r="E143" s="27">
        <v>2363.54</v>
      </c>
      <c r="F143" s="27">
        <v>1261.8</v>
      </c>
      <c r="G143" s="27">
        <v>0</v>
      </c>
      <c r="H143" s="27">
        <v>2172.88</v>
      </c>
      <c r="I143" s="26">
        <v>24</v>
      </c>
    </row>
    <row r="144" spans="1:9" x14ac:dyDescent="0.25">
      <c r="A144" s="28">
        <v>44704</v>
      </c>
      <c r="B144" s="26">
        <f t="shared" si="4"/>
        <v>5</v>
      </c>
      <c r="C144" s="26">
        <f>WEEKDAY(Tabla4[[#This Row],[Fecha]],2)</f>
        <v>1</v>
      </c>
      <c r="D144" s="29">
        <v>2353.56</v>
      </c>
      <c r="E144" s="27">
        <v>1970.94</v>
      </c>
      <c r="F144" s="27">
        <v>382.62</v>
      </c>
      <c r="G144" s="27">
        <v>0</v>
      </c>
      <c r="H144" s="27">
        <v>1398.95</v>
      </c>
      <c r="I144" s="26">
        <v>34</v>
      </c>
    </row>
    <row r="145" spans="1:9" x14ac:dyDescent="0.25">
      <c r="A145" s="28">
        <v>44705</v>
      </c>
      <c r="B145" s="26">
        <f t="shared" si="4"/>
        <v>5</v>
      </c>
      <c r="C145" s="26">
        <f>WEEKDAY(Tabla4[[#This Row],[Fecha]],2)</f>
        <v>2</v>
      </c>
      <c r="D145" s="29">
        <v>2837.77</v>
      </c>
      <c r="E145" s="27">
        <v>2560.34</v>
      </c>
      <c r="F145" s="27">
        <v>277.43</v>
      </c>
      <c r="G145" s="27">
        <v>0</v>
      </c>
      <c r="H145" s="27">
        <v>1671.61</v>
      </c>
      <c r="I145" s="26">
        <v>33</v>
      </c>
    </row>
    <row r="146" spans="1:9" x14ac:dyDescent="0.25">
      <c r="A146" s="28">
        <v>44706</v>
      </c>
      <c r="B146" s="26">
        <f t="shared" si="4"/>
        <v>5</v>
      </c>
      <c r="C146" s="26">
        <f>WEEKDAY(Tabla4[[#This Row],[Fecha]],2)</f>
        <v>3</v>
      </c>
      <c r="D146" s="29">
        <v>6485.35</v>
      </c>
      <c r="E146" s="27">
        <v>5601.1</v>
      </c>
      <c r="F146" s="27">
        <v>884.25</v>
      </c>
      <c r="G146" s="27">
        <v>0</v>
      </c>
      <c r="H146" s="27">
        <v>3843.54</v>
      </c>
      <c r="I146" s="26">
        <v>53</v>
      </c>
    </row>
    <row r="147" spans="1:9" x14ac:dyDescent="0.25">
      <c r="A147" s="28">
        <v>44707</v>
      </c>
      <c r="B147" s="26">
        <f t="shared" si="4"/>
        <v>5</v>
      </c>
      <c r="C147" s="26">
        <f>WEEKDAY(Tabla4[[#This Row],[Fecha]],2)</f>
        <v>4</v>
      </c>
      <c r="D147" s="29">
        <v>4079.26</v>
      </c>
      <c r="E147" s="27">
        <v>3574.25</v>
      </c>
      <c r="F147" s="27">
        <v>505.01</v>
      </c>
      <c r="G147" s="27">
        <v>0</v>
      </c>
      <c r="H147" s="27">
        <v>2365.6</v>
      </c>
      <c r="I147" s="26">
        <v>35</v>
      </c>
    </row>
    <row r="148" spans="1:9" x14ac:dyDescent="0.25">
      <c r="A148" s="28">
        <v>44708</v>
      </c>
      <c r="B148" s="26">
        <f t="shared" si="4"/>
        <v>5</v>
      </c>
      <c r="C148" s="26">
        <f>WEEKDAY(Tabla4[[#This Row],[Fecha]],2)</f>
        <v>5</v>
      </c>
      <c r="D148" s="29">
        <v>6378.39</v>
      </c>
      <c r="E148" s="27">
        <v>4568.8100000000004</v>
      </c>
      <c r="F148" s="27">
        <v>903.56</v>
      </c>
      <c r="G148" s="27">
        <v>906.02</v>
      </c>
      <c r="H148" s="27">
        <v>3894.37</v>
      </c>
      <c r="I148" s="26">
        <v>60</v>
      </c>
    </row>
    <row r="149" spans="1:9" x14ac:dyDescent="0.25">
      <c r="A149" s="28">
        <v>44709</v>
      </c>
      <c r="B149" s="26">
        <f t="shared" si="4"/>
        <v>5</v>
      </c>
      <c r="C149" s="26">
        <f>WEEKDAY(Tabla4[[#This Row],[Fecha]],2)</f>
        <v>6</v>
      </c>
      <c r="D149" s="29">
        <v>3786.59</v>
      </c>
      <c r="E149" s="27">
        <v>3228.34</v>
      </c>
      <c r="F149" s="27">
        <v>376.56</v>
      </c>
      <c r="G149" s="27">
        <v>181.69</v>
      </c>
      <c r="H149" s="27">
        <v>2274.87</v>
      </c>
      <c r="I149" s="26">
        <v>42</v>
      </c>
    </row>
    <row r="150" spans="1:9" x14ac:dyDescent="0.25">
      <c r="A150" s="28">
        <v>44710</v>
      </c>
      <c r="B150" s="26">
        <f t="shared" si="4"/>
        <v>5</v>
      </c>
      <c r="C150" s="26">
        <f>WEEKDAY(Tabla4[[#This Row],[Fecha]],2)</f>
        <v>7</v>
      </c>
      <c r="D150" s="29">
        <v>3963.06</v>
      </c>
      <c r="E150" s="27">
        <v>3963.06</v>
      </c>
      <c r="F150" s="27">
        <v>0</v>
      </c>
      <c r="G150" s="27">
        <v>0</v>
      </c>
      <c r="H150" s="27">
        <v>2283.02</v>
      </c>
      <c r="I150" s="26">
        <v>34</v>
      </c>
    </row>
    <row r="151" spans="1:9" x14ac:dyDescent="0.25">
      <c r="A151" s="28">
        <v>44711</v>
      </c>
      <c r="B151" s="26">
        <f t="shared" si="4"/>
        <v>5</v>
      </c>
      <c r="C151" s="26">
        <f>WEEKDAY(Tabla4[[#This Row],[Fecha]],2)</f>
        <v>1</v>
      </c>
      <c r="D151" s="29">
        <v>4594.9449999999997</v>
      </c>
      <c r="E151" s="27">
        <v>3829.46</v>
      </c>
      <c r="F151" s="27">
        <v>765.48500000000001</v>
      </c>
      <c r="G151" s="27">
        <v>0</v>
      </c>
      <c r="H151" s="27">
        <v>2665.0681</v>
      </c>
      <c r="I151" s="26">
        <v>0</v>
      </c>
    </row>
    <row r="152" spans="1:9" x14ac:dyDescent="0.25">
      <c r="A152" s="28">
        <v>44712</v>
      </c>
      <c r="B152" s="26">
        <f t="shared" si="4"/>
        <v>5</v>
      </c>
      <c r="C152" s="26">
        <f>WEEKDAY(Tabla4[[#This Row],[Fecha]],2)</f>
        <v>2</v>
      </c>
      <c r="D152" s="29">
        <v>2908.3649999999998</v>
      </c>
      <c r="E152" s="27">
        <v>2672.65</v>
      </c>
      <c r="F152" s="27">
        <v>235.715</v>
      </c>
      <c r="G152" s="27">
        <v>0</v>
      </c>
      <c r="H152" s="27">
        <v>1657.7680499999999</v>
      </c>
      <c r="I152" s="26">
        <v>0</v>
      </c>
    </row>
  </sheetData>
  <conditionalFormatting sqref="D1:D15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{D8F66675-B6CE-43C2-8BAA-3618A25212D9}</x14:id>
        </ext>
      </extLst>
    </cfRule>
    <cfRule type="iconSet" priority="9">
      <iconSet>
        <cfvo type="percent" val="0"/>
        <cfvo type="num" val="2000"/>
        <cfvo type="num" val="3000"/>
      </iconSet>
    </cfRule>
  </conditionalFormatting>
  <conditionalFormatting sqref="E1:E15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{5B3550E4-36B6-498E-9722-EC091D186C31}</x14:id>
        </ext>
      </extLst>
    </cfRule>
  </conditionalFormatting>
  <conditionalFormatting sqref="E153:E1048576 F1:F152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:F1048576 G1:G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{2B3B861D-B24F-466C-B325-65909ADC7B21}</x14:id>
        </ext>
      </extLst>
    </cfRule>
  </conditionalFormatting>
  <conditionalFormatting sqref="G153:G1048576 H1:H152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H153:H1048576 I1:I15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{BB374755-C84C-4A75-965C-757D1ABA3987}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F66675-B6CE-43C2-8BAA-3618A2521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D1:D152</xm:sqref>
        </x14:conditionalFormatting>
        <x14:conditionalFormatting xmlns:xm="http://schemas.microsoft.com/office/excel/2006/main">
          <x14:cfRule type="dataBar" id="{5B3550E4-36B6-498E-9722-EC091D186C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E1:E152</xm:sqref>
        </x14:conditionalFormatting>
        <x14:conditionalFormatting xmlns:xm="http://schemas.microsoft.com/office/excel/2006/main">
          <x14:cfRule type="dataBar" id="{2B3B861D-B24F-466C-B325-65909ADC7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F153:F1048576 G1:G152</xm:sqref>
        </x14:conditionalFormatting>
        <x14:conditionalFormatting xmlns:xm="http://schemas.microsoft.com/office/excel/2006/main">
          <x14:cfRule type="dataBar" id="{BB374755-C84C-4A75-965C-757D1ABA3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H153:H1048576 I1:I152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54FC-B0DB-4279-A850-625996926D2A}">
  <dimension ref="B1:M388"/>
  <sheetViews>
    <sheetView topLeftCell="A369" workbookViewId="0">
      <selection activeCell="G17" sqref="G17"/>
    </sheetView>
  </sheetViews>
  <sheetFormatPr baseColWidth="10" defaultRowHeight="15" x14ac:dyDescent="0.25"/>
  <cols>
    <col min="1" max="1" width="11.140625" bestFit="1" customWidth="1"/>
    <col min="2" max="2" width="81.140625" bestFit="1" customWidth="1"/>
    <col min="3" max="8" width="11.140625" bestFit="1" customWidth="1"/>
    <col min="9" max="9" width="21.28515625" bestFit="1" customWidth="1"/>
    <col min="10" max="10" width="7.140625" bestFit="1" customWidth="1"/>
    <col min="11" max="11" width="4.85546875" bestFit="1" customWidth="1"/>
    <col min="12" max="12" width="7" bestFit="1" customWidth="1"/>
    <col min="13" max="13" width="13.85546875" bestFit="1" customWidth="1"/>
    <col min="14" max="15" width="12.140625" bestFit="1" customWidth="1"/>
    <col min="16" max="16" width="20.28515625" bestFit="1" customWidth="1"/>
    <col min="17" max="26" width="12.140625" bestFit="1" customWidth="1"/>
  </cols>
  <sheetData>
    <row r="1" spans="2:13" ht="15.75" x14ac:dyDescent="0.25">
      <c r="B1" s="14" t="s">
        <v>80</v>
      </c>
      <c r="I1" s="32" t="s">
        <v>156</v>
      </c>
      <c r="J1" s="32"/>
      <c r="K1" s="32"/>
      <c r="L1" s="32"/>
      <c r="M1" s="32"/>
    </row>
    <row r="2" spans="2:13" x14ac:dyDescent="0.25">
      <c r="B2" s="15" t="s">
        <v>81</v>
      </c>
      <c r="I2" s="32"/>
      <c r="J2" s="32"/>
      <c r="K2" s="32"/>
      <c r="L2" s="32"/>
      <c r="M2" s="32"/>
    </row>
    <row r="3" spans="2:13" ht="15.75" x14ac:dyDescent="0.25">
      <c r="I3" s="38" t="s">
        <v>154</v>
      </c>
      <c r="J3" s="38" t="s">
        <v>153</v>
      </c>
      <c r="K3" s="38" t="s">
        <v>152</v>
      </c>
      <c r="L3" s="38" t="s">
        <v>151</v>
      </c>
      <c r="M3" s="38" t="s">
        <v>150</v>
      </c>
    </row>
    <row r="4" spans="2:13" x14ac:dyDescent="0.25">
      <c r="B4" t="s">
        <v>82</v>
      </c>
      <c r="C4" t="s">
        <v>26</v>
      </c>
      <c r="D4" t="s">
        <v>83</v>
      </c>
      <c r="E4" t="s">
        <v>84</v>
      </c>
      <c r="I4" s="34" t="s">
        <v>148</v>
      </c>
      <c r="J4" s="33">
        <v>0.69</v>
      </c>
      <c r="K4" s="33">
        <v>0.08</v>
      </c>
      <c r="L4" s="35">
        <v>0.19</v>
      </c>
      <c r="M4" s="35">
        <v>0.04</v>
      </c>
    </row>
    <row r="5" spans="2:13" x14ac:dyDescent="0.25">
      <c r="B5" t="s">
        <v>85</v>
      </c>
      <c r="C5">
        <v>1990</v>
      </c>
      <c r="D5" t="s">
        <v>86</v>
      </c>
      <c r="E5">
        <v>350218</v>
      </c>
      <c r="I5" s="34" t="s">
        <v>146</v>
      </c>
      <c r="J5" s="33">
        <v>0.61</v>
      </c>
      <c r="K5" s="33">
        <v>0.11</v>
      </c>
      <c r="L5" s="35">
        <v>0.22</v>
      </c>
      <c r="M5" s="35">
        <v>0.06</v>
      </c>
    </row>
    <row r="6" spans="2:13" x14ac:dyDescent="0.25">
      <c r="B6" t="s">
        <v>87</v>
      </c>
      <c r="C6">
        <v>1990</v>
      </c>
      <c r="D6" t="s">
        <v>86</v>
      </c>
      <c r="E6">
        <v>832090</v>
      </c>
      <c r="I6" s="34" t="s">
        <v>145</v>
      </c>
      <c r="J6" s="33">
        <v>0.63</v>
      </c>
      <c r="K6" s="33">
        <v>0.11</v>
      </c>
      <c r="L6" s="35">
        <v>0.21</v>
      </c>
      <c r="M6" s="35">
        <v>0.05</v>
      </c>
    </row>
    <row r="7" spans="2:13" x14ac:dyDescent="0.25">
      <c r="B7" t="s">
        <v>88</v>
      </c>
      <c r="C7">
        <v>1990</v>
      </c>
      <c r="D7" t="s">
        <v>86</v>
      </c>
      <c r="E7">
        <v>161833</v>
      </c>
      <c r="I7" s="34" t="s">
        <v>144</v>
      </c>
      <c r="J7" s="33">
        <v>0.6</v>
      </c>
      <c r="K7" s="33">
        <v>0.11</v>
      </c>
      <c r="L7" s="35">
        <v>0.22</v>
      </c>
      <c r="M7" s="35">
        <v>7.0000000000000007E-2</v>
      </c>
    </row>
    <row r="8" spans="2:13" x14ac:dyDescent="0.25">
      <c r="B8" t="s">
        <v>89</v>
      </c>
      <c r="C8">
        <v>1990</v>
      </c>
      <c r="D8" t="s">
        <v>86</v>
      </c>
      <c r="E8">
        <v>268772</v>
      </c>
      <c r="I8" s="34" t="s">
        <v>100</v>
      </c>
      <c r="J8" s="33">
        <v>0.53</v>
      </c>
      <c r="K8" s="33">
        <v>0.14000000000000001</v>
      </c>
      <c r="L8" s="35">
        <v>0.25</v>
      </c>
      <c r="M8" s="35">
        <v>0.08</v>
      </c>
    </row>
    <row r="9" spans="2:13" x14ac:dyDescent="0.25">
      <c r="B9" t="s">
        <v>90</v>
      </c>
      <c r="C9">
        <v>1990</v>
      </c>
      <c r="D9" t="s">
        <v>86</v>
      </c>
      <c r="E9">
        <v>979097</v>
      </c>
      <c r="I9" s="34" t="s">
        <v>143</v>
      </c>
      <c r="J9" s="33">
        <v>0.53</v>
      </c>
      <c r="K9" s="33">
        <v>0.14000000000000001</v>
      </c>
      <c r="L9" s="35">
        <v>0.25</v>
      </c>
      <c r="M9" s="35">
        <v>0.08</v>
      </c>
    </row>
    <row r="10" spans="2:13" x14ac:dyDescent="0.25">
      <c r="B10" t="s">
        <v>91</v>
      </c>
      <c r="C10">
        <v>1990</v>
      </c>
      <c r="D10" t="s">
        <v>86</v>
      </c>
      <c r="E10">
        <v>212543</v>
      </c>
      <c r="I10" s="34" t="s">
        <v>142</v>
      </c>
      <c r="J10" s="33">
        <v>0.64</v>
      </c>
      <c r="K10" s="33">
        <v>0.1</v>
      </c>
      <c r="L10" s="35">
        <v>0.22</v>
      </c>
      <c r="M10" s="35">
        <v>0.04</v>
      </c>
    </row>
    <row r="11" spans="2:13" x14ac:dyDescent="0.25">
      <c r="B11" t="s">
        <v>92</v>
      </c>
      <c r="C11">
        <v>1990</v>
      </c>
      <c r="D11" t="s">
        <v>86</v>
      </c>
      <c r="E11">
        <v>1604773</v>
      </c>
      <c r="I11" s="34" t="s">
        <v>141</v>
      </c>
      <c r="J11" s="33">
        <v>0.63</v>
      </c>
      <c r="K11" s="33">
        <v>0.11</v>
      </c>
      <c r="L11" s="35">
        <v>0.15</v>
      </c>
      <c r="M11" s="35">
        <v>0.11</v>
      </c>
    </row>
    <row r="12" spans="2:13" x14ac:dyDescent="0.25">
      <c r="B12" t="s">
        <v>93</v>
      </c>
      <c r="C12">
        <v>1990</v>
      </c>
      <c r="D12" t="s">
        <v>86</v>
      </c>
      <c r="E12">
        <v>1213302</v>
      </c>
      <c r="I12" s="34" t="s">
        <v>140</v>
      </c>
      <c r="J12" s="33">
        <v>0.5</v>
      </c>
      <c r="K12" s="33">
        <v>0.12</v>
      </c>
      <c r="L12" s="35">
        <v>0.2</v>
      </c>
      <c r="M12" s="35">
        <v>0.18</v>
      </c>
    </row>
    <row r="13" spans="2:13" x14ac:dyDescent="0.25">
      <c r="B13" t="s">
        <v>94</v>
      </c>
      <c r="C13">
        <v>1990</v>
      </c>
      <c r="D13" t="s">
        <v>86</v>
      </c>
      <c r="E13">
        <v>3939911</v>
      </c>
    </row>
    <row r="14" spans="2:13" x14ac:dyDescent="0.25">
      <c r="B14" t="s">
        <v>95</v>
      </c>
      <c r="C14">
        <v>1990</v>
      </c>
      <c r="D14" t="s">
        <v>86</v>
      </c>
      <c r="E14">
        <v>664766</v>
      </c>
    </row>
    <row r="15" spans="2:13" x14ac:dyDescent="0.25">
      <c r="B15" t="s">
        <v>96</v>
      </c>
      <c r="C15">
        <v>1990</v>
      </c>
      <c r="D15" t="s">
        <v>86</v>
      </c>
      <c r="E15">
        <v>1926735</v>
      </c>
    </row>
    <row r="16" spans="2:13" x14ac:dyDescent="0.25">
      <c r="B16" t="s">
        <v>97</v>
      </c>
      <c r="C16">
        <v>1990</v>
      </c>
      <c r="D16" t="s">
        <v>86</v>
      </c>
      <c r="E16">
        <v>1282220</v>
      </c>
    </row>
    <row r="17" spans="2:5" x14ac:dyDescent="0.25">
      <c r="B17" t="s">
        <v>98</v>
      </c>
      <c r="C17">
        <v>1990</v>
      </c>
      <c r="D17" t="s">
        <v>86</v>
      </c>
      <c r="E17">
        <v>929138</v>
      </c>
    </row>
    <row r="18" spans="2:5" x14ac:dyDescent="0.25">
      <c r="B18" t="s">
        <v>99</v>
      </c>
      <c r="C18">
        <v>1990</v>
      </c>
      <c r="D18" t="s">
        <v>86</v>
      </c>
      <c r="E18">
        <v>2564892</v>
      </c>
    </row>
    <row r="19" spans="2:5" x14ac:dyDescent="0.25">
      <c r="B19" t="s">
        <v>100</v>
      </c>
      <c r="C19">
        <v>1990</v>
      </c>
      <c r="D19" t="s">
        <v>86</v>
      </c>
      <c r="E19">
        <v>4834549</v>
      </c>
    </row>
    <row r="20" spans="2:5" x14ac:dyDescent="0.25">
      <c r="B20" t="s">
        <v>101</v>
      </c>
      <c r="C20">
        <v>1990</v>
      </c>
      <c r="D20" t="s">
        <v>86</v>
      </c>
      <c r="E20">
        <v>1718763</v>
      </c>
    </row>
    <row r="21" spans="2:5" x14ac:dyDescent="0.25">
      <c r="B21" t="s">
        <v>102</v>
      </c>
      <c r="C21">
        <v>1990</v>
      </c>
      <c r="D21" t="s">
        <v>86</v>
      </c>
      <c r="E21">
        <v>583785</v>
      </c>
    </row>
    <row r="22" spans="2:5" x14ac:dyDescent="0.25">
      <c r="B22" t="s">
        <v>103</v>
      </c>
      <c r="C22">
        <v>1990</v>
      </c>
      <c r="D22" t="s">
        <v>86</v>
      </c>
      <c r="E22">
        <v>411057</v>
      </c>
    </row>
    <row r="23" spans="2:5" x14ac:dyDescent="0.25">
      <c r="B23" t="s">
        <v>104</v>
      </c>
      <c r="C23">
        <v>1990</v>
      </c>
      <c r="D23" t="s">
        <v>86</v>
      </c>
      <c r="E23">
        <v>1542664</v>
      </c>
    </row>
    <row r="24" spans="2:5" x14ac:dyDescent="0.25">
      <c r="B24" t="s">
        <v>105</v>
      </c>
      <c r="C24">
        <v>1990</v>
      </c>
      <c r="D24" t="s">
        <v>86</v>
      </c>
      <c r="E24">
        <v>1477438</v>
      </c>
    </row>
    <row r="25" spans="2:5" x14ac:dyDescent="0.25">
      <c r="B25" t="s">
        <v>106</v>
      </c>
      <c r="C25">
        <v>1990</v>
      </c>
      <c r="D25" t="s">
        <v>86</v>
      </c>
      <c r="E25">
        <v>2008531</v>
      </c>
    </row>
    <row r="26" spans="2:5" x14ac:dyDescent="0.25">
      <c r="B26" t="s">
        <v>107</v>
      </c>
      <c r="C26">
        <v>1990</v>
      </c>
      <c r="D26" t="s">
        <v>86</v>
      </c>
      <c r="E26">
        <v>516168</v>
      </c>
    </row>
    <row r="27" spans="2:5" x14ac:dyDescent="0.25">
      <c r="B27" t="s">
        <v>108</v>
      </c>
      <c r="C27">
        <v>1990</v>
      </c>
      <c r="D27" t="s">
        <v>86</v>
      </c>
      <c r="E27">
        <v>254908</v>
      </c>
    </row>
    <row r="28" spans="2:5" x14ac:dyDescent="0.25">
      <c r="B28" t="s">
        <v>109</v>
      </c>
      <c r="C28">
        <v>1990</v>
      </c>
      <c r="D28" t="s">
        <v>86</v>
      </c>
      <c r="E28">
        <v>987315</v>
      </c>
    </row>
    <row r="29" spans="2:5" x14ac:dyDescent="0.25">
      <c r="B29" t="s">
        <v>110</v>
      </c>
      <c r="C29">
        <v>1990</v>
      </c>
      <c r="D29" t="s">
        <v>86</v>
      </c>
      <c r="E29">
        <v>1101621</v>
      </c>
    </row>
    <row r="30" spans="2:5" x14ac:dyDescent="0.25">
      <c r="B30" t="s">
        <v>111</v>
      </c>
      <c r="C30">
        <v>1990</v>
      </c>
      <c r="D30" t="s">
        <v>86</v>
      </c>
      <c r="E30">
        <v>915088</v>
      </c>
    </row>
    <row r="31" spans="2:5" x14ac:dyDescent="0.25">
      <c r="B31" t="s">
        <v>112</v>
      </c>
      <c r="C31">
        <v>1990</v>
      </c>
      <c r="D31" t="s">
        <v>86</v>
      </c>
      <c r="E31">
        <v>749982</v>
      </c>
    </row>
    <row r="32" spans="2:5" x14ac:dyDescent="0.25">
      <c r="B32" t="s">
        <v>113</v>
      </c>
      <c r="C32">
        <v>1990</v>
      </c>
      <c r="D32" t="s">
        <v>86</v>
      </c>
      <c r="E32">
        <v>1111698</v>
      </c>
    </row>
    <row r="33" spans="2:5" x14ac:dyDescent="0.25">
      <c r="B33" t="s">
        <v>114</v>
      </c>
      <c r="C33">
        <v>1990</v>
      </c>
      <c r="D33" t="s">
        <v>86</v>
      </c>
      <c r="E33">
        <v>375130</v>
      </c>
    </row>
    <row r="34" spans="2:5" x14ac:dyDescent="0.25">
      <c r="B34" t="s">
        <v>115</v>
      </c>
      <c r="C34">
        <v>1990</v>
      </c>
      <c r="D34" t="s">
        <v>86</v>
      </c>
      <c r="E34">
        <v>3077427</v>
      </c>
    </row>
    <row r="35" spans="2:5" x14ac:dyDescent="0.25">
      <c r="B35" t="s">
        <v>116</v>
      </c>
      <c r="C35">
        <v>1990</v>
      </c>
      <c r="D35" t="s">
        <v>86</v>
      </c>
      <c r="E35">
        <v>673892</v>
      </c>
    </row>
    <row r="36" spans="2:5" x14ac:dyDescent="0.25">
      <c r="B36" t="s">
        <v>117</v>
      </c>
      <c r="C36">
        <v>1990</v>
      </c>
      <c r="D36" t="s">
        <v>86</v>
      </c>
      <c r="E36">
        <v>623663</v>
      </c>
    </row>
    <row r="37" spans="2:5" x14ac:dyDescent="0.25">
      <c r="B37" t="s">
        <v>85</v>
      </c>
      <c r="C37">
        <v>1990</v>
      </c>
      <c r="D37" t="s">
        <v>118</v>
      </c>
      <c r="E37">
        <v>369441</v>
      </c>
    </row>
    <row r="38" spans="2:5" x14ac:dyDescent="0.25">
      <c r="B38" t="s">
        <v>87</v>
      </c>
      <c r="C38">
        <v>1990</v>
      </c>
      <c r="D38" t="s">
        <v>118</v>
      </c>
      <c r="E38">
        <v>828765</v>
      </c>
    </row>
    <row r="39" spans="2:5" x14ac:dyDescent="0.25">
      <c r="B39" t="s">
        <v>88</v>
      </c>
      <c r="C39">
        <v>1990</v>
      </c>
      <c r="D39" t="s">
        <v>118</v>
      </c>
      <c r="E39">
        <v>155931</v>
      </c>
    </row>
    <row r="40" spans="2:5" x14ac:dyDescent="0.25">
      <c r="B40" t="s">
        <v>89</v>
      </c>
      <c r="C40">
        <v>1990</v>
      </c>
      <c r="D40" t="s">
        <v>118</v>
      </c>
      <c r="E40">
        <v>266413</v>
      </c>
    </row>
    <row r="41" spans="2:5" x14ac:dyDescent="0.25">
      <c r="B41" t="s">
        <v>90</v>
      </c>
      <c r="C41">
        <v>1990</v>
      </c>
      <c r="D41" t="s">
        <v>118</v>
      </c>
      <c r="E41">
        <v>993243</v>
      </c>
    </row>
    <row r="42" spans="2:5" x14ac:dyDescent="0.25">
      <c r="B42" t="s">
        <v>91</v>
      </c>
      <c r="C42">
        <v>1990</v>
      </c>
      <c r="D42" t="s">
        <v>118</v>
      </c>
      <c r="E42">
        <v>215967</v>
      </c>
    </row>
    <row r="43" spans="2:5" x14ac:dyDescent="0.25">
      <c r="B43" t="s">
        <v>92</v>
      </c>
      <c r="C43">
        <v>1990</v>
      </c>
      <c r="D43" t="s">
        <v>118</v>
      </c>
      <c r="E43">
        <v>1605723</v>
      </c>
    </row>
    <row r="44" spans="2:5" x14ac:dyDescent="0.25">
      <c r="B44" t="s">
        <v>93</v>
      </c>
      <c r="C44">
        <v>1990</v>
      </c>
      <c r="D44" t="s">
        <v>118</v>
      </c>
      <c r="E44">
        <v>1228571</v>
      </c>
    </row>
    <row r="45" spans="2:5" x14ac:dyDescent="0.25">
      <c r="B45" t="s">
        <v>94</v>
      </c>
      <c r="C45">
        <v>1990</v>
      </c>
      <c r="D45" t="s">
        <v>118</v>
      </c>
      <c r="E45">
        <v>4295833</v>
      </c>
    </row>
    <row r="46" spans="2:5" x14ac:dyDescent="0.25">
      <c r="B46" t="s">
        <v>95</v>
      </c>
      <c r="C46">
        <v>1990</v>
      </c>
      <c r="D46" t="s">
        <v>118</v>
      </c>
      <c r="E46">
        <v>684612</v>
      </c>
    </row>
    <row r="47" spans="2:5" x14ac:dyDescent="0.25">
      <c r="B47" t="s">
        <v>96</v>
      </c>
      <c r="C47">
        <v>1990</v>
      </c>
      <c r="D47" t="s">
        <v>118</v>
      </c>
      <c r="E47">
        <v>2055858</v>
      </c>
    </row>
    <row r="48" spans="2:5" x14ac:dyDescent="0.25">
      <c r="B48" t="s">
        <v>97</v>
      </c>
      <c r="C48">
        <v>1990</v>
      </c>
      <c r="D48" t="s">
        <v>118</v>
      </c>
      <c r="E48">
        <v>1338417</v>
      </c>
    </row>
    <row r="49" spans="2:5" x14ac:dyDescent="0.25">
      <c r="B49" t="s">
        <v>98</v>
      </c>
      <c r="C49">
        <v>1990</v>
      </c>
      <c r="D49" t="s">
        <v>118</v>
      </c>
      <c r="E49">
        <v>959228</v>
      </c>
    </row>
    <row r="50" spans="2:5" x14ac:dyDescent="0.25">
      <c r="B50" t="s">
        <v>99</v>
      </c>
      <c r="C50">
        <v>1990</v>
      </c>
      <c r="D50" t="s">
        <v>118</v>
      </c>
      <c r="E50">
        <v>2737797</v>
      </c>
    </row>
    <row r="51" spans="2:5" x14ac:dyDescent="0.25">
      <c r="B51" t="s">
        <v>100</v>
      </c>
      <c r="C51">
        <v>1990</v>
      </c>
      <c r="D51" t="s">
        <v>118</v>
      </c>
      <c r="E51">
        <v>4981246</v>
      </c>
    </row>
    <row r="52" spans="2:5" x14ac:dyDescent="0.25">
      <c r="B52" t="s">
        <v>101</v>
      </c>
      <c r="C52">
        <v>1990</v>
      </c>
      <c r="D52" t="s">
        <v>118</v>
      </c>
      <c r="E52">
        <v>1829436</v>
      </c>
    </row>
    <row r="53" spans="2:5" x14ac:dyDescent="0.25">
      <c r="B53" t="s">
        <v>102</v>
      </c>
      <c r="C53">
        <v>1990</v>
      </c>
      <c r="D53" t="s">
        <v>118</v>
      </c>
      <c r="E53">
        <v>611274</v>
      </c>
    </row>
    <row r="54" spans="2:5" x14ac:dyDescent="0.25">
      <c r="B54" t="s">
        <v>103</v>
      </c>
      <c r="C54">
        <v>1990</v>
      </c>
      <c r="D54" t="s">
        <v>118</v>
      </c>
      <c r="E54">
        <v>413586</v>
      </c>
    </row>
    <row r="55" spans="2:5" x14ac:dyDescent="0.25">
      <c r="B55" t="s">
        <v>104</v>
      </c>
      <c r="C55">
        <v>1990</v>
      </c>
      <c r="D55" t="s">
        <v>118</v>
      </c>
      <c r="E55">
        <v>1556072</v>
      </c>
    </row>
    <row r="56" spans="2:5" x14ac:dyDescent="0.25">
      <c r="B56" t="s">
        <v>105</v>
      </c>
      <c r="C56">
        <v>1990</v>
      </c>
      <c r="D56" t="s">
        <v>118</v>
      </c>
      <c r="E56">
        <v>1542122</v>
      </c>
    </row>
    <row r="57" spans="2:5" x14ac:dyDescent="0.25">
      <c r="B57" t="s">
        <v>106</v>
      </c>
      <c r="C57">
        <v>1990</v>
      </c>
      <c r="D57" t="s">
        <v>118</v>
      </c>
      <c r="E57">
        <v>2117570</v>
      </c>
    </row>
    <row r="58" spans="2:5" x14ac:dyDescent="0.25">
      <c r="B58" t="s">
        <v>107</v>
      </c>
      <c r="C58">
        <v>1990</v>
      </c>
      <c r="D58" t="s">
        <v>118</v>
      </c>
      <c r="E58">
        <v>535067</v>
      </c>
    </row>
    <row r="59" spans="2:5" x14ac:dyDescent="0.25">
      <c r="B59" t="s">
        <v>108</v>
      </c>
      <c r="C59">
        <v>1990</v>
      </c>
      <c r="D59" t="s">
        <v>118</v>
      </c>
      <c r="E59">
        <v>238369</v>
      </c>
    </row>
    <row r="60" spans="2:5" x14ac:dyDescent="0.25">
      <c r="B60" t="s">
        <v>109</v>
      </c>
      <c r="C60">
        <v>1990</v>
      </c>
      <c r="D60" t="s">
        <v>118</v>
      </c>
      <c r="E60">
        <v>1015872</v>
      </c>
    </row>
    <row r="61" spans="2:5" x14ac:dyDescent="0.25">
      <c r="B61" t="s">
        <v>110</v>
      </c>
      <c r="C61">
        <v>1990</v>
      </c>
      <c r="D61" t="s">
        <v>118</v>
      </c>
      <c r="E61">
        <v>1102433</v>
      </c>
    </row>
    <row r="62" spans="2:5" x14ac:dyDescent="0.25">
      <c r="B62" t="s">
        <v>111</v>
      </c>
      <c r="C62">
        <v>1990</v>
      </c>
      <c r="D62" t="s">
        <v>118</v>
      </c>
      <c r="E62">
        <v>908518</v>
      </c>
    </row>
    <row r="63" spans="2:5" x14ac:dyDescent="0.25">
      <c r="B63" t="s">
        <v>112</v>
      </c>
      <c r="C63">
        <v>1990</v>
      </c>
      <c r="D63" t="s">
        <v>118</v>
      </c>
      <c r="E63">
        <v>751762</v>
      </c>
    </row>
    <row r="64" spans="2:5" x14ac:dyDescent="0.25">
      <c r="B64" t="s">
        <v>113</v>
      </c>
      <c r="C64">
        <v>1990</v>
      </c>
      <c r="D64" t="s">
        <v>118</v>
      </c>
      <c r="E64">
        <v>1137883</v>
      </c>
    </row>
    <row r="65" spans="2:5" x14ac:dyDescent="0.25">
      <c r="B65" t="s">
        <v>114</v>
      </c>
      <c r="C65">
        <v>1990</v>
      </c>
      <c r="D65" t="s">
        <v>118</v>
      </c>
      <c r="E65">
        <v>386147</v>
      </c>
    </row>
    <row r="66" spans="2:5" x14ac:dyDescent="0.25">
      <c r="B66" t="s">
        <v>115</v>
      </c>
      <c r="C66">
        <v>1990</v>
      </c>
      <c r="D66" t="s">
        <v>118</v>
      </c>
      <c r="E66">
        <v>3150812</v>
      </c>
    </row>
    <row r="67" spans="2:5" x14ac:dyDescent="0.25">
      <c r="B67" t="s">
        <v>116</v>
      </c>
      <c r="C67">
        <v>1990</v>
      </c>
      <c r="D67" t="s">
        <v>118</v>
      </c>
      <c r="E67">
        <v>689048</v>
      </c>
    </row>
    <row r="68" spans="2:5" x14ac:dyDescent="0.25">
      <c r="B68" t="s">
        <v>117</v>
      </c>
      <c r="C68">
        <v>1990</v>
      </c>
      <c r="D68" t="s">
        <v>118</v>
      </c>
      <c r="E68">
        <v>652660</v>
      </c>
    </row>
    <row r="69" spans="2:5" x14ac:dyDescent="0.25">
      <c r="B69" t="s">
        <v>85</v>
      </c>
      <c r="C69">
        <v>1995</v>
      </c>
      <c r="D69" t="s">
        <v>86</v>
      </c>
      <c r="E69">
        <v>422324</v>
      </c>
    </row>
    <row r="70" spans="2:5" x14ac:dyDescent="0.25">
      <c r="B70" t="s">
        <v>87</v>
      </c>
      <c r="C70">
        <v>1995</v>
      </c>
      <c r="D70" t="s">
        <v>86</v>
      </c>
      <c r="E70">
        <v>1064591</v>
      </c>
    </row>
    <row r="71" spans="2:5" x14ac:dyDescent="0.25">
      <c r="B71" t="s">
        <v>88</v>
      </c>
      <c r="C71">
        <v>1995</v>
      </c>
      <c r="D71" t="s">
        <v>86</v>
      </c>
      <c r="E71">
        <v>191013</v>
      </c>
    </row>
    <row r="72" spans="2:5" x14ac:dyDescent="0.25">
      <c r="B72" t="s">
        <v>89</v>
      </c>
      <c r="C72">
        <v>1995</v>
      </c>
      <c r="D72" t="s">
        <v>86</v>
      </c>
      <c r="E72">
        <v>322991</v>
      </c>
    </row>
    <row r="73" spans="2:5" x14ac:dyDescent="0.25">
      <c r="B73" t="s">
        <v>90</v>
      </c>
      <c r="C73">
        <v>1995</v>
      </c>
      <c r="D73" t="s">
        <v>86</v>
      </c>
      <c r="E73">
        <v>1080594</v>
      </c>
    </row>
    <row r="74" spans="2:5" x14ac:dyDescent="0.25">
      <c r="B74" t="s">
        <v>91</v>
      </c>
      <c r="C74">
        <v>1995</v>
      </c>
      <c r="D74" t="s">
        <v>86</v>
      </c>
      <c r="E74">
        <v>242787</v>
      </c>
    </row>
    <row r="75" spans="2:5" x14ac:dyDescent="0.25">
      <c r="B75" t="s">
        <v>92</v>
      </c>
      <c r="C75">
        <v>1995</v>
      </c>
      <c r="D75" t="s">
        <v>86</v>
      </c>
      <c r="E75">
        <v>1790580</v>
      </c>
    </row>
    <row r="76" spans="2:5" x14ac:dyDescent="0.25">
      <c r="B76" t="s">
        <v>93</v>
      </c>
      <c r="C76">
        <v>1995</v>
      </c>
      <c r="D76" t="s">
        <v>86</v>
      </c>
      <c r="E76">
        <v>1391914</v>
      </c>
    </row>
    <row r="77" spans="2:5" x14ac:dyDescent="0.25">
      <c r="B77" t="s">
        <v>94</v>
      </c>
      <c r="C77">
        <v>1995</v>
      </c>
      <c r="D77" t="s">
        <v>86</v>
      </c>
      <c r="E77">
        <v>4075902</v>
      </c>
    </row>
    <row r="78" spans="2:5" x14ac:dyDescent="0.25">
      <c r="B78" t="s">
        <v>95</v>
      </c>
      <c r="C78">
        <v>1995</v>
      </c>
      <c r="D78" t="s">
        <v>86</v>
      </c>
      <c r="E78">
        <v>709268</v>
      </c>
    </row>
    <row r="79" spans="2:5" x14ac:dyDescent="0.25">
      <c r="B79" t="s">
        <v>96</v>
      </c>
      <c r="C79">
        <v>1995</v>
      </c>
      <c r="D79" t="s">
        <v>86</v>
      </c>
      <c r="E79">
        <v>2139104</v>
      </c>
    </row>
    <row r="80" spans="2:5" x14ac:dyDescent="0.25">
      <c r="B80" t="s">
        <v>97</v>
      </c>
      <c r="C80">
        <v>1995</v>
      </c>
      <c r="D80" t="s">
        <v>86</v>
      </c>
      <c r="E80">
        <v>1433417</v>
      </c>
    </row>
    <row r="81" spans="2:5" x14ac:dyDescent="0.25">
      <c r="B81" t="s">
        <v>98</v>
      </c>
      <c r="C81">
        <v>1995</v>
      </c>
      <c r="D81" t="s">
        <v>86</v>
      </c>
      <c r="E81">
        <v>1042566</v>
      </c>
    </row>
    <row r="82" spans="2:5" x14ac:dyDescent="0.25">
      <c r="B82" t="s">
        <v>99</v>
      </c>
      <c r="C82">
        <v>1995</v>
      </c>
      <c r="D82" t="s">
        <v>86</v>
      </c>
      <c r="E82">
        <v>2923921</v>
      </c>
    </row>
    <row r="83" spans="2:5" x14ac:dyDescent="0.25">
      <c r="B83" t="s">
        <v>100</v>
      </c>
      <c r="C83">
        <v>1995</v>
      </c>
      <c r="D83" t="s">
        <v>86</v>
      </c>
      <c r="E83">
        <v>5776054</v>
      </c>
    </row>
    <row r="84" spans="2:5" x14ac:dyDescent="0.25">
      <c r="B84" t="s">
        <v>101</v>
      </c>
      <c r="C84">
        <v>1995</v>
      </c>
      <c r="D84" t="s">
        <v>86</v>
      </c>
      <c r="E84">
        <v>1884105</v>
      </c>
    </row>
    <row r="85" spans="2:5" x14ac:dyDescent="0.25">
      <c r="B85" t="s">
        <v>102</v>
      </c>
      <c r="C85">
        <v>1995</v>
      </c>
      <c r="D85" t="s">
        <v>86</v>
      </c>
      <c r="E85">
        <v>706081</v>
      </c>
    </row>
    <row r="86" spans="2:5" x14ac:dyDescent="0.25">
      <c r="B86" t="s">
        <v>103</v>
      </c>
      <c r="C86">
        <v>1995</v>
      </c>
      <c r="D86" t="s">
        <v>86</v>
      </c>
      <c r="E86">
        <v>448629</v>
      </c>
    </row>
    <row r="87" spans="2:5" x14ac:dyDescent="0.25">
      <c r="B87" t="s">
        <v>104</v>
      </c>
      <c r="C87">
        <v>1995</v>
      </c>
      <c r="D87" t="s">
        <v>86</v>
      </c>
      <c r="E87">
        <v>1773793</v>
      </c>
    </row>
    <row r="88" spans="2:5" x14ac:dyDescent="0.25">
      <c r="B88" t="s">
        <v>105</v>
      </c>
      <c r="C88">
        <v>1995</v>
      </c>
      <c r="D88" t="s">
        <v>86</v>
      </c>
      <c r="E88">
        <v>1582410</v>
      </c>
    </row>
    <row r="89" spans="2:5" x14ac:dyDescent="0.25">
      <c r="B89" t="s">
        <v>106</v>
      </c>
      <c r="C89">
        <v>1995</v>
      </c>
      <c r="D89" t="s">
        <v>86</v>
      </c>
      <c r="E89">
        <v>2253476</v>
      </c>
    </row>
    <row r="90" spans="2:5" x14ac:dyDescent="0.25">
      <c r="B90" t="s">
        <v>107</v>
      </c>
      <c r="C90">
        <v>1995</v>
      </c>
      <c r="D90" t="s">
        <v>86</v>
      </c>
      <c r="E90">
        <v>615484</v>
      </c>
    </row>
    <row r="91" spans="2:5" x14ac:dyDescent="0.25">
      <c r="B91" t="s">
        <v>108</v>
      </c>
      <c r="C91">
        <v>1995</v>
      </c>
      <c r="D91" t="s">
        <v>86</v>
      </c>
      <c r="E91">
        <v>361459</v>
      </c>
    </row>
    <row r="92" spans="2:5" x14ac:dyDescent="0.25">
      <c r="B92" t="s">
        <v>109</v>
      </c>
      <c r="C92">
        <v>1995</v>
      </c>
      <c r="D92" t="s">
        <v>86</v>
      </c>
      <c r="E92">
        <v>1087500</v>
      </c>
    </row>
    <row r="93" spans="2:5" x14ac:dyDescent="0.25">
      <c r="B93" t="s">
        <v>110</v>
      </c>
      <c r="C93">
        <v>1995</v>
      </c>
      <c r="D93" t="s">
        <v>86</v>
      </c>
      <c r="E93">
        <v>1216415</v>
      </c>
    </row>
    <row r="94" spans="2:5" x14ac:dyDescent="0.25">
      <c r="B94" t="s">
        <v>111</v>
      </c>
      <c r="C94">
        <v>1995</v>
      </c>
      <c r="D94" t="s">
        <v>86</v>
      </c>
      <c r="E94">
        <v>1048933</v>
      </c>
    </row>
    <row r="95" spans="2:5" x14ac:dyDescent="0.25">
      <c r="B95" t="s">
        <v>112</v>
      </c>
      <c r="C95">
        <v>1995</v>
      </c>
      <c r="D95" t="s">
        <v>86</v>
      </c>
      <c r="E95">
        <v>872243</v>
      </c>
    </row>
    <row r="96" spans="2:5" x14ac:dyDescent="0.25">
      <c r="B96" t="s">
        <v>113</v>
      </c>
      <c r="C96">
        <v>1995</v>
      </c>
      <c r="D96" t="s">
        <v>86</v>
      </c>
      <c r="E96">
        <v>1254700</v>
      </c>
    </row>
    <row r="97" spans="2:5" x14ac:dyDescent="0.25">
      <c r="B97" t="s">
        <v>114</v>
      </c>
      <c r="C97">
        <v>1995</v>
      </c>
      <c r="D97" t="s">
        <v>86</v>
      </c>
      <c r="E97">
        <v>435390</v>
      </c>
    </row>
    <row r="98" spans="2:5" x14ac:dyDescent="0.25">
      <c r="B98" t="s">
        <v>115</v>
      </c>
      <c r="C98">
        <v>1995</v>
      </c>
      <c r="D98" t="s">
        <v>86</v>
      </c>
      <c r="E98">
        <v>3323880</v>
      </c>
    </row>
    <row r="99" spans="2:5" x14ac:dyDescent="0.25">
      <c r="B99" t="s">
        <v>116</v>
      </c>
      <c r="C99">
        <v>1995</v>
      </c>
      <c r="D99" t="s">
        <v>86</v>
      </c>
      <c r="E99">
        <v>773435</v>
      </c>
    </row>
    <row r="100" spans="2:5" x14ac:dyDescent="0.25">
      <c r="B100" t="s">
        <v>117</v>
      </c>
      <c r="C100">
        <v>1995</v>
      </c>
      <c r="D100" t="s">
        <v>86</v>
      </c>
      <c r="E100">
        <v>655540</v>
      </c>
    </row>
    <row r="101" spans="2:5" x14ac:dyDescent="0.25">
      <c r="B101" t="s">
        <v>85</v>
      </c>
      <c r="C101">
        <v>1995</v>
      </c>
      <c r="D101" t="s">
        <v>118</v>
      </c>
      <c r="E101">
        <v>440396</v>
      </c>
    </row>
    <row r="102" spans="2:5" x14ac:dyDescent="0.25">
      <c r="B102" t="s">
        <v>87</v>
      </c>
      <c r="C102">
        <v>1995</v>
      </c>
      <c r="D102" t="s">
        <v>118</v>
      </c>
      <c r="E102">
        <v>1047549</v>
      </c>
    </row>
    <row r="103" spans="2:5" x14ac:dyDescent="0.25">
      <c r="B103" t="s">
        <v>88</v>
      </c>
      <c r="C103">
        <v>1995</v>
      </c>
      <c r="D103" t="s">
        <v>118</v>
      </c>
      <c r="E103">
        <v>184481</v>
      </c>
    </row>
    <row r="104" spans="2:5" x14ac:dyDescent="0.25">
      <c r="B104" t="s">
        <v>89</v>
      </c>
      <c r="C104">
        <v>1995</v>
      </c>
      <c r="D104" t="s">
        <v>118</v>
      </c>
      <c r="E104">
        <v>319525</v>
      </c>
    </row>
    <row r="105" spans="2:5" x14ac:dyDescent="0.25">
      <c r="B105" t="s">
        <v>90</v>
      </c>
      <c r="C105">
        <v>1995</v>
      </c>
      <c r="D105" t="s">
        <v>118</v>
      </c>
      <c r="E105">
        <v>1093181</v>
      </c>
    </row>
    <row r="106" spans="2:5" x14ac:dyDescent="0.25">
      <c r="B106" t="s">
        <v>91</v>
      </c>
      <c r="C106">
        <v>1995</v>
      </c>
      <c r="D106" t="s">
        <v>118</v>
      </c>
      <c r="E106">
        <v>245241</v>
      </c>
    </row>
    <row r="107" spans="2:5" x14ac:dyDescent="0.25">
      <c r="B107" t="s">
        <v>92</v>
      </c>
      <c r="C107">
        <v>1995</v>
      </c>
      <c r="D107" t="s">
        <v>118</v>
      </c>
      <c r="E107">
        <v>1794206</v>
      </c>
    </row>
    <row r="108" spans="2:5" x14ac:dyDescent="0.25">
      <c r="B108" t="s">
        <v>93</v>
      </c>
      <c r="C108">
        <v>1995</v>
      </c>
      <c r="D108" t="s">
        <v>118</v>
      </c>
      <c r="E108">
        <v>1401623</v>
      </c>
    </row>
    <row r="109" spans="2:5" x14ac:dyDescent="0.25">
      <c r="B109" t="s">
        <v>94</v>
      </c>
      <c r="C109">
        <v>1995</v>
      </c>
      <c r="D109" t="s">
        <v>118</v>
      </c>
      <c r="E109">
        <v>4413105</v>
      </c>
    </row>
    <row r="110" spans="2:5" x14ac:dyDescent="0.25">
      <c r="B110" t="s">
        <v>95</v>
      </c>
      <c r="C110">
        <v>1995</v>
      </c>
      <c r="D110" t="s">
        <v>118</v>
      </c>
      <c r="E110">
        <v>722480</v>
      </c>
    </row>
    <row r="111" spans="2:5" x14ac:dyDescent="0.25">
      <c r="B111" t="s">
        <v>96</v>
      </c>
      <c r="C111">
        <v>1995</v>
      </c>
      <c r="D111" t="s">
        <v>118</v>
      </c>
      <c r="E111">
        <v>2267464</v>
      </c>
    </row>
    <row r="112" spans="2:5" x14ac:dyDescent="0.25">
      <c r="B112" t="s">
        <v>97</v>
      </c>
      <c r="C112">
        <v>1995</v>
      </c>
      <c r="D112" t="s">
        <v>118</v>
      </c>
      <c r="E112">
        <v>1483150</v>
      </c>
    </row>
    <row r="113" spans="2:5" x14ac:dyDescent="0.25">
      <c r="B113" t="s">
        <v>98</v>
      </c>
      <c r="C113">
        <v>1995</v>
      </c>
      <c r="D113" t="s">
        <v>118</v>
      </c>
      <c r="E113">
        <v>1069907</v>
      </c>
    </row>
    <row r="114" spans="2:5" x14ac:dyDescent="0.25">
      <c r="B114" t="s">
        <v>99</v>
      </c>
      <c r="C114">
        <v>1995</v>
      </c>
      <c r="D114" t="s">
        <v>118</v>
      </c>
      <c r="E114">
        <v>3067255</v>
      </c>
    </row>
    <row r="115" spans="2:5" x14ac:dyDescent="0.25">
      <c r="B115" t="s">
        <v>100</v>
      </c>
      <c r="C115">
        <v>1995</v>
      </c>
      <c r="D115" t="s">
        <v>118</v>
      </c>
      <c r="E115">
        <v>5931910</v>
      </c>
    </row>
    <row r="116" spans="2:5" x14ac:dyDescent="0.25">
      <c r="B116" t="s">
        <v>101</v>
      </c>
      <c r="C116">
        <v>1995</v>
      </c>
      <c r="D116" t="s">
        <v>118</v>
      </c>
      <c r="E116">
        <v>1986499</v>
      </c>
    </row>
    <row r="117" spans="2:5" x14ac:dyDescent="0.25">
      <c r="B117" t="s">
        <v>102</v>
      </c>
      <c r="C117">
        <v>1995</v>
      </c>
      <c r="D117" t="s">
        <v>118</v>
      </c>
      <c r="E117">
        <v>736581</v>
      </c>
    </row>
    <row r="118" spans="2:5" x14ac:dyDescent="0.25">
      <c r="B118" t="s">
        <v>103</v>
      </c>
      <c r="C118">
        <v>1995</v>
      </c>
      <c r="D118" t="s">
        <v>118</v>
      </c>
      <c r="E118">
        <v>448073</v>
      </c>
    </row>
    <row r="119" spans="2:5" x14ac:dyDescent="0.25">
      <c r="B119" t="s">
        <v>104</v>
      </c>
      <c r="C119">
        <v>1995</v>
      </c>
      <c r="D119" t="s">
        <v>118</v>
      </c>
      <c r="E119">
        <v>1776321</v>
      </c>
    </row>
    <row r="120" spans="2:5" x14ac:dyDescent="0.25">
      <c r="B120" t="s">
        <v>105</v>
      </c>
      <c r="C120">
        <v>1995</v>
      </c>
      <c r="D120" t="s">
        <v>118</v>
      </c>
      <c r="E120">
        <v>1646485</v>
      </c>
    </row>
    <row r="121" spans="2:5" x14ac:dyDescent="0.25">
      <c r="B121" t="s">
        <v>106</v>
      </c>
      <c r="C121">
        <v>1995</v>
      </c>
      <c r="D121" t="s">
        <v>118</v>
      </c>
      <c r="E121">
        <v>2370889</v>
      </c>
    </row>
    <row r="122" spans="2:5" x14ac:dyDescent="0.25">
      <c r="B122" t="s">
        <v>107</v>
      </c>
      <c r="C122">
        <v>1995</v>
      </c>
      <c r="D122" t="s">
        <v>118</v>
      </c>
      <c r="E122">
        <v>634992</v>
      </c>
    </row>
    <row r="123" spans="2:5" x14ac:dyDescent="0.25">
      <c r="B123" t="s">
        <v>108</v>
      </c>
      <c r="C123">
        <v>1995</v>
      </c>
      <c r="D123" t="s">
        <v>118</v>
      </c>
      <c r="E123">
        <v>342077</v>
      </c>
    </row>
    <row r="124" spans="2:5" x14ac:dyDescent="0.25">
      <c r="B124" t="s">
        <v>109</v>
      </c>
      <c r="C124">
        <v>1995</v>
      </c>
      <c r="D124" t="s">
        <v>118</v>
      </c>
      <c r="E124">
        <v>1113263</v>
      </c>
    </row>
    <row r="125" spans="2:5" x14ac:dyDescent="0.25">
      <c r="B125" t="s">
        <v>110</v>
      </c>
      <c r="C125">
        <v>1995</v>
      </c>
      <c r="D125" t="s">
        <v>118</v>
      </c>
      <c r="E125">
        <v>1209260</v>
      </c>
    </row>
    <row r="126" spans="2:5" x14ac:dyDescent="0.25">
      <c r="B126" t="s">
        <v>111</v>
      </c>
      <c r="C126">
        <v>1995</v>
      </c>
      <c r="D126" t="s">
        <v>118</v>
      </c>
      <c r="E126">
        <v>1036603</v>
      </c>
    </row>
    <row r="127" spans="2:5" x14ac:dyDescent="0.25">
      <c r="B127" t="s">
        <v>112</v>
      </c>
      <c r="C127">
        <v>1995</v>
      </c>
      <c r="D127" t="s">
        <v>118</v>
      </c>
      <c r="E127">
        <v>876526</v>
      </c>
    </row>
    <row r="128" spans="2:5" x14ac:dyDescent="0.25">
      <c r="B128" t="s">
        <v>113</v>
      </c>
      <c r="C128">
        <v>1995</v>
      </c>
      <c r="D128" t="s">
        <v>118</v>
      </c>
      <c r="E128">
        <v>1272628</v>
      </c>
    </row>
    <row r="129" spans="2:5" x14ac:dyDescent="0.25">
      <c r="B129" t="s">
        <v>114</v>
      </c>
      <c r="C129">
        <v>1995</v>
      </c>
      <c r="D129" t="s">
        <v>118</v>
      </c>
      <c r="E129">
        <v>448534</v>
      </c>
    </row>
    <row r="130" spans="2:5" x14ac:dyDescent="0.25">
      <c r="B130" t="s">
        <v>115</v>
      </c>
      <c r="C130">
        <v>1995</v>
      </c>
      <c r="D130" t="s">
        <v>118</v>
      </c>
      <c r="E130">
        <v>3413444</v>
      </c>
    </row>
    <row r="131" spans="2:5" x14ac:dyDescent="0.25">
      <c r="B131" t="s">
        <v>116</v>
      </c>
      <c r="C131">
        <v>1995</v>
      </c>
      <c r="D131" t="s">
        <v>118</v>
      </c>
      <c r="E131">
        <v>783187</v>
      </c>
    </row>
    <row r="132" spans="2:5" x14ac:dyDescent="0.25">
      <c r="B132" t="s">
        <v>117</v>
      </c>
      <c r="C132">
        <v>1995</v>
      </c>
      <c r="D132" t="s">
        <v>118</v>
      </c>
      <c r="E132">
        <v>680956</v>
      </c>
    </row>
    <row r="133" spans="2:5" x14ac:dyDescent="0.25">
      <c r="B133" t="s">
        <v>85</v>
      </c>
      <c r="C133">
        <v>2000</v>
      </c>
      <c r="D133" t="s">
        <v>86</v>
      </c>
      <c r="E133">
        <v>456533</v>
      </c>
    </row>
    <row r="134" spans="2:5" x14ac:dyDescent="0.25">
      <c r="B134" t="s">
        <v>87</v>
      </c>
      <c r="C134">
        <v>2000</v>
      </c>
      <c r="D134" t="s">
        <v>86</v>
      </c>
      <c r="E134">
        <v>1252581</v>
      </c>
    </row>
    <row r="135" spans="2:5" x14ac:dyDescent="0.25">
      <c r="B135" t="s">
        <v>88</v>
      </c>
      <c r="C135">
        <v>2000</v>
      </c>
      <c r="D135" t="s">
        <v>86</v>
      </c>
      <c r="E135">
        <v>216250</v>
      </c>
    </row>
    <row r="136" spans="2:5" x14ac:dyDescent="0.25">
      <c r="B136" t="s">
        <v>89</v>
      </c>
      <c r="C136">
        <v>2000</v>
      </c>
      <c r="D136" t="s">
        <v>86</v>
      </c>
      <c r="E136">
        <v>344334</v>
      </c>
    </row>
    <row r="137" spans="2:5" x14ac:dyDescent="0.25">
      <c r="B137" t="s">
        <v>90</v>
      </c>
      <c r="C137">
        <v>2000</v>
      </c>
      <c r="D137" t="s">
        <v>86</v>
      </c>
      <c r="E137">
        <v>1140195</v>
      </c>
    </row>
    <row r="138" spans="2:5" x14ac:dyDescent="0.25">
      <c r="B138" t="s">
        <v>91</v>
      </c>
      <c r="C138">
        <v>2000</v>
      </c>
      <c r="D138" t="s">
        <v>86</v>
      </c>
      <c r="E138">
        <v>268192</v>
      </c>
    </row>
    <row r="139" spans="2:5" x14ac:dyDescent="0.25">
      <c r="B139" t="s">
        <v>92</v>
      </c>
      <c r="C139">
        <v>2000</v>
      </c>
      <c r="D139" t="s">
        <v>86</v>
      </c>
      <c r="E139">
        <v>1941880</v>
      </c>
    </row>
    <row r="140" spans="2:5" x14ac:dyDescent="0.25">
      <c r="B140" t="s">
        <v>93</v>
      </c>
      <c r="C140">
        <v>2000</v>
      </c>
      <c r="D140" t="s">
        <v>86</v>
      </c>
      <c r="E140">
        <v>1519972</v>
      </c>
    </row>
    <row r="141" spans="2:5" x14ac:dyDescent="0.25">
      <c r="B141" t="s">
        <v>94</v>
      </c>
      <c r="C141">
        <v>2000</v>
      </c>
      <c r="D141" t="s">
        <v>86</v>
      </c>
      <c r="E141">
        <v>4110485</v>
      </c>
    </row>
    <row r="142" spans="2:5" x14ac:dyDescent="0.25">
      <c r="B142" t="s">
        <v>95</v>
      </c>
      <c r="C142">
        <v>2000</v>
      </c>
      <c r="D142" t="s">
        <v>86</v>
      </c>
      <c r="E142">
        <v>709521</v>
      </c>
    </row>
    <row r="143" spans="2:5" x14ac:dyDescent="0.25">
      <c r="B143" t="s">
        <v>96</v>
      </c>
      <c r="C143">
        <v>2000</v>
      </c>
      <c r="D143" t="s">
        <v>86</v>
      </c>
      <c r="E143">
        <v>2233315</v>
      </c>
    </row>
    <row r="144" spans="2:5" x14ac:dyDescent="0.25">
      <c r="B144" t="s">
        <v>97</v>
      </c>
      <c r="C144">
        <v>2000</v>
      </c>
      <c r="D144" t="s">
        <v>86</v>
      </c>
      <c r="E144">
        <v>1491287</v>
      </c>
    </row>
    <row r="145" spans="2:5" x14ac:dyDescent="0.25">
      <c r="B145" t="s">
        <v>98</v>
      </c>
      <c r="C145">
        <v>2000</v>
      </c>
      <c r="D145" t="s">
        <v>86</v>
      </c>
      <c r="E145">
        <v>1081993</v>
      </c>
    </row>
    <row r="146" spans="2:5" x14ac:dyDescent="0.25">
      <c r="B146" t="s">
        <v>99</v>
      </c>
      <c r="C146">
        <v>2000</v>
      </c>
      <c r="D146" t="s">
        <v>86</v>
      </c>
      <c r="E146">
        <v>3070241</v>
      </c>
    </row>
    <row r="147" spans="2:5" x14ac:dyDescent="0.25">
      <c r="B147" t="s">
        <v>100</v>
      </c>
      <c r="C147">
        <v>2000</v>
      </c>
      <c r="D147" t="s">
        <v>86</v>
      </c>
      <c r="E147">
        <v>6407213</v>
      </c>
    </row>
    <row r="148" spans="2:5" x14ac:dyDescent="0.25">
      <c r="B148" t="s">
        <v>101</v>
      </c>
      <c r="C148">
        <v>2000</v>
      </c>
      <c r="D148" t="s">
        <v>86</v>
      </c>
      <c r="E148">
        <v>1911078</v>
      </c>
    </row>
    <row r="149" spans="2:5" x14ac:dyDescent="0.25">
      <c r="B149" t="s">
        <v>102</v>
      </c>
      <c r="C149">
        <v>2000</v>
      </c>
      <c r="D149" t="s">
        <v>86</v>
      </c>
      <c r="E149">
        <v>750799</v>
      </c>
    </row>
    <row r="150" spans="2:5" x14ac:dyDescent="0.25">
      <c r="B150" t="s">
        <v>103</v>
      </c>
      <c r="C150">
        <v>2000</v>
      </c>
      <c r="D150" t="s">
        <v>86</v>
      </c>
      <c r="E150">
        <v>456105</v>
      </c>
    </row>
    <row r="151" spans="2:5" x14ac:dyDescent="0.25">
      <c r="B151" t="s">
        <v>104</v>
      </c>
      <c r="C151">
        <v>2000</v>
      </c>
      <c r="D151" t="s">
        <v>86</v>
      </c>
      <c r="E151">
        <v>1907939</v>
      </c>
    </row>
    <row r="152" spans="2:5" x14ac:dyDescent="0.25">
      <c r="B152" t="s">
        <v>105</v>
      </c>
      <c r="C152">
        <v>2000</v>
      </c>
      <c r="D152" t="s">
        <v>86</v>
      </c>
      <c r="E152">
        <v>1657406</v>
      </c>
    </row>
    <row r="153" spans="2:5" x14ac:dyDescent="0.25">
      <c r="B153" t="s">
        <v>106</v>
      </c>
      <c r="C153">
        <v>2000</v>
      </c>
      <c r="D153" t="s">
        <v>86</v>
      </c>
      <c r="E153">
        <v>2448801</v>
      </c>
    </row>
    <row r="154" spans="2:5" x14ac:dyDescent="0.25">
      <c r="B154" t="s">
        <v>107</v>
      </c>
      <c r="C154">
        <v>2000</v>
      </c>
      <c r="D154" t="s">
        <v>86</v>
      </c>
      <c r="E154">
        <v>680966</v>
      </c>
    </row>
    <row r="155" spans="2:5" x14ac:dyDescent="0.25">
      <c r="B155" t="s">
        <v>108</v>
      </c>
      <c r="C155">
        <v>2000</v>
      </c>
      <c r="D155" t="s">
        <v>86</v>
      </c>
      <c r="E155">
        <v>448308</v>
      </c>
    </row>
    <row r="156" spans="2:5" x14ac:dyDescent="0.25">
      <c r="B156" t="s">
        <v>109</v>
      </c>
      <c r="C156">
        <v>2000</v>
      </c>
      <c r="D156" t="s">
        <v>86</v>
      </c>
      <c r="E156">
        <v>1120837</v>
      </c>
    </row>
    <row r="157" spans="2:5" x14ac:dyDescent="0.25">
      <c r="B157" t="s">
        <v>110</v>
      </c>
      <c r="C157">
        <v>2000</v>
      </c>
      <c r="D157" t="s">
        <v>86</v>
      </c>
      <c r="E157">
        <v>1264143</v>
      </c>
    </row>
    <row r="158" spans="2:5" x14ac:dyDescent="0.25">
      <c r="B158" t="s">
        <v>111</v>
      </c>
      <c r="C158">
        <v>2000</v>
      </c>
      <c r="D158" t="s">
        <v>86</v>
      </c>
      <c r="E158">
        <v>1110590</v>
      </c>
    </row>
    <row r="159" spans="2:5" x14ac:dyDescent="0.25">
      <c r="B159" t="s">
        <v>112</v>
      </c>
      <c r="C159">
        <v>2000</v>
      </c>
      <c r="D159" t="s">
        <v>86</v>
      </c>
      <c r="E159">
        <v>934515</v>
      </c>
    </row>
    <row r="160" spans="2:5" x14ac:dyDescent="0.25">
      <c r="B160" t="s">
        <v>113</v>
      </c>
      <c r="C160">
        <v>2000</v>
      </c>
      <c r="D160" t="s">
        <v>86</v>
      </c>
      <c r="E160">
        <v>1359874</v>
      </c>
    </row>
    <row r="161" spans="2:5" x14ac:dyDescent="0.25">
      <c r="B161" t="s">
        <v>114</v>
      </c>
      <c r="C161">
        <v>2000</v>
      </c>
      <c r="D161" t="s">
        <v>86</v>
      </c>
      <c r="E161">
        <v>469948</v>
      </c>
    </row>
    <row r="162" spans="2:5" x14ac:dyDescent="0.25">
      <c r="B162" t="s">
        <v>115</v>
      </c>
      <c r="C162">
        <v>2000</v>
      </c>
      <c r="D162" t="s">
        <v>86</v>
      </c>
      <c r="E162">
        <v>3355164</v>
      </c>
    </row>
    <row r="163" spans="2:5" x14ac:dyDescent="0.25">
      <c r="B163" t="s">
        <v>116</v>
      </c>
      <c r="C163">
        <v>2000</v>
      </c>
      <c r="D163" t="s">
        <v>86</v>
      </c>
      <c r="E163">
        <v>818205</v>
      </c>
    </row>
    <row r="164" spans="2:5" x14ac:dyDescent="0.25">
      <c r="B164" t="s">
        <v>117</v>
      </c>
      <c r="C164">
        <v>2000</v>
      </c>
      <c r="D164" t="s">
        <v>86</v>
      </c>
      <c r="E164">
        <v>653583</v>
      </c>
    </row>
    <row r="165" spans="2:5" x14ac:dyDescent="0.25">
      <c r="B165" t="s">
        <v>85</v>
      </c>
      <c r="C165">
        <v>2000</v>
      </c>
      <c r="D165" t="s">
        <v>118</v>
      </c>
      <c r="E165">
        <v>487752</v>
      </c>
    </row>
    <row r="166" spans="2:5" x14ac:dyDescent="0.25">
      <c r="B166" t="s">
        <v>87</v>
      </c>
      <c r="C166">
        <v>2000</v>
      </c>
      <c r="D166" t="s">
        <v>118</v>
      </c>
      <c r="E166">
        <v>1234786</v>
      </c>
    </row>
    <row r="167" spans="2:5" x14ac:dyDescent="0.25">
      <c r="B167" t="s">
        <v>88</v>
      </c>
      <c r="C167">
        <v>2000</v>
      </c>
      <c r="D167" t="s">
        <v>118</v>
      </c>
      <c r="E167">
        <v>207791</v>
      </c>
    </row>
    <row r="168" spans="2:5" x14ac:dyDescent="0.25">
      <c r="B168" t="s">
        <v>89</v>
      </c>
      <c r="C168">
        <v>2000</v>
      </c>
      <c r="D168" t="s">
        <v>118</v>
      </c>
      <c r="E168">
        <v>346355</v>
      </c>
    </row>
    <row r="169" spans="2:5" x14ac:dyDescent="0.25">
      <c r="B169" t="s">
        <v>90</v>
      </c>
      <c r="C169">
        <v>2000</v>
      </c>
      <c r="D169" t="s">
        <v>118</v>
      </c>
      <c r="E169">
        <v>1157875</v>
      </c>
    </row>
    <row r="170" spans="2:5" x14ac:dyDescent="0.25">
      <c r="B170" t="s">
        <v>91</v>
      </c>
      <c r="C170">
        <v>2000</v>
      </c>
      <c r="D170" t="s">
        <v>118</v>
      </c>
      <c r="E170">
        <v>274435</v>
      </c>
    </row>
    <row r="171" spans="2:5" x14ac:dyDescent="0.25">
      <c r="B171" t="s">
        <v>92</v>
      </c>
      <c r="C171">
        <v>2000</v>
      </c>
      <c r="D171" t="s">
        <v>118</v>
      </c>
      <c r="E171">
        <v>1979012</v>
      </c>
    </row>
    <row r="172" spans="2:5" x14ac:dyDescent="0.25">
      <c r="B172" t="s">
        <v>93</v>
      </c>
      <c r="C172">
        <v>2000</v>
      </c>
      <c r="D172" t="s">
        <v>118</v>
      </c>
      <c r="E172">
        <v>1532935</v>
      </c>
    </row>
    <row r="173" spans="2:5" x14ac:dyDescent="0.25">
      <c r="B173" t="s">
        <v>94</v>
      </c>
      <c r="C173">
        <v>2000</v>
      </c>
      <c r="D173" t="s">
        <v>118</v>
      </c>
      <c r="E173">
        <v>4494754</v>
      </c>
    </row>
    <row r="174" spans="2:5" x14ac:dyDescent="0.25">
      <c r="B174" t="s">
        <v>95</v>
      </c>
      <c r="C174">
        <v>2000</v>
      </c>
      <c r="D174" t="s">
        <v>118</v>
      </c>
      <c r="E174">
        <v>739140</v>
      </c>
    </row>
    <row r="175" spans="2:5" x14ac:dyDescent="0.25">
      <c r="B175" t="s">
        <v>96</v>
      </c>
      <c r="C175">
        <v>2000</v>
      </c>
      <c r="D175" t="s">
        <v>118</v>
      </c>
      <c r="E175">
        <v>2429717</v>
      </c>
    </row>
    <row r="176" spans="2:5" x14ac:dyDescent="0.25">
      <c r="B176" t="s">
        <v>97</v>
      </c>
      <c r="C176">
        <v>2000</v>
      </c>
      <c r="D176" t="s">
        <v>118</v>
      </c>
      <c r="E176">
        <v>1588362</v>
      </c>
    </row>
    <row r="177" spans="2:5" x14ac:dyDescent="0.25">
      <c r="B177" t="s">
        <v>98</v>
      </c>
      <c r="C177">
        <v>2000</v>
      </c>
      <c r="D177" t="s">
        <v>118</v>
      </c>
      <c r="E177">
        <v>1153598</v>
      </c>
    </row>
    <row r="178" spans="2:5" x14ac:dyDescent="0.25">
      <c r="B178" t="s">
        <v>99</v>
      </c>
      <c r="C178">
        <v>2000</v>
      </c>
      <c r="D178" t="s">
        <v>118</v>
      </c>
      <c r="E178">
        <v>3251761</v>
      </c>
    </row>
    <row r="179" spans="2:5" x14ac:dyDescent="0.25">
      <c r="B179" t="s">
        <v>100</v>
      </c>
      <c r="C179">
        <v>2000</v>
      </c>
      <c r="D179" t="s">
        <v>118</v>
      </c>
      <c r="E179">
        <v>6689473</v>
      </c>
    </row>
    <row r="180" spans="2:5" x14ac:dyDescent="0.25">
      <c r="B180" t="s">
        <v>101</v>
      </c>
      <c r="C180">
        <v>2000</v>
      </c>
      <c r="D180" t="s">
        <v>118</v>
      </c>
      <c r="E180">
        <v>2074589</v>
      </c>
    </row>
    <row r="181" spans="2:5" x14ac:dyDescent="0.25">
      <c r="B181" t="s">
        <v>102</v>
      </c>
      <c r="C181">
        <v>2000</v>
      </c>
      <c r="D181" t="s">
        <v>118</v>
      </c>
      <c r="E181">
        <v>804497</v>
      </c>
    </row>
    <row r="182" spans="2:5" x14ac:dyDescent="0.25">
      <c r="B182" t="s">
        <v>103</v>
      </c>
      <c r="C182">
        <v>2000</v>
      </c>
      <c r="D182" t="s">
        <v>118</v>
      </c>
      <c r="E182">
        <v>464080</v>
      </c>
    </row>
    <row r="183" spans="2:5" x14ac:dyDescent="0.25">
      <c r="B183" t="s">
        <v>104</v>
      </c>
      <c r="C183">
        <v>2000</v>
      </c>
      <c r="D183" t="s">
        <v>118</v>
      </c>
      <c r="E183">
        <v>1926202</v>
      </c>
    </row>
    <row r="184" spans="2:5" x14ac:dyDescent="0.25">
      <c r="B184" t="s">
        <v>105</v>
      </c>
      <c r="C184">
        <v>2000</v>
      </c>
      <c r="D184" t="s">
        <v>118</v>
      </c>
      <c r="E184">
        <v>1781359</v>
      </c>
    </row>
    <row r="185" spans="2:5" x14ac:dyDescent="0.25">
      <c r="B185" t="s">
        <v>106</v>
      </c>
      <c r="C185">
        <v>2000</v>
      </c>
      <c r="D185" t="s">
        <v>118</v>
      </c>
      <c r="E185">
        <v>2627885</v>
      </c>
    </row>
    <row r="186" spans="2:5" x14ac:dyDescent="0.25">
      <c r="B186" t="s">
        <v>107</v>
      </c>
      <c r="C186">
        <v>2000</v>
      </c>
      <c r="D186" t="s">
        <v>118</v>
      </c>
      <c r="E186">
        <v>723340</v>
      </c>
    </row>
    <row r="187" spans="2:5" x14ac:dyDescent="0.25">
      <c r="B187" t="s">
        <v>108</v>
      </c>
      <c r="C187">
        <v>2000</v>
      </c>
      <c r="D187" t="s">
        <v>118</v>
      </c>
      <c r="E187">
        <v>426655</v>
      </c>
    </row>
    <row r="188" spans="2:5" x14ac:dyDescent="0.25">
      <c r="B188" t="s">
        <v>109</v>
      </c>
      <c r="C188">
        <v>2000</v>
      </c>
      <c r="D188" t="s">
        <v>118</v>
      </c>
      <c r="E188">
        <v>1178523</v>
      </c>
    </row>
    <row r="189" spans="2:5" x14ac:dyDescent="0.25">
      <c r="B189" t="s">
        <v>110</v>
      </c>
      <c r="C189">
        <v>2000</v>
      </c>
      <c r="D189" t="s">
        <v>118</v>
      </c>
      <c r="E189">
        <v>1272701</v>
      </c>
    </row>
    <row r="190" spans="2:5" x14ac:dyDescent="0.25">
      <c r="B190" t="s">
        <v>111</v>
      </c>
      <c r="C190">
        <v>2000</v>
      </c>
      <c r="D190" t="s">
        <v>118</v>
      </c>
      <c r="E190">
        <v>1106379</v>
      </c>
    </row>
    <row r="191" spans="2:5" x14ac:dyDescent="0.25">
      <c r="B191" t="s">
        <v>112</v>
      </c>
      <c r="C191">
        <v>2000</v>
      </c>
      <c r="D191" t="s">
        <v>118</v>
      </c>
      <c r="E191">
        <v>957314</v>
      </c>
    </row>
    <row r="192" spans="2:5" x14ac:dyDescent="0.25">
      <c r="B192" t="s">
        <v>113</v>
      </c>
      <c r="C192">
        <v>2000</v>
      </c>
      <c r="D192" t="s">
        <v>118</v>
      </c>
      <c r="E192">
        <v>1393348</v>
      </c>
    </row>
    <row r="193" spans="2:5" x14ac:dyDescent="0.25">
      <c r="B193" t="s">
        <v>114</v>
      </c>
      <c r="C193">
        <v>2000</v>
      </c>
      <c r="D193" t="s">
        <v>118</v>
      </c>
      <c r="E193">
        <v>492698</v>
      </c>
    </row>
    <row r="194" spans="2:5" x14ac:dyDescent="0.25">
      <c r="B194" t="s">
        <v>115</v>
      </c>
      <c r="C194">
        <v>2000</v>
      </c>
      <c r="D194" t="s">
        <v>118</v>
      </c>
      <c r="E194">
        <v>3553811</v>
      </c>
    </row>
    <row r="195" spans="2:5" x14ac:dyDescent="0.25">
      <c r="B195" t="s">
        <v>116</v>
      </c>
      <c r="C195">
        <v>2000</v>
      </c>
      <c r="D195" t="s">
        <v>118</v>
      </c>
      <c r="E195">
        <v>840005</v>
      </c>
    </row>
    <row r="196" spans="2:5" x14ac:dyDescent="0.25">
      <c r="B196" t="s">
        <v>117</v>
      </c>
      <c r="C196">
        <v>2000</v>
      </c>
      <c r="D196" t="s">
        <v>118</v>
      </c>
      <c r="E196">
        <v>700027</v>
      </c>
    </row>
    <row r="197" spans="2:5" x14ac:dyDescent="0.25">
      <c r="B197" t="s">
        <v>85</v>
      </c>
      <c r="C197">
        <v>2005</v>
      </c>
      <c r="D197" t="s">
        <v>86</v>
      </c>
      <c r="E197">
        <v>515364</v>
      </c>
    </row>
    <row r="198" spans="2:5" x14ac:dyDescent="0.25">
      <c r="B198" t="s">
        <v>87</v>
      </c>
      <c r="C198">
        <v>2005</v>
      </c>
      <c r="D198" t="s">
        <v>86</v>
      </c>
      <c r="E198">
        <v>1431789</v>
      </c>
    </row>
    <row r="199" spans="2:5" x14ac:dyDescent="0.25">
      <c r="B199" t="s">
        <v>88</v>
      </c>
      <c r="C199">
        <v>2005</v>
      </c>
      <c r="D199" t="s">
        <v>86</v>
      </c>
      <c r="E199">
        <v>261288</v>
      </c>
    </row>
    <row r="200" spans="2:5" x14ac:dyDescent="0.25">
      <c r="B200" t="s">
        <v>89</v>
      </c>
      <c r="C200">
        <v>2005</v>
      </c>
      <c r="D200" t="s">
        <v>86</v>
      </c>
      <c r="E200">
        <v>373457</v>
      </c>
    </row>
    <row r="201" spans="2:5" x14ac:dyDescent="0.25">
      <c r="B201" t="s">
        <v>90</v>
      </c>
      <c r="C201">
        <v>2005</v>
      </c>
      <c r="D201" t="s">
        <v>86</v>
      </c>
      <c r="E201">
        <v>1236880</v>
      </c>
    </row>
    <row r="202" spans="2:5" x14ac:dyDescent="0.25">
      <c r="B202" t="s">
        <v>91</v>
      </c>
      <c r="C202">
        <v>2005</v>
      </c>
      <c r="D202" t="s">
        <v>86</v>
      </c>
      <c r="E202">
        <v>280005</v>
      </c>
    </row>
    <row r="203" spans="2:5" x14ac:dyDescent="0.25">
      <c r="B203" t="s">
        <v>92</v>
      </c>
      <c r="C203">
        <v>2005</v>
      </c>
      <c r="D203" t="s">
        <v>86</v>
      </c>
      <c r="E203">
        <v>2108830</v>
      </c>
    </row>
    <row r="204" spans="2:5" x14ac:dyDescent="0.25">
      <c r="B204" t="s">
        <v>93</v>
      </c>
      <c r="C204">
        <v>2005</v>
      </c>
      <c r="D204" t="s">
        <v>86</v>
      </c>
      <c r="E204">
        <v>1610275</v>
      </c>
    </row>
    <row r="205" spans="2:5" x14ac:dyDescent="0.25">
      <c r="B205" t="s">
        <v>94</v>
      </c>
      <c r="C205">
        <v>2005</v>
      </c>
      <c r="D205" t="s">
        <v>86</v>
      </c>
      <c r="E205">
        <v>4171683</v>
      </c>
    </row>
    <row r="206" spans="2:5" x14ac:dyDescent="0.25">
      <c r="B206" t="s">
        <v>95</v>
      </c>
      <c r="C206">
        <v>2005</v>
      </c>
      <c r="D206" t="s">
        <v>86</v>
      </c>
      <c r="E206">
        <v>738095</v>
      </c>
    </row>
    <row r="207" spans="2:5" x14ac:dyDescent="0.25">
      <c r="B207" t="s">
        <v>96</v>
      </c>
      <c r="C207">
        <v>2005</v>
      </c>
      <c r="D207" t="s">
        <v>86</v>
      </c>
      <c r="E207">
        <v>2329136</v>
      </c>
    </row>
    <row r="208" spans="2:5" x14ac:dyDescent="0.25">
      <c r="B208" t="s">
        <v>97</v>
      </c>
      <c r="C208">
        <v>2005</v>
      </c>
      <c r="D208" t="s">
        <v>86</v>
      </c>
      <c r="E208">
        <v>1499453</v>
      </c>
    </row>
    <row r="209" spans="2:5" x14ac:dyDescent="0.25">
      <c r="B209" t="s">
        <v>98</v>
      </c>
      <c r="C209">
        <v>2005</v>
      </c>
      <c r="D209" t="s">
        <v>86</v>
      </c>
      <c r="E209">
        <v>1125188</v>
      </c>
    </row>
    <row r="210" spans="2:5" x14ac:dyDescent="0.25">
      <c r="B210" t="s">
        <v>99</v>
      </c>
      <c r="C210">
        <v>2005</v>
      </c>
      <c r="D210" t="s">
        <v>86</v>
      </c>
      <c r="E210">
        <v>3278822</v>
      </c>
    </row>
    <row r="211" spans="2:5" x14ac:dyDescent="0.25">
      <c r="B211" t="s">
        <v>100</v>
      </c>
      <c r="C211">
        <v>2005</v>
      </c>
      <c r="D211" t="s">
        <v>86</v>
      </c>
      <c r="E211">
        <v>6832822</v>
      </c>
    </row>
    <row r="212" spans="2:5" x14ac:dyDescent="0.25">
      <c r="B212" t="s">
        <v>101</v>
      </c>
      <c r="C212">
        <v>2005</v>
      </c>
      <c r="D212" t="s">
        <v>86</v>
      </c>
      <c r="E212">
        <v>1892377</v>
      </c>
    </row>
    <row r="213" spans="2:5" x14ac:dyDescent="0.25">
      <c r="B213" t="s">
        <v>102</v>
      </c>
      <c r="C213">
        <v>2005</v>
      </c>
      <c r="D213" t="s">
        <v>86</v>
      </c>
      <c r="E213">
        <v>775311</v>
      </c>
    </row>
    <row r="214" spans="2:5" x14ac:dyDescent="0.25">
      <c r="B214" t="s">
        <v>103</v>
      </c>
      <c r="C214">
        <v>2005</v>
      </c>
      <c r="D214" t="s">
        <v>86</v>
      </c>
      <c r="E214">
        <v>469204</v>
      </c>
    </row>
    <row r="215" spans="2:5" x14ac:dyDescent="0.25">
      <c r="B215" t="s">
        <v>104</v>
      </c>
      <c r="C215">
        <v>2005</v>
      </c>
      <c r="D215" t="s">
        <v>86</v>
      </c>
      <c r="E215">
        <v>2090673</v>
      </c>
    </row>
    <row r="216" spans="2:5" x14ac:dyDescent="0.25">
      <c r="B216" t="s">
        <v>105</v>
      </c>
      <c r="C216">
        <v>2005</v>
      </c>
      <c r="D216" t="s">
        <v>86</v>
      </c>
      <c r="E216">
        <v>1674855</v>
      </c>
    </row>
    <row r="217" spans="2:5" x14ac:dyDescent="0.25">
      <c r="B217" t="s">
        <v>106</v>
      </c>
      <c r="C217">
        <v>2005</v>
      </c>
      <c r="D217" t="s">
        <v>86</v>
      </c>
      <c r="E217">
        <v>2578664</v>
      </c>
    </row>
    <row r="218" spans="2:5" x14ac:dyDescent="0.25">
      <c r="B218" t="s">
        <v>107</v>
      </c>
      <c r="C218">
        <v>2005</v>
      </c>
      <c r="D218" t="s">
        <v>86</v>
      </c>
      <c r="E218">
        <v>772759</v>
      </c>
    </row>
    <row r="219" spans="2:5" x14ac:dyDescent="0.25">
      <c r="B219" t="s">
        <v>108</v>
      </c>
      <c r="C219">
        <v>2005</v>
      </c>
      <c r="D219" t="s">
        <v>86</v>
      </c>
      <c r="E219">
        <v>574837</v>
      </c>
    </row>
    <row r="220" spans="2:5" x14ac:dyDescent="0.25">
      <c r="B220" t="s">
        <v>109</v>
      </c>
      <c r="C220">
        <v>2005</v>
      </c>
      <c r="D220" t="s">
        <v>86</v>
      </c>
      <c r="E220">
        <v>1167308</v>
      </c>
    </row>
    <row r="221" spans="2:5" x14ac:dyDescent="0.25">
      <c r="B221" t="s">
        <v>110</v>
      </c>
      <c r="C221">
        <v>2005</v>
      </c>
      <c r="D221" t="s">
        <v>86</v>
      </c>
      <c r="E221">
        <v>1294617</v>
      </c>
    </row>
    <row r="222" spans="2:5" x14ac:dyDescent="0.25">
      <c r="B222" t="s">
        <v>111</v>
      </c>
      <c r="C222">
        <v>2005</v>
      </c>
      <c r="D222" t="s">
        <v>86</v>
      </c>
      <c r="E222">
        <v>1198154</v>
      </c>
    </row>
    <row r="223" spans="2:5" x14ac:dyDescent="0.25">
      <c r="B223" t="s">
        <v>112</v>
      </c>
      <c r="C223">
        <v>2005</v>
      </c>
      <c r="D223" t="s">
        <v>86</v>
      </c>
      <c r="E223">
        <v>977785</v>
      </c>
    </row>
    <row r="224" spans="2:5" x14ac:dyDescent="0.25">
      <c r="B224" t="s">
        <v>113</v>
      </c>
      <c r="C224">
        <v>2005</v>
      </c>
      <c r="D224" t="s">
        <v>86</v>
      </c>
      <c r="E224">
        <v>1493573</v>
      </c>
    </row>
    <row r="225" spans="2:5" x14ac:dyDescent="0.25">
      <c r="B225" t="s">
        <v>114</v>
      </c>
      <c r="C225">
        <v>2005</v>
      </c>
      <c r="D225" t="s">
        <v>86</v>
      </c>
      <c r="E225">
        <v>517477</v>
      </c>
    </row>
    <row r="226" spans="2:5" x14ac:dyDescent="0.25">
      <c r="B226" t="s">
        <v>115</v>
      </c>
      <c r="C226">
        <v>2005</v>
      </c>
      <c r="D226" t="s">
        <v>86</v>
      </c>
      <c r="E226">
        <v>3423379</v>
      </c>
    </row>
    <row r="227" spans="2:5" x14ac:dyDescent="0.25">
      <c r="B227" t="s">
        <v>116</v>
      </c>
      <c r="C227">
        <v>2005</v>
      </c>
      <c r="D227" t="s">
        <v>86</v>
      </c>
      <c r="E227">
        <v>896562</v>
      </c>
    </row>
    <row r="228" spans="2:5" x14ac:dyDescent="0.25">
      <c r="B228" t="s">
        <v>117</v>
      </c>
      <c r="C228">
        <v>2005</v>
      </c>
      <c r="D228" t="s">
        <v>86</v>
      </c>
      <c r="E228">
        <v>659333</v>
      </c>
    </row>
    <row r="229" spans="2:5" x14ac:dyDescent="0.25">
      <c r="B229" t="s">
        <v>85</v>
      </c>
      <c r="C229">
        <v>2005</v>
      </c>
      <c r="D229" t="s">
        <v>118</v>
      </c>
      <c r="E229">
        <v>550052</v>
      </c>
    </row>
    <row r="230" spans="2:5" x14ac:dyDescent="0.25">
      <c r="B230" t="s">
        <v>87</v>
      </c>
      <c r="C230">
        <v>2005</v>
      </c>
      <c r="D230" t="s">
        <v>118</v>
      </c>
      <c r="E230">
        <v>1412680</v>
      </c>
    </row>
    <row r="231" spans="2:5" x14ac:dyDescent="0.25">
      <c r="B231" t="s">
        <v>88</v>
      </c>
      <c r="C231">
        <v>2005</v>
      </c>
      <c r="D231" t="s">
        <v>118</v>
      </c>
      <c r="E231">
        <v>250882</v>
      </c>
    </row>
    <row r="232" spans="2:5" x14ac:dyDescent="0.25">
      <c r="B232" t="s">
        <v>89</v>
      </c>
      <c r="C232">
        <v>2005</v>
      </c>
      <c r="D232" t="s">
        <v>118</v>
      </c>
      <c r="E232">
        <v>381273</v>
      </c>
    </row>
    <row r="233" spans="2:5" x14ac:dyDescent="0.25">
      <c r="B233" t="s">
        <v>90</v>
      </c>
      <c r="C233">
        <v>2005</v>
      </c>
      <c r="D233" t="s">
        <v>118</v>
      </c>
      <c r="E233">
        <v>1258320</v>
      </c>
    </row>
    <row r="234" spans="2:5" x14ac:dyDescent="0.25">
      <c r="B234" t="s">
        <v>91</v>
      </c>
      <c r="C234">
        <v>2005</v>
      </c>
      <c r="D234" t="s">
        <v>118</v>
      </c>
      <c r="E234">
        <v>287991</v>
      </c>
    </row>
    <row r="235" spans="2:5" x14ac:dyDescent="0.25">
      <c r="B235" t="s">
        <v>92</v>
      </c>
      <c r="C235">
        <v>2005</v>
      </c>
      <c r="D235" t="s">
        <v>118</v>
      </c>
      <c r="E235">
        <v>2184629</v>
      </c>
    </row>
    <row r="236" spans="2:5" x14ac:dyDescent="0.25">
      <c r="B236" t="s">
        <v>93</v>
      </c>
      <c r="C236">
        <v>2005</v>
      </c>
      <c r="D236" t="s">
        <v>118</v>
      </c>
      <c r="E236">
        <v>1631169</v>
      </c>
    </row>
    <row r="237" spans="2:5" x14ac:dyDescent="0.25">
      <c r="B237" t="s">
        <v>94</v>
      </c>
      <c r="C237">
        <v>2005</v>
      </c>
      <c r="D237" t="s">
        <v>118</v>
      </c>
      <c r="E237">
        <v>4549233</v>
      </c>
    </row>
    <row r="238" spans="2:5" x14ac:dyDescent="0.25">
      <c r="B238" t="s">
        <v>95</v>
      </c>
      <c r="C238">
        <v>2005</v>
      </c>
      <c r="D238" t="s">
        <v>118</v>
      </c>
      <c r="E238">
        <v>771022</v>
      </c>
    </row>
    <row r="239" spans="2:5" x14ac:dyDescent="0.25">
      <c r="B239" t="s">
        <v>96</v>
      </c>
      <c r="C239">
        <v>2005</v>
      </c>
      <c r="D239" t="s">
        <v>118</v>
      </c>
      <c r="E239">
        <v>2564676</v>
      </c>
    </row>
    <row r="240" spans="2:5" x14ac:dyDescent="0.25">
      <c r="B240" t="s">
        <v>97</v>
      </c>
      <c r="C240">
        <v>2005</v>
      </c>
      <c r="D240" t="s">
        <v>118</v>
      </c>
      <c r="E240">
        <v>1615749</v>
      </c>
    </row>
    <row r="241" spans="2:5" x14ac:dyDescent="0.25">
      <c r="B241" t="s">
        <v>98</v>
      </c>
      <c r="C241">
        <v>2005</v>
      </c>
      <c r="D241" t="s">
        <v>118</v>
      </c>
      <c r="E241">
        <v>1220326</v>
      </c>
    </row>
    <row r="242" spans="2:5" x14ac:dyDescent="0.25">
      <c r="B242" t="s">
        <v>99</v>
      </c>
      <c r="C242">
        <v>2005</v>
      </c>
      <c r="D242" t="s">
        <v>118</v>
      </c>
      <c r="E242">
        <v>3473291</v>
      </c>
    </row>
    <row r="243" spans="2:5" x14ac:dyDescent="0.25">
      <c r="B243" t="s">
        <v>100</v>
      </c>
      <c r="C243">
        <v>2005</v>
      </c>
      <c r="D243" t="s">
        <v>118</v>
      </c>
      <c r="E243">
        <v>7174673</v>
      </c>
    </row>
    <row r="244" spans="2:5" x14ac:dyDescent="0.25">
      <c r="B244" t="s">
        <v>101</v>
      </c>
      <c r="C244">
        <v>2005</v>
      </c>
      <c r="D244" t="s">
        <v>118</v>
      </c>
      <c r="E244">
        <v>2073696</v>
      </c>
    </row>
    <row r="245" spans="2:5" x14ac:dyDescent="0.25">
      <c r="B245" t="s">
        <v>102</v>
      </c>
      <c r="C245">
        <v>2005</v>
      </c>
      <c r="D245" t="s">
        <v>118</v>
      </c>
      <c r="E245">
        <v>837588</v>
      </c>
    </row>
    <row r="246" spans="2:5" x14ac:dyDescent="0.25">
      <c r="B246" t="s">
        <v>103</v>
      </c>
      <c r="C246">
        <v>2005</v>
      </c>
      <c r="D246" t="s">
        <v>118</v>
      </c>
      <c r="E246">
        <v>480480</v>
      </c>
    </row>
    <row r="247" spans="2:5" x14ac:dyDescent="0.25">
      <c r="B247" t="s">
        <v>104</v>
      </c>
      <c r="C247">
        <v>2005</v>
      </c>
      <c r="D247" t="s">
        <v>118</v>
      </c>
      <c r="E247">
        <v>2108619</v>
      </c>
    </row>
    <row r="248" spans="2:5" x14ac:dyDescent="0.25">
      <c r="B248" t="s">
        <v>105</v>
      </c>
      <c r="C248">
        <v>2005</v>
      </c>
      <c r="D248" t="s">
        <v>118</v>
      </c>
      <c r="E248">
        <v>1831966</v>
      </c>
    </row>
    <row r="249" spans="2:5" x14ac:dyDescent="0.25">
      <c r="B249" t="s">
        <v>106</v>
      </c>
      <c r="C249">
        <v>2005</v>
      </c>
      <c r="D249" t="s">
        <v>118</v>
      </c>
      <c r="E249">
        <v>2804469</v>
      </c>
    </row>
    <row r="250" spans="2:5" x14ac:dyDescent="0.25">
      <c r="B250" t="s">
        <v>107</v>
      </c>
      <c r="C250">
        <v>2005</v>
      </c>
      <c r="D250" t="s">
        <v>118</v>
      </c>
      <c r="E250">
        <v>825380</v>
      </c>
    </row>
    <row r="251" spans="2:5" x14ac:dyDescent="0.25">
      <c r="B251" t="s">
        <v>108</v>
      </c>
      <c r="C251">
        <v>2005</v>
      </c>
      <c r="D251" t="s">
        <v>118</v>
      </c>
      <c r="E251">
        <v>560472</v>
      </c>
    </row>
    <row r="252" spans="2:5" x14ac:dyDescent="0.25">
      <c r="B252" t="s">
        <v>109</v>
      </c>
      <c r="C252">
        <v>2005</v>
      </c>
      <c r="D252" t="s">
        <v>118</v>
      </c>
      <c r="E252">
        <v>1243106</v>
      </c>
    </row>
    <row r="253" spans="2:5" x14ac:dyDescent="0.25">
      <c r="B253" t="s">
        <v>110</v>
      </c>
      <c r="C253">
        <v>2005</v>
      </c>
      <c r="D253" t="s">
        <v>118</v>
      </c>
      <c r="E253">
        <v>1313825</v>
      </c>
    </row>
    <row r="254" spans="2:5" x14ac:dyDescent="0.25">
      <c r="B254" t="s">
        <v>111</v>
      </c>
      <c r="C254">
        <v>2005</v>
      </c>
      <c r="D254" t="s">
        <v>118</v>
      </c>
      <c r="E254">
        <v>1196707</v>
      </c>
    </row>
    <row r="255" spans="2:5" x14ac:dyDescent="0.25">
      <c r="B255" t="s">
        <v>112</v>
      </c>
      <c r="C255">
        <v>2005</v>
      </c>
      <c r="D255" t="s">
        <v>118</v>
      </c>
      <c r="E255">
        <v>1012184</v>
      </c>
    </row>
    <row r="256" spans="2:5" x14ac:dyDescent="0.25">
      <c r="B256" t="s">
        <v>113</v>
      </c>
      <c r="C256">
        <v>2005</v>
      </c>
      <c r="D256" t="s">
        <v>118</v>
      </c>
      <c r="E256">
        <v>1530665</v>
      </c>
    </row>
    <row r="257" spans="2:5" x14ac:dyDescent="0.25">
      <c r="B257" t="s">
        <v>114</v>
      </c>
      <c r="C257">
        <v>2005</v>
      </c>
      <c r="D257" t="s">
        <v>118</v>
      </c>
      <c r="E257">
        <v>550730</v>
      </c>
    </row>
    <row r="258" spans="2:5" x14ac:dyDescent="0.25">
      <c r="B258" t="s">
        <v>115</v>
      </c>
      <c r="C258">
        <v>2005</v>
      </c>
      <c r="D258" t="s">
        <v>118</v>
      </c>
      <c r="E258">
        <v>3686835</v>
      </c>
    </row>
    <row r="259" spans="2:5" x14ac:dyDescent="0.25">
      <c r="B259" t="s">
        <v>116</v>
      </c>
      <c r="C259">
        <v>2005</v>
      </c>
      <c r="D259" t="s">
        <v>118</v>
      </c>
      <c r="E259">
        <v>922386</v>
      </c>
    </row>
    <row r="260" spans="2:5" x14ac:dyDescent="0.25">
      <c r="B260" t="s">
        <v>117</v>
      </c>
      <c r="C260">
        <v>2005</v>
      </c>
      <c r="D260" t="s">
        <v>118</v>
      </c>
      <c r="E260">
        <v>708359</v>
      </c>
    </row>
    <row r="261" spans="2:5" x14ac:dyDescent="0.25">
      <c r="B261" t="s">
        <v>85</v>
      </c>
      <c r="C261">
        <v>2005</v>
      </c>
      <c r="D261" t="s">
        <v>86</v>
      </c>
      <c r="E261">
        <v>576638</v>
      </c>
    </row>
    <row r="262" spans="2:5" x14ac:dyDescent="0.25">
      <c r="B262" t="s">
        <v>87</v>
      </c>
      <c r="C262">
        <v>2005</v>
      </c>
      <c r="D262" t="s">
        <v>86</v>
      </c>
      <c r="E262">
        <v>1591610</v>
      </c>
    </row>
    <row r="263" spans="2:5" x14ac:dyDescent="0.25">
      <c r="B263" t="s">
        <v>88</v>
      </c>
      <c r="C263">
        <v>2005</v>
      </c>
      <c r="D263" t="s">
        <v>86</v>
      </c>
      <c r="E263">
        <v>325433</v>
      </c>
    </row>
    <row r="264" spans="2:5" x14ac:dyDescent="0.25">
      <c r="B264" t="s">
        <v>89</v>
      </c>
      <c r="C264">
        <v>2005</v>
      </c>
      <c r="D264" t="s">
        <v>86</v>
      </c>
      <c r="E264">
        <v>407721</v>
      </c>
    </row>
    <row r="265" spans="2:5" x14ac:dyDescent="0.25">
      <c r="B265" t="s">
        <v>90</v>
      </c>
      <c r="C265">
        <v>2005</v>
      </c>
      <c r="D265" t="s">
        <v>86</v>
      </c>
      <c r="E265">
        <v>1364197</v>
      </c>
    </row>
    <row r="266" spans="2:5" x14ac:dyDescent="0.25">
      <c r="B266" t="s">
        <v>91</v>
      </c>
      <c r="C266">
        <v>2005</v>
      </c>
      <c r="D266" t="s">
        <v>86</v>
      </c>
      <c r="E266">
        <v>322790</v>
      </c>
    </row>
    <row r="267" spans="2:5" x14ac:dyDescent="0.25">
      <c r="B267" t="s">
        <v>92</v>
      </c>
      <c r="C267">
        <v>2005</v>
      </c>
      <c r="D267" t="s">
        <v>86</v>
      </c>
      <c r="E267">
        <v>2352807</v>
      </c>
    </row>
    <row r="268" spans="2:5" x14ac:dyDescent="0.25">
      <c r="B268" t="s">
        <v>93</v>
      </c>
      <c r="C268">
        <v>2005</v>
      </c>
      <c r="D268" t="s">
        <v>86</v>
      </c>
      <c r="E268">
        <v>1692545</v>
      </c>
    </row>
    <row r="269" spans="2:5" x14ac:dyDescent="0.25">
      <c r="B269" t="s">
        <v>94</v>
      </c>
      <c r="C269">
        <v>2005</v>
      </c>
      <c r="D269" t="s">
        <v>86</v>
      </c>
      <c r="E269">
        <v>4233783</v>
      </c>
    </row>
    <row r="270" spans="2:5" x14ac:dyDescent="0.25">
      <c r="B270" t="s">
        <v>95</v>
      </c>
      <c r="C270">
        <v>2005</v>
      </c>
      <c r="D270" t="s">
        <v>86</v>
      </c>
      <c r="E270">
        <v>803890</v>
      </c>
    </row>
    <row r="271" spans="2:5" x14ac:dyDescent="0.25">
      <c r="B271" t="s">
        <v>96</v>
      </c>
      <c r="C271">
        <v>2005</v>
      </c>
      <c r="D271" t="s">
        <v>86</v>
      </c>
      <c r="E271">
        <v>2639425</v>
      </c>
    </row>
    <row r="272" spans="2:5" x14ac:dyDescent="0.25">
      <c r="B272" t="s">
        <v>97</v>
      </c>
      <c r="C272">
        <v>2005</v>
      </c>
      <c r="D272" t="s">
        <v>86</v>
      </c>
      <c r="E272">
        <v>1645561</v>
      </c>
    </row>
    <row r="273" spans="2:5" x14ac:dyDescent="0.25">
      <c r="B273" t="s">
        <v>98</v>
      </c>
      <c r="C273">
        <v>2005</v>
      </c>
      <c r="D273" t="s">
        <v>86</v>
      </c>
      <c r="E273">
        <v>1285222</v>
      </c>
    </row>
    <row r="274" spans="2:5" x14ac:dyDescent="0.25">
      <c r="B274" t="s">
        <v>99</v>
      </c>
      <c r="C274">
        <v>2005</v>
      </c>
      <c r="D274" t="s">
        <v>86</v>
      </c>
      <c r="E274">
        <v>3600641</v>
      </c>
    </row>
    <row r="275" spans="2:5" x14ac:dyDescent="0.25">
      <c r="B275" t="s">
        <v>100</v>
      </c>
      <c r="C275">
        <v>2005</v>
      </c>
      <c r="D275" t="s">
        <v>86</v>
      </c>
      <c r="E275">
        <v>7396986</v>
      </c>
    </row>
    <row r="276" spans="2:5" x14ac:dyDescent="0.25">
      <c r="B276" t="s">
        <v>101</v>
      </c>
      <c r="C276">
        <v>2005</v>
      </c>
      <c r="D276" t="s">
        <v>86</v>
      </c>
      <c r="E276">
        <v>2102109</v>
      </c>
    </row>
    <row r="277" spans="2:5" x14ac:dyDescent="0.25">
      <c r="B277" t="s">
        <v>102</v>
      </c>
      <c r="C277">
        <v>2005</v>
      </c>
      <c r="D277" t="s">
        <v>86</v>
      </c>
      <c r="E277">
        <v>858588</v>
      </c>
    </row>
    <row r="278" spans="2:5" x14ac:dyDescent="0.25">
      <c r="B278" t="s">
        <v>103</v>
      </c>
      <c r="C278">
        <v>2005</v>
      </c>
      <c r="D278" t="s">
        <v>86</v>
      </c>
      <c r="E278">
        <v>541007</v>
      </c>
    </row>
    <row r="279" spans="2:5" x14ac:dyDescent="0.25">
      <c r="B279" t="s">
        <v>104</v>
      </c>
      <c r="C279">
        <v>2005</v>
      </c>
      <c r="D279" t="s">
        <v>86</v>
      </c>
      <c r="E279">
        <v>2320185</v>
      </c>
    </row>
    <row r="280" spans="2:5" x14ac:dyDescent="0.25">
      <c r="B280" t="s">
        <v>105</v>
      </c>
      <c r="C280">
        <v>2005</v>
      </c>
      <c r="D280" t="s">
        <v>86</v>
      </c>
      <c r="E280">
        <v>1819008</v>
      </c>
    </row>
    <row r="281" spans="2:5" x14ac:dyDescent="0.25">
      <c r="B281" t="s">
        <v>106</v>
      </c>
      <c r="C281">
        <v>2005</v>
      </c>
      <c r="D281" t="s">
        <v>86</v>
      </c>
      <c r="E281">
        <v>2769855</v>
      </c>
    </row>
    <row r="282" spans="2:5" x14ac:dyDescent="0.25">
      <c r="B282" t="s">
        <v>107</v>
      </c>
      <c r="C282">
        <v>2005</v>
      </c>
      <c r="D282" t="s">
        <v>86</v>
      </c>
      <c r="E282">
        <v>887188</v>
      </c>
    </row>
    <row r="283" spans="2:5" x14ac:dyDescent="0.25">
      <c r="B283" t="s">
        <v>108</v>
      </c>
      <c r="C283">
        <v>2005</v>
      </c>
      <c r="D283" t="s">
        <v>86</v>
      </c>
      <c r="E283">
        <v>673220</v>
      </c>
    </row>
    <row r="284" spans="2:5" x14ac:dyDescent="0.25">
      <c r="B284" t="s">
        <v>109</v>
      </c>
      <c r="C284">
        <v>2005</v>
      </c>
      <c r="D284" t="s">
        <v>86</v>
      </c>
      <c r="E284">
        <v>1260366</v>
      </c>
    </row>
    <row r="285" spans="2:5" x14ac:dyDescent="0.25">
      <c r="B285" t="s">
        <v>110</v>
      </c>
      <c r="C285">
        <v>2005</v>
      </c>
      <c r="D285" t="s">
        <v>86</v>
      </c>
      <c r="E285">
        <v>1376201</v>
      </c>
    </row>
    <row r="286" spans="2:5" x14ac:dyDescent="0.25">
      <c r="B286" t="s">
        <v>111</v>
      </c>
      <c r="C286">
        <v>2005</v>
      </c>
      <c r="D286" t="s">
        <v>86</v>
      </c>
      <c r="E286">
        <v>1339612</v>
      </c>
    </row>
    <row r="287" spans="2:5" x14ac:dyDescent="0.25">
      <c r="B287" t="s">
        <v>112</v>
      </c>
      <c r="C287">
        <v>2005</v>
      </c>
      <c r="D287" t="s">
        <v>86</v>
      </c>
      <c r="E287">
        <v>1100758</v>
      </c>
    </row>
    <row r="288" spans="2:5" x14ac:dyDescent="0.25">
      <c r="B288" t="s">
        <v>113</v>
      </c>
      <c r="C288">
        <v>2005</v>
      </c>
      <c r="D288" t="s">
        <v>86</v>
      </c>
      <c r="E288">
        <v>1616201</v>
      </c>
    </row>
    <row r="289" spans="2:5" x14ac:dyDescent="0.25">
      <c r="B289" t="s">
        <v>114</v>
      </c>
      <c r="C289">
        <v>2005</v>
      </c>
      <c r="D289" t="s">
        <v>86</v>
      </c>
      <c r="E289">
        <v>565775</v>
      </c>
    </row>
    <row r="290" spans="2:5" x14ac:dyDescent="0.25">
      <c r="B290" t="s">
        <v>115</v>
      </c>
      <c r="C290">
        <v>2005</v>
      </c>
      <c r="D290" t="s">
        <v>86</v>
      </c>
      <c r="E290">
        <v>3695679</v>
      </c>
    </row>
    <row r="291" spans="2:5" x14ac:dyDescent="0.25">
      <c r="B291" t="s">
        <v>116</v>
      </c>
      <c r="C291">
        <v>2005</v>
      </c>
      <c r="D291" t="s">
        <v>86</v>
      </c>
      <c r="E291">
        <v>963333</v>
      </c>
    </row>
    <row r="292" spans="2:5" x14ac:dyDescent="0.25">
      <c r="B292" t="s">
        <v>117</v>
      </c>
      <c r="C292">
        <v>2005</v>
      </c>
      <c r="D292" t="s">
        <v>86</v>
      </c>
      <c r="E292">
        <v>726897</v>
      </c>
    </row>
    <row r="293" spans="2:5" x14ac:dyDescent="0.25">
      <c r="B293" t="s">
        <v>85</v>
      </c>
      <c r="C293">
        <v>2005</v>
      </c>
      <c r="D293" t="s">
        <v>118</v>
      </c>
      <c r="E293">
        <v>608358</v>
      </c>
    </row>
    <row r="294" spans="2:5" x14ac:dyDescent="0.25">
      <c r="B294" t="s">
        <v>87</v>
      </c>
      <c r="C294">
        <v>2005</v>
      </c>
      <c r="D294" t="s">
        <v>118</v>
      </c>
      <c r="E294">
        <v>1563460</v>
      </c>
    </row>
    <row r="295" spans="2:5" x14ac:dyDescent="0.25">
      <c r="B295" t="s">
        <v>88</v>
      </c>
      <c r="C295">
        <v>2005</v>
      </c>
      <c r="D295" t="s">
        <v>118</v>
      </c>
      <c r="E295">
        <v>311593</v>
      </c>
    </row>
    <row r="296" spans="2:5" x14ac:dyDescent="0.25">
      <c r="B296" t="s">
        <v>89</v>
      </c>
      <c r="C296">
        <v>2005</v>
      </c>
      <c r="D296" t="s">
        <v>118</v>
      </c>
      <c r="E296">
        <v>414720</v>
      </c>
    </row>
    <row r="297" spans="2:5" x14ac:dyDescent="0.25">
      <c r="B297" t="s">
        <v>90</v>
      </c>
      <c r="C297">
        <v>2005</v>
      </c>
      <c r="D297" t="s">
        <v>118</v>
      </c>
      <c r="E297">
        <v>1384194</v>
      </c>
    </row>
    <row r="298" spans="2:5" x14ac:dyDescent="0.25">
      <c r="B298" t="s">
        <v>91</v>
      </c>
      <c r="C298">
        <v>2005</v>
      </c>
      <c r="D298" t="s">
        <v>118</v>
      </c>
      <c r="E298">
        <v>327765</v>
      </c>
    </row>
    <row r="299" spans="2:5" x14ac:dyDescent="0.25">
      <c r="B299" t="s">
        <v>92</v>
      </c>
      <c r="C299">
        <v>2005</v>
      </c>
      <c r="D299" t="s">
        <v>118</v>
      </c>
      <c r="E299">
        <v>2443773</v>
      </c>
    </row>
    <row r="300" spans="2:5" x14ac:dyDescent="0.25">
      <c r="B300" t="s">
        <v>93</v>
      </c>
      <c r="C300">
        <v>2005</v>
      </c>
      <c r="D300" t="s">
        <v>118</v>
      </c>
      <c r="E300">
        <v>1713920</v>
      </c>
    </row>
    <row r="301" spans="2:5" x14ac:dyDescent="0.25">
      <c r="B301" t="s">
        <v>94</v>
      </c>
      <c r="C301">
        <v>2005</v>
      </c>
      <c r="D301" t="s">
        <v>118</v>
      </c>
      <c r="E301">
        <v>4617297</v>
      </c>
    </row>
    <row r="302" spans="2:5" x14ac:dyDescent="0.25">
      <c r="B302" t="s">
        <v>95</v>
      </c>
      <c r="C302">
        <v>2005</v>
      </c>
      <c r="D302" t="s">
        <v>118</v>
      </c>
      <c r="E302">
        <v>829044</v>
      </c>
    </row>
    <row r="303" spans="2:5" x14ac:dyDescent="0.25">
      <c r="B303" t="s">
        <v>96</v>
      </c>
      <c r="C303">
        <v>2005</v>
      </c>
      <c r="D303" t="s">
        <v>118</v>
      </c>
      <c r="E303">
        <v>2846947</v>
      </c>
    </row>
    <row r="304" spans="2:5" x14ac:dyDescent="0.25">
      <c r="B304" t="s">
        <v>97</v>
      </c>
      <c r="C304">
        <v>2005</v>
      </c>
      <c r="D304" t="s">
        <v>118</v>
      </c>
      <c r="E304">
        <v>1743207</v>
      </c>
    </row>
    <row r="305" spans="2:5" x14ac:dyDescent="0.25">
      <c r="B305" t="s">
        <v>98</v>
      </c>
      <c r="C305">
        <v>2005</v>
      </c>
      <c r="D305" t="s">
        <v>118</v>
      </c>
      <c r="E305">
        <v>1379796</v>
      </c>
    </row>
    <row r="306" spans="2:5" x14ac:dyDescent="0.25">
      <c r="B306" t="s">
        <v>99</v>
      </c>
      <c r="C306">
        <v>2005</v>
      </c>
      <c r="D306" t="s">
        <v>118</v>
      </c>
      <c r="E306">
        <v>3750041</v>
      </c>
    </row>
    <row r="307" spans="2:5" x14ac:dyDescent="0.25">
      <c r="B307" t="s">
        <v>100</v>
      </c>
      <c r="C307">
        <v>2005</v>
      </c>
      <c r="D307" t="s">
        <v>118</v>
      </c>
      <c r="E307">
        <v>7778876</v>
      </c>
    </row>
    <row r="308" spans="2:5" x14ac:dyDescent="0.25">
      <c r="B308" t="s">
        <v>101</v>
      </c>
      <c r="C308">
        <v>2005</v>
      </c>
      <c r="D308" t="s">
        <v>118</v>
      </c>
      <c r="E308">
        <v>2248928</v>
      </c>
    </row>
    <row r="309" spans="2:5" x14ac:dyDescent="0.25">
      <c r="B309" t="s">
        <v>102</v>
      </c>
      <c r="C309">
        <v>2005</v>
      </c>
      <c r="D309" t="s">
        <v>118</v>
      </c>
      <c r="E309">
        <v>918639</v>
      </c>
    </row>
    <row r="310" spans="2:5" x14ac:dyDescent="0.25">
      <c r="B310" t="s">
        <v>103</v>
      </c>
      <c r="C310">
        <v>2005</v>
      </c>
      <c r="D310" t="s">
        <v>118</v>
      </c>
      <c r="E310">
        <v>543972</v>
      </c>
    </row>
    <row r="311" spans="2:5" x14ac:dyDescent="0.25">
      <c r="B311" t="s">
        <v>104</v>
      </c>
      <c r="C311">
        <v>2005</v>
      </c>
      <c r="D311" t="s">
        <v>118</v>
      </c>
      <c r="E311">
        <v>2333273</v>
      </c>
    </row>
    <row r="312" spans="2:5" x14ac:dyDescent="0.25">
      <c r="B312" t="s">
        <v>105</v>
      </c>
      <c r="C312">
        <v>2005</v>
      </c>
      <c r="D312" t="s">
        <v>118</v>
      </c>
      <c r="E312">
        <v>1982954</v>
      </c>
    </row>
    <row r="313" spans="2:5" x14ac:dyDescent="0.25">
      <c r="B313" t="s">
        <v>106</v>
      </c>
      <c r="C313">
        <v>2005</v>
      </c>
      <c r="D313" t="s">
        <v>118</v>
      </c>
      <c r="E313">
        <v>3009974</v>
      </c>
    </row>
    <row r="314" spans="2:5" x14ac:dyDescent="0.25">
      <c r="B314" t="s">
        <v>107</v>
      </c>
      <c r="C314">
        <v>2005</v>
      </c>
      <c r="D314" t="s">
        <v>118</v>
      </c>
      <c r="E314">
        <v>940749</v>
      </c>
    </row>
    <row r="315" spans="2:5" x14ac:dyDescent="0.25">
      <c r="B315" t="s">
        <v>108</v>
      </c>
      <c r="C315">
        <v>2005</v>
      </c>
      <c r="D315" t="s">
        <v>118</v>
      </c>
      <c r="E315">
        <v>652358</v>
      </c>
    </row>
    <row r="316" spans="2:5" x14ac:dyDescent="0.25">
      <c r="B316" t="s">
        <v>109</v>
      </c>
      <c r="C316">
        <v>2005</v>
      </c>
      <c r="D316" t="s">
        <v>118</v>
      </c>
      <c r="E316">
        <v>1325152</v>
      </c>
    </row>
    <row r="317" spans="2:5" x14ac:dyDescent="0.25">
      <c r="B317" t="s">
        <v>110</v>
      </c>
      <c r="C317">
        <v>2005</v>
      </c>
      <c r="D317" t="s">
        <v>118</v>
      </c>
      <c r="E317">
        <v>1391560</v>
      </c>
    </row>
    <row r="318" spans="2:5" x14ac:dyDescent="0.25">
      <c r="B318" t="s">
        <v>111</v>
      </c>
      <c r="C318">
        <v>2005</v>
      </c>
      <c r="D318" t="s">
        <v>118</v>
      </c>
      <c r="E318">
        <v>1322868</v>
      </c>
    </row>
    <row r="319" spans="2:5" x14ac:dyDescent="0.25">
      <c r="B319" t="s">
        <v>112</v>
      </c>
      <c r="C319">
        <v>2005</v>
      </c>
      <c r="D319" t="s">
        <v>118</v>
      </c>
      <c r="E319">
        <v>1137845</v>
      </c>
    </row>
    <row r="320" spans="2:5" x14ac:dyDescent="0.25">
      <c r="B320" t="s">
        <v>113</v>
      </c>
      <c r="C320">
        <v>2005</v>
      </c>
      <c r="D320" t="s">
        <v>118</v>
      </c>
      <c r="E320">
        <v>1652353</v>
      </c>
    </row>
    <row r="321" spans="2:5" x14ac:dyDescent="0.25">
      <c r="B321" t="s">
        <v>114</v>
      </c>
      <c r="C321">
        <v>2005</v>
      </c>
      <c r="D321" t="s">
        <v>118</v>
      </c>
      <c r="E321">
        <v>604161</v>
      </c>
    </row>
    <row r="322" spans="2:5" x14ac:dyDescent="0.25">
      <c r="B322" t="s">
        <v>115</v>
      </c>
      <c r="C322">
        <v>2005</v>
      </c>
      <c r="D322" t="s">
        <v>118</v>
      </c>
      <c r="E322">
        <v>3947515</v>
      </c>
    </row>
    <row r="323" spans="2:5" x14ac:dyDescent="0.25">
      <c r="B323" t="s">
        <v>116</v>
      </c>
      <c r="C323">
        <v>2005</v>
      </c>
      <c r="D323" t="s">
        <v>118</v>
      </c>
      <c r="E323">
        <v>992244</v>
      </c>
    </row>
    <row r="324" spans="2:5" x14ac:dyDescent="0.25">
      <c r="B324" t="s">
        <v>117</v>
      </c>
      <c r="C324">
        <v>2005</v>
      </c>
      <c r="D324" t="s">
        <v>118</v>
      </c>
      <c r="E324">
        <v>763771</v>
      </c>
    </row>
    <row r="325" spans="2:5" x14ac:dyDescent="0.25">
      <c r="B325" t="s">
        <v>85</v>
      </c>
      <c r="C325">
        <v>2005</v>
      </c>
      <c r="D325" t="s">
        <v>86</v>
      </c>
      <c r="E325">
        <v>696683</v>
      </c>
    </row>
    <row r="326" spans="2:5" x14ac:dyDescent="0.25">
      <c r="B326" t="s">
        <v>87</v>
      </c>
      <c r="C326">
        <v>2005</v>
      </c>
      <c r="D326" t="s">
        <v>86</v>
      </c>
      <c r="E326">
        <v>1900589</v>
      </c>
    </row>
    <row r="327" spans="2:5" x14ac:dyDescent="0.25">
      <c r="B327" t="s">
        <v>88</v>
      </c>
      <c r="C327">
        <v>2005</v>
      </c>
      <c r="D327" t="s">
        <v>86</v>
      </c>
      <c r="E327">
        <v>405879</v>
      </c>
    </row>
    <row r="328" spans="2:5" x14ac:dyDescent="0.25">
      <c r="B328" t="s">
        <v>89</v>
      </c>
      <c r="C328">
        <v>2005</v>
      </c>
      <c r="D328" t="s">
        <v>86</v>
      </c>
      <c r="E328">
        <v>456939</v>
      </c>
    </row>
    <row r="329" spans="2:5" x14ac:dyDescent="0.25">
      <c r="B329" t="s">
        <v>90</v>
      </c>
      <c r="C329">
        <v>2005</v>
      </c>
      <c r="D329" t="s">
        <v>86</v>
      </c>
      <c r="E329">
        <v>1563669</v>
      </c>
    </row>
    <row r="330" spans="2:5" x14ac:dyDescent="0.25">
      <c r="B330" t="s">
        <v>91</v>
      </c>
      <c r="C330">
        <v>2005</v>
      </c>
      <c r="D330" t="s">
        <v>86</v>
      </c>
      <c r="E330">
        <v>360622</v>
      </c>
    </row>
    <row r="331" spans="2:5" x14ac:dyDescent="0.25">
      <c r="B331" t="s">
        <v>92</v>
      </c>
      <c r="C331">
        <v>2005</v>
      </c>
      <c r="D331" t="s">
        <v>86</v>
      </c>
      <c r="E331">
        <v>2705947</v>
      </c>
    </row>
    <row r="332" spans="2:5" x14ac:dyDescent="0.25">
      <c r="B332" t="s">
        <v>93</v>
      </c>
      <c r="C332">
        <v>2005</v>
      </c>
      <c r="D332" t="s">
        <v>86</v>
      </c>
      <c r="E332">
        <v>1853822</v>
      </c>
    </row>
    <row r="333" spans="2:5" x14ac:dyDescent="0.25">
      <c r="B333" t="s">
        <v>94</v>
      </c>
      <c r="C333">
        <v>2005</v>
      </c>
      <c r="D333" t="s">
        <v>86</v>
      </c>
      <c r="E333">
        <v>4404927</v>
      </c>
    </row>
    <row r="334" spans="2:5" x14ac:dyDescent="0.25">
      <c r="B334" t="s">
        <v>95</v>
      </c>
      <c r="C334">
        <v>2005</v>
      </c>
      <c r="D334" t="s">
        <v>86</v>
      </c>
      <c r="E334">
        <v>904866</v>
      </c>
    </row>
    <row r="335" spans="2:5" x14ac:dyDescent="0.25">
      <c r="B335" t="s">
        <v>96</v>
      </c>
      <c r="C335">
        <v>2005</v>
      </c>
      <c r="D335" t="s">
        <v>86</v>
      </c>
      <c r="E335">
        <v>2996454</v>
      </c>
    </row>
    <row r="336" spans="2:5" x14ac:dyDescent="0.25">
      <c r="B336" t="s">
        <v>97</v>
      </c>
      <c r="C336">
        <v>2005</v>
      </c>
      <c r="D336" t="s">
        <v>86</v>
      </c>
      <c r="E336">
        <v>1700612</v>
      </c>
    </row>
    <row r="337" spans="2:5" x14ac:dyDescent="0.25">
      <c r="B337" t="s">
        <v>98</v>
      </c>
      <c r="C337">
        <v>2005</v>
      </c>
      <c r="D337" t="s">
        <v>86</v>
      </c>
      <c r="E337">
        <v>1481379</v>
      </c>
    </row>
    <row r="338" spans="2:5" x14ac:dyDescent="0.25">
      <c r="B338" t="s">
        <v>99</v>
      </c>
      <c r="C338">
        <v>2005</v>
      </c>
      <c r="D338" t="s">
        <v>86</v>
      </c>
      <c r="E338">
        <v>4098455</v>
      </c>
    </row>
    <row r="339" spans="2:5" x14ac:dyDescent="0.25">
      <c r="B339" t="s">
        <v>100</v>
      </c>
      <c r="C339">
        <v>2005</v>
      </c>
      <c r="D339" t="s">
        <v>86</v>
      </c>
      <c r="E339">
        <v>8251295</v>
      </c>
    </row>
    <row r="340" spans="2:5" x14ac:dyDescent="0.25">
      <c r="B340" t="s">
        <v>101</v>
      </c>
      <c r="C340">
        <v>2005</v>
      </c>
      <c r="D340" t="s">
        <v>86</v>
      </c>
      <c r="E340">
        <v>2306341</v>
      </c>
    </row>
    <row r="341" spans="2:5" x14ac:dyDescent="0.25">
      <c r="B341" t="s">
        <v>102</v>
      </c>
      <c r="C341">
        <v>2005</v>
      </c>
      <c r="D341" t="s">
        <v>86</v>
      </c>
      <c r="E341">
        <v>950847</v>
      </c>
    </row>
    <row r="342" spans="2:5" x14ac:dyDescent="0.25">
      <c r="B342" t="s">
        <v>103</v>
      </c>
      <c r="C342">
        <v>2005</v>
      </c>
      <c r="D342" t="s">
        <v>86</v>
      </c>
      <c r="E342">
        <v>612278</v>
      </c>
    </row>
    <row r="343" spans="2:5" x14ac:dyDescent="0.25">
      <c r="B343" t="s">
        <v>104</v>
      </c>
      <c r="C343">
        <v>2005</v>
      </c>
      <c r="D343" t="s">
        <v>86</v>
      </c>
      <c r="E343">
        <v>2890950</v>
      </c>
    </row>
    <row r="344" spans="2:5" x14ac:dyDescent="0.25">
      <c r="B344" t="s">
        <v>105</v>
      </c>
      <c r="C344">
        <v>2005</v>
      </c>
      <c r="D344" t="s">
        <v>86</v>
      </c>
      <c r="E344">
        <v>1974843</v>
      </c>
    </row>
    <row r="345" spans="2:5" x14ac:dyDescent="0.25">
      <c r="B345" t="s">
        <v>106</v>
      </c>
      <c r="C345">
        <v>2005</v>
      </c>
      <c r="D345" t="s">
        <v>86</v>
      </c>
      <c r="E345">
        <v>3160115</v>
      </c>
    </row>
    <row r="346" spans="2:5" x14ac:dyDescent="0.25">
      <c r="B346" t="s">
        <v>107</v>
      </c>
      <c r="C346">
        <v>2005</v>
      </c>
      <c r="D346" t="s">
        <v>86</v>
      </c>
      <c r="E346">
        <v>1156820</v>
      </c>
    </row>
    <row r="347" spans="2:5" x14ac:dyDescent="0.25">
      <c r="B347" t="s">
        <v>108</v>
      </c>
      <c r="C347">
        <v>2005</v>
      </c>
      <c r="D347" t="s">
        <v>86</v>
      </c>
      <c r="E347">
        <v>936779</v>
      </c>
    </row>
    <row r="348" spans="2:5" x14ac:dyDescent="0.25">
      <c r="B348" t="s">
        <v>109</v>
      </c>
      <c r="C348">
        <v>2005</v>
      </c>
      <c r="D348" t="s">
        <v>86</v>
      </c>
      <c r="E348">
        <v>1372451</v>
      </c>
    </row>
    <row r="349" spans="2:5" x14ac:dyDescent="0.25">
      <c r="B349" t="s">
        <v>110</v>
      </c>
      <c r="C349">
        <v>2005</v>
      </c>
      <c r="D349" t="s">
        <v>86</v>
      </c>
      <c r="E349">
        <v>1494815</v>
      </c>
    </row>
    <row r="350" spans="2:5" x14ac:dyDescent="0.25">
      <c r="B350" t="s">
        <v>111</v>
      </c>
      <c r="C350">
        <v>2005</v>
      </c>
      <c r="D350" t="s">
        <v>86</v>
      </c>
      <c r="E350">
        <v>1472197</v>
      </c>
    </row>
    <row r="351" spans="2:5" x14ac:dyDescent="0.25">
      <c r="B351" t="s">
        <v>112</v>
      </c>
      <c r="C351">
        <v>2005</v>
      </c>
      <c r="D351" t="s">
        <v>86</v>
      </c>
      <c r="E351">
        <v>1173671</v>
      </c>
    </row>
    <row r="352" spans="2:5" x14ac:dyDescent="0.25">
      <c r="B352" t="s">
        <v>113</v>
      </c>
      <c r="C352">
        <v>2005</v>
      </c>
      <c r="D352" t="s">
        <v>86</v>
      </c>
      <c r="E352">
        <v>1736140</v>
      </c>
    </row>
    <row r="353" spans="2:5" x14ac:dyDescent="0.25">
      <c r="B353" t="s">
        <v>114</v>
      </c>
      <c r="C353">
        <v>2005</v>
      </c>
      <c r="D353" t="s">
        <v>86</v>
      </c>
      <c r="E353">
        <v>649894</v>
      </c>
    </row>
    <row r="354" spans="2:5" x14ac:dyDescent="0.25">
      <c r="B354" t="s">
        <v>115</v>
      </c>
      <c r="C354">
        <v>2005</v>
      </c>
      <c r="D354" t="s">
        <v>86</v>
      </c>
      <c r="E354">
        <v>3871774</v>
      </c>
    </row>
    <row r="355" spans="2:5" x14ac:dyDescent="0.25">
      <c r="B355" t="s">
        <v>116</v>
      </c>
      <c r="C355">
        <v>2005</v>
      </c>
      <c r="D355" t="s">
        <v>86</v>
      </c>
      <c r="E355">
        <v>1140279</v>
      </c>
    </row>
    <row r="356" spans="2:5" x14ac:dyDescent="0.25">
      <c r="B356" t="s">
        <v>117</v>
      </c>
      <c r="C356">
        <v>2005</v>
      </c>
      <c r="D356" t="s">
        <v>86</v>
      </c>
      <c r="E356">
        <v>791058</v>
      </c>
    </row>
    <row r="357" spans="2:5" x14ac:dyDescent="0.25">
      <c r="B357" t="s">
        <v>85</v>
      </c>
      <c r="C357">
        <v>2005</v>
      </c>
      <c r="D357" t="s">
        <v>118</v>
      </c>
      <c r="E357">
        <v>728924</v>
      </c>
    </row>
    <row r="358" spans="2:5" x14ac:dyDescent="0.25">
      <c r="B358" t="s">
        <v>87</v>
      </c>
      <c r="C358">
        <v>2005</v>
      </c>
      <c r="D358" t="s">
        <v>118</v>
      </c>
      <c r="E358">
        <v>1868431</v>
      </c>
    </row>
    <row r="359" spans="2:5" x14ac:dyDescent="0.25">
      <c r="B359" t="s">
        <v>88</v>
      </c>
      <c r="C359">
        <v>2005</v>
      </c>
      <c r="D359" t="s">
        <v>118</v>
      </c>
      <c r="E359">
        <v>392568</v>
      </c>
    </row>
    <row r="360" spans="2:5" x14ac:dyDescent="0.25">
      <c r="B360" t="s">
        <v>89</v>
      </c>
      <c r="C360">
        <v>2005</v>
      </c>
      <c r="D360" t="s">
        <v>118</v>
      </c>
      <c r="E360">
        <v>471424</v>
      </c>
    </row>
    <row r="361" spans="2:5" x14ac:dyDescent="0.25">
      <c r="B361" t="s">
        <v>90</v>
      </c>
      <c r="C361">
        <v>2005</v>
      </c>
      <c r="D361" t="s">
        <v>118</v>
      </c>
      <c r="E361">
        <v>1583102</v>
      </c>
    </row>
    <row r="362" spans="2:5" x14ac:dyDescent="0.25">
      <c r="B362" t="s">
        <v>91</v>
      </c>
      <c r="C362">
        <v>2005</v>
      </c>
      <c r="D362" t="s">
        <v>118</v>
      </c>
      <c r="E362">
        <v>370769</v>
      </c>
    </row>
    <row r="363" spans="2:5" x14ac:dyDescent="0.25">
      <c r="B363" t="s">
        <v>92</v>
      </c>
      <c r="C363">
        <v>2005</v>
      </c>
      <c r="D363" t="s">
        <v>118</v>
      </c>
      <c r="E363">
        <v>2837881</v>
      </c>
    </row>
    <row r="364" spans="2:5" x14ac:dyDescent="0.25">
      <c r="B364" t="s">
        <v>93</v>
      </c>
      <c r="C364">
        <v>2005</v>
      </c>
      <c r="D364" t="s">
        <v>118</v>
      </c>
      <c r="E364">
        <v>1888047</v>
      </c>
    </row>
    <row r="365" spans="2:5" x14ac:dyDescent="0.25">
      <c r="B365" t="s">
        <v>94</v>
      </c>
      <c r="C365">
        <v>2005</v>
      </c>
      <c r="D365" t="s">
        <v>118</v>
      </c>
      <c r="E365">
        <v>4805017</v>
      </c>
    </row>
    <row r="366" spans="2:5" x14ac:dyDescent="0.25">
      <c r="B366" t="s">
        <v>95</v>
      </c>
      <c r="C366">
        <v>2005</v>
      </c>
      <c r="D366" t="s">
        <v>118</v>
      </c>
      <c r="E366">
        <v>927784</v>
      </c>
    </row>
    <row r="367" spans="2:5" x14ac:dyDescent="0.25">
      <c r="B367" t="s">
        <v>96</v>
      </c>
      <c r="C367">
        <v>2005</v>
      </c>
      <c r="D367" t="s">
        <v>118</v>
      </c>
      <c r="E367">
        <v>3170480</v>
      </c>
    </row>
    <row r="368" spans="2:5" x14ac:dyDescent="0.25">
      <c r="B368" t="s">
        <v>97</v>
      </c>
      <c r="C368">
        <v>2005</v>
      </c>
      <c r="D368" t="s">
        <v>118</v>
      </c>
      <c r="E368">
        <v>1840073</v>
      </c>
    </row>
    <row r="369" spans="2:5" x14ac:dyDescent="0.25">
      <c r="B369" t="s">
        <v>98</v>
      </c>
      <c r="C369">
        <v>2005</v>
      </c>
      <c r="D369" t="s">
        <v>118</v>
      </c>
      <c r="E369">
        <v>1601462</v>
      </c>
    </row>
    <row r="370" spans="2:5" x14ac:dyDescent="0.25">
      <c r="B370" t="s">
        <v>99</v>
      </c>
      <c r="C370">
        <v>2005</v>
      </c>
      <c r="D370" t="s">
        <v>118</v>
      </c>
      <c r="E370">
        <v>4249696</v>
      </c>
    </row>
    <row r="371" spans="2:5" x14ac:dyDescent="0.25">
      <c r="B371" t="s">
        <v>100</v>
      </c>
      <c r="C371">
        <v>2005</v>
      </c>
      <c r="D371" t="s">
        <v>118</v>
      </c>
      <c r="E371">
        <v>8741123</v>
      </c>
    </row>
    <row r="372" spans="2:5" x14ac:dyDescent="0.25">
      <c r="B372" t="s">
        <v>101</v>
      </c>
      <c r="C372">
        <v>2005</v>
      </c>
      <c r="D372" t="s">
        <v>118</v>
      </c>
      <c r="E372">
        <v>2442505</v>
      </c>
    </row>
    <row r="373" spans="2:5" x14ac:dyDescent="0.25">
      <c r="B373" t="s">
        <v>102</v>
      </c>
      <c r="C373">
        <v>2005</v>
      </c>
      <c r="D373" t="s">
        <v>118</v>
      </c>
      <c r="E373">
        <v>1020673</v>
      </c>
    </row>
    <row r="374" spans="2:5" x14ac:dyDescent="0.25">
      <c r="B374" t="s">
        <v>103</v>
      </c>
      <c r="C374">
        <v>2005</v>
      </c>
      <c r="D374" t="s">
        <v>118</v>
      </c>
      <c r="E374">
        <v>623178</v>
      </c>
    </row>
    <row r="375" spans="2:5" x14ac:dyDescent="0.25">
      <c r="B375" t="s">
        <v>104</v>
      </c>
      <c r="C375">
        <v>2005</v>
      </c>
      <c r="D375" t="s">
        <v>118</v>
      </c>
      <c r="E375">
        <v>2893492</v>
      </c>
    </row>
    <row r="376" spans="2:5" x14ac:dyDescent="0.25">
      <c r="B376" t="s">
        <v>105</v>
      </c>
      <c r="C376">
        <v>2005</v>
      </c>
      <c r="D376" t="s">
        <v>118</v>
      </c>
      <c r="E376">
        <v>2157305</v>
      </c>
    </row>
    <row r="377" spans="2:5" x14ac:dyDescent="0.25">
      <c r="B377" t="s">
        <v>106</v>
      </c>
      <c r="C377">
        <v>2005</v>
      </c>
      <c r="D377" t="s">
        <v>118</v>
      </c>
      <c r="E377">
        <v>3423163</v>
      </c>
    </row>
    <row r="378" spans="2:5" x14ac:dyDescent="0.25">
      <c r="B378" t="s">
        <v>107</v>
      </c>
      <c r="C378">
        <v>2005</v>
      </c>
      <c r="D378" t="s">
        <v>118</v>
      </c>
      <c r="E378">
        <v>1211647</v>
      </c>
    </row>
    <row r="379" spans="2:5" x14ac:dyDescent="0.25">
      <c r="B379" t="s">
        <v>108</v>
      </c>
      <c r="C379">
        <v>2005</v>
      </c>
      <c r="D379" t="s">
        <v>118</v>
      </c>
      <c r="E379">
        <v>921206</v>
      </c>
    </row>
    <row r="380" spans="2:5" x14ac:dyDescent="0.25">
      <c r="B380" t="s">
        <v>109</v>
      </c>
      <c r="C380">
        <v>2005</v>
      </c>
      <c r="D380" t="s">
        <v>118</v>
      </c>
      <c r="E380">
        <v>1449804</v>
      </c>
    </row>
    <row r="381" spans="2:5" x14ac:dyDescent="0.25">
      <c r="B381" t="s">
        <v>110</v>
      </c>
      <c r="C381">
        <v>2005</v>
      </c>
      <c r="D381" t="s">
        <v>118</v>
      </c>
      <c r="E381">
        <v>1532128</v>
      </c>
    </row>
    <row r="382" spans="2:5" x14ac:dyDescent="0.25">
      <c r="B382" t="s">
        <v>111</v>
      </c>
      <c r="C382">
        <v>2005</v>
      </c>
      <c r="D382" t="s">
        <v>118</v>
      </c>
      <c r="E382">
        <v>1472643</v>
      </c>
    </row>
    <row r="383" spans="2:5" x14ac:dyDescent="0.25">
      <c r="B383" t="s">
        <v>112</v>
      </c>
      <c r="C383">
        <v>2005</v>
      </c>
      <c r="D383" t="s">
        <v>118</v>
      </c>
      <c r="E383">
        <v>1228927</v>
      </c>
    </row>
    <row r="384" spans="2:5" x14ac:dyDescent="0.25">
      <c r="B384" t="s">
        <v>113</v>
      </c>
      <c r="C384">
        <v>2005</v>
      </c>
      <c r="D384" t="s">
        <v>118</v>
      </c>
      <c r="E384">
        <v>1791595</v>
      </c>
    </row>
    <row r="385" spans="2:5" x14ac:dyDescent="0.25">
      <c r="B385" t="s">
        <v>114</v>
      </c>
      <c r="C385">
        <v>2005</v>
      </c>
      <c r="D385" t="s">
        <v>118</v>
      </c>
      <c r="E385">
        <v>693083</v>
      </c>
    </row>
    <row r="386" spans="2:5" x14ac:dyDescent="0.25">
      <c r="B386" t="s">
        <v>115</v>
      </c>
      <c r="C386">
        <v>2005</v>
      </c>
      <c r="D386" t="s">
        <v>118</v>
      </c>
      <c r="E386">
        <v>4190805</v>
      </c>
    </row>
    <row r="387" spans="2:5" x14ac:dyDescent="0.25">
      <c r="B387" t="s">
        <v>116</v>
      </c>
      <c r="C387">
        <v>2005</v>
      </c>
      <c r="D387" t="s">
        <v>118</v>
      </c>
      <c r="E387">
        <v>1180619</v>
      </c>
    </row>
    <row r="388" spans="2:5" x14ac:dyDescent="0.25">
      <c r="B388" t="s">
        <v>117</v>
      </c>
      <c r="C388">
        <v>2005</v>
      </c>
      <c r="D388" t="s">
        <v>118</v>
      </c>
      <c r="E388">
        <v>831080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A9E2-F466-4020-AC53-DF1C029BBFCD}">
  <dimension ref="A1:B19"/>
  <sheetViews>
    <sheetView topLeftCell="A2" workbookViewId="0">
      <selection activeCell="A21" sqref="A21"/>
    </sheetView>
  </sheetViews>
  <sheetFormatPr baseColWidth="10" defaultRowHeight="15" x14ac:dyDescent="0.25"/>
  <cols>
    <col min="1" max="1" width="81.140625" bestFit="1" customWidth="1"/>
  </cols>
  <sheetData>
    <row r="1" spans="1:2" x14ac:dyDescent="0.25">
      <c r="A1" t="s">
        <v>79</v>
      </c>
    </row>
    <row r="3" spans="1:2" x14ac:dyDescent="0.25">
      <c r="A3" t="s">
        <v>119</v>
      </c>
    </row>
    <row r="4" spans="1:2" x14ac:dyDescent="0.25">
      <c r="A4" t="s">
        <v>120</v>
      </c>
    </row>
    <row r="5" spans="1:2" x14ac:dyDescent="0.25">
      <c r="A5" t="s">
        <v>121</v>
      </c>
    </row>
    <row r="6" spans="1:2" x14ac:dyDescent="0.25">
      <c r="A6" t="s">
        <v>122</v>
      </c>
    </row>
    <row r="7" spans="1:2" x14ac:dyDescent="0.25">
      <c r="A7" t="s">
        <v>123</v>
      </c>
    </row>
    <row r="8" spans="1:2" x14ac:dyDescent="0.25">
      <c r="A8" t="s">
        <v>124</v>
      </c>
      <c r="B8" s="11"/>
    </row>
    <row r="11" spans="1:2" x14ac:dyDescent="0.25">
      <c r="A11" s="17" t="s">
        <v>119</v>
      </c>
    </row>
    <row r="12" spans="1:2" x14ac:dyDescent="0.25">
      <c r="A12" s="17" t="s">
        <v>129</v>
      </c>
    </row>
    <row r="13" spans="1:2" x14ac:dyDescent="0.25">
      <c r="A13" s="17" t="s">
        <v>130</v>
      </c>
    </row>
    <row r="16" spans="1:2" x14ac:dyDescent="0.25">
      <c r="A16" t="s">
        <v>155</v>
      </c>
    </row>
    <row r="18" spans="1:2" x14ac:dyDescent="0.25">
      <c r="A18" s="9" t="s">
        <v>149</v>
      </c>
      <c r="B18" s="36"/>
    </row>
    <row r="19" spans="1:2" x14ac:dyDescent="0.25">
      <c r="A19" s="9" t="s">
        <v>147</v>
      </c>
      <c r="B19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E7BA-E0A1-4C97-B20B-C67B2ADDC27E}">
  <dimension ref="B2:G16"/>
  <sheetViews>
    <sheetView zoomScale="101" workbookViewId="0">
      <selection activeCell="G2" sqref="G2"/>
    </sheetView>
  </sheetViews>
  <sheetFormatPr baseColWidth="10" defaultRowHeight="15" x14ac:dyDescent="0.25"/>
  <cols>
    <col min="1" max="1" width="17.85546875" bestFit="1" customWidth="1"/>
    <col min="2" max="2" width="22.42578125" bestFit="1" customWidth="1"/>
    <col min="3" max="3" width="8.5703125" bestFit="1" customWidth="1"/>
    <col min="4" max="4" width="12.5703125" bestFit="1" customWidth="1"/>
    <col min="5" max="5" width="19.7109375" bestFit="1" customWidth="1"/>
    <col min="6" max="6" width="12.5703125" bestFit="1" customWidth="1"/>
  </cols>
  <sheetData>
    <row r="2" spans="2:7" x14ac:dyDescent="0.25">
      <c r="G2" s="16">
        <f>SUMIFS('Tablas de Ejercicios'!$J4:$J$12,'Tablas de Ejercicios'!$I$4:$I$12,'Tablas de Ejercicios'!$I$6)+SUMIFS('Tablas de Ejercicios'!$K$4:$K$12,'Tablas de Ejercicios'!$I$4:$I$12,'Tablas de Ejercicios'!$I$6)</f>
        <v>0.74</v>
      </c>
    </row>
    <row r="3" spans="2:7" x14ac:dyDescent="0.25">
      <c r="B3" s="8" t="s">
        <v>126</v>
      </c>
      <c r="C3" s="8" t="s">
        <v>125</v>
      </c>
      <c r="G3">
        <f>COUNTIF('Tablas de Ejercicios'!M4:M12,"&lt;=5%")</f>
        <v>3</v>
      </c>
    </row>
    <row r="4" spans="2:7" x14ac:dyDescent="0.25">
      <c r="B4" s="8" t="s">
        <v>68</v>
      </c>
      <c r="C4">
        <v>2005</v>
      </c>
      <c r="D4" t="s">
        <v>67</v>
      </c>
    </row>
    <row r="5" spans="2:7" x14ac:dyDescent="0.25">
      <c r="B5" s="9" t="s">
        <v>95</v>
      </c>
      <c r="C5" s="11">
        <v>1</v>
      </c>
      <c r="D5" s="11">
        <v>1</v>
      </c>
    </row>
    <row r="6" spans="2:7" x14ac:dyDescent="0.25">
      <c r="B6" s="10" t="s">
        <v>86</v>
      </c>
      <c r="C6" s="11">
        <v>0.49185890770118645</v>
      </c>
      <c r="D6" s="11">
        <v>0.49185890770118645</v>
      </c>
    </row>
    <row r="7" spans="2:7" x14ac:dyDescent="0.25">
      <c r="B7" s="10" t="s">
        <v>118</v>
      </c>
      <c r="C7" s="11">
        <v>0.50814109229881355</v>
      </c>
      <c r="D7" s="11">
        <v>0.50814109229881355</v>
      </c>
    </row>
    <row r="8" spans="2:7" x14ac:dyDescent="0.25">
      <c r="B8" s="9" t="s">
        <v>67</v>
      </c>
      <c r="C8" s="11">
        <v>1</v>
      </c>
      <c r="D8" s="11">
        <v>1</v>
      </c>
    </row>
    <row r="12" spans="2:7" x14ac:dyDescent="0.25">
      <c r="B12" s="8" t="s">
        <v>26</v>
      </c>
      <c r="C12" s="9">
        <v>2005</v>
      </c>
    </row>
    <row r="14" spans="2:7" x14ac:dyDescent="0.25">
      <c r="B14" s="8" t="s">
        <v>126</v>
      </c>
      <c r="C14" s="8" t="s">
        <v>125</v>
      </c>
    </row>
    <row r="15" spans="2:7" x14ac:dyDescent="0.25">
      <c r="B15" s="8" t="s">
        <v>68</v>
      </c>
      <c r="C15" t="s">
        <v>86</v>
      </c>
      <c r="D15" t="s">
        <v>118</v>
      </c>
      <c r="E15" t="s">
        <v>67</v>
      </c>
    </row>
    <row r="16" spans="2:7" x14ac:dyDescent="0.25">
      <c r="B16" s="9" t="s">
        <v>92</v>
      </c>
      <c r="C16">
        <v>7167584</v>
      </c>
      <c r="D16">
        <v>7466283</v>
      </c>
      <c r="E16">
        <v>14633867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5D5D-AAF6-46CD-8A57-0EF0E600E966}">
  <dimension ref="A1:F10"/>
  <sheetViews>
    <sheetView workbookViewId="0">
      <selection activeCell="D18" sqref="D18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23" bestFit="1" customWidth="1"/>
    <col min="4" max="4" width="19.140625" bestFit="1" customWidth="1"/>
    <col min="5" max="5" width="13.85546875" bestFit="1" customWidth="1"/>
    <col min="6" max="6" width="22.140625" bestFit="1" customWidth="1"/>
  </cols>
  <sheetData>
    <row r="1" spans="1:6" x14ac:dyDescent="0.25">
      <c r="A1" s="8" t="s">
        <v>12</v>
      </c>
      <c r="B1" t="s">
        <v>78</v>
      </c>
    </row>
    <row r="2" spans="1:6" x14ac:dyDescent="0.25">
      <c r="A2" s="8" t="s">
        <v>9</v>
      </c>
      <c r="B2" t="s">
        <v>77</v>
      </c>
    </row>
    <row r="4" spans="1:6" x14ac:dyDescent="0.25">
      <c r="A4" s="8" t="s">
        <v>68</v>
      </c>
      <c r="B4" t="s">
        <v>74</v>
      </c>
      <c r="C4" t="s">
        <v>75</v>
      </c>
      <c r="D4" t="s">
        <v>76</v>
      </c>
      <c r="E4" t="s">
        <v>127</v>
      </c>
      <c r="F4" t="s">
        <v>128</v>
      </c>
    </row>
    <row r="5" spans="1:6" x14ac:dyDescent="0.25">
      <c r="A5" s="9" t="s">
        <v>69</v>
      </c>
      <c r="B5" s="12">
        <v>123191.02</v>
      </c>
      <c r="C5" s="11">
        <v>0.21552401047760975</v>
      </c>
      <c r="D5" s="3">
        <v>40.533333333333331</v>
      </c>
      <c r="E5" s="12">
        <v>56296.37999999999</v>
      </c>
      <c r="F5" s="16">
        <v>0.54301555421815662</v>
      </c>
    </row>
    <row r="6" spans="1:6" x14ac:dyDescent="0.25">
      <c r="A6" s="9" t="s">
        <v>70</v>
      </c>
      <c r="B6" s="12">
        <v>104953.44</v>
      </c>
      <c r="C6" s="11">
        <v>0.18361716870451422</v>
      </c>
      <c r="D6" s="3">
        <v>37.346153846153847</v>
      </c>
      <c r="E6" s="12">
        <v>45784.609999999993</v>
      </c>
      <c r="F6" s="16">
        <v>0.5637626551354582</v>
      </c>
    </row>
    <row r="7" spans="1:6" x14ac:dyDescent="0.25">
      <c r="A7" s="9" t="s">
        <v>71</v>
      </c>
      <c r="B7" s="12">
        <v>94573.03</v>
      </c>
      <c r="C7" s="11">
        <v>0.1654565300995097</v>
      </c>
      <c r="D7" s="3">
        <v>35.32</v>
      </c>
      <c r="E7" s="12">
        <v>38434.900000000009</v>
      </c>
      <c r="F7" s="16">
        <v>0.59359555255869445</v>
      </c>
    </row>
    <row r="8" spans="1:6" x14ac:dyDescent="0.25">
      <c r="A8" s="9" t="s">
        <v>72</v>
      </c>
      <c r="B8" s="12">
        <v>115664.97000000002</v>
      </c>
      <c r="C8" s="11">
        <v>0.20235710530014622</v>
      </c>
      <c r="D8" s="3">
        <v>38.071428571428569</v>
      </c>
      <c r="E8" s="12">
        <v>46672.130000000019</v>
      </c>
      <c r="F8" s="16">
        <v>0.59648863437218713</v>
      </c>
    </row>
    <row r="9" spans="1:6" x14ac:dyDescent="0.25">
      <c r="A9" s="9" t="s">
        <v>73</v>
      </c>
      <c r="B9" s="12">
        <v>133205.91999999998</v>
      </c>
      <c r="C9" s="11">
        <v>0.23304518541821995</v>
      </c>
      <c r="D9" s="3">
        <v>36.516129032258064</v>
      </c>
      <c r="E9" s="12">
        <v>54455.203849999976</v>
      </c>
      <c r="F9" s="16">
        <v>0.59119531737027919</v>
      </c>
    </row>
    <row r="10" spans="1:6" x14ac:dyDescent="0.25">
      <c r="A10" s="9" t="s">
        <v>67</v>
      </c>
      <c r="B10" s="12">
        <v>571588.38000000012</v>
      </c>
      <c r="C10" s="11">
        <v>1</v>
      </c>
      <c r="D10" s="3">
        <v>37.628571428571426</v>
      </c>
      <c r="E10" s="12">
        <v>241643.22385000013</v>
      </c>
      <c r="F10" s="16">
        <v>0.5772425887139272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1319-E351-420F-A8CD-DAE96C4486D6}">
  <dimension ref="B2:K35"/>
  <sheetViews>
    <sheetView showGridLines="0" workbookViewId="0">
      <selection activeCell="B3" sqref="B3"/>
    </sheetView>
  </sheetViews>
  <sheetFormatPr baseColWidth="10" defaultColWidth="8.7109375" defaultRowHeight="15" x14ac:dyDescent="0.25"/>
  <cols>
    <col min="1" max="1" width="3.5703125" style="32" customWidth="1"/>
    <col min="2" max="2" width="20" style="32" customWidth="1"/>
    <col min="3" max="3" width="21.28515625" style="32" bestFit="1" customWidth="1"/>
    <col min="4" max="5" width="8.7109375" style="32"/>
    <col min="6" max="6" width="24.42578125" style="32" bestFit="1" customWidth="1"/>
    <col min="7" max="8" width="8.7109375" style="32"/>
    <col min="9" max="9" width="20.42578125" style="32" bestFit="1" customWidth="1"/>
    <col min="10" max="10" width="6.85546875" style="32" bestFit="1" customWidth="1"/>
    <col min="11" max="11" width="9.85546875" style="32" bestFit="1" customWidth="1"/>
    <col min="12" max="16384" width="8.7109375" style="32"/>
  </cols>
  <sheetData>
    <row r="2" spans="2:11" x14ac:dyDescent="0.25">
      <c r="I2" s="32" t="s">
        <v>156</v>
      </c>
    </row>
    <row r="3" spans="2:11" x14ac:dyDescent="0.25">
      <c r="B3" t="s">
        <v>183</v>
      </c>
      <c r="C3"/>
      <c r="D3"/>
      <c r="E3"/>
      <c r="F3"/>
      <c r="G3"/>
    </row>
    <row r="4" spans="2:11" x14ac:dyDescent="0.25">
      <c r="B4"/>
      <c r="C4"/>
      <c r="D4"/>
      <c r="E4"/>
      <c r="F4"/>
      <c r="G4"/>
      <c r="I4" s="37" t="s">
        <v>154</v>
      </c>
      <c r="J4" s="37" t="s">
        <v>182</v>
      </c>
      <c r="K4" s="37" t="s">
        <v>181</v>
      </c>
    </row>
    <row r="5" spans="2:11" x14ac:dyDescent="0.25">
      <c r="B5"/>
      <c r="C5" t="s">
        <v>180</v>
      </c>
      <c r="D5"/>
      <c r="E5"/>
      <c r="F5" t="s">
        <v>179</v>
      </c>
      <c r="G5"/>
      <c r="I5" s="34" t="s">
        <v>178</v>
      </c>
      <c r="J5" s="33">
        <v>0.09</v>
      </c>
      <c r="K5" s="33">
        <v>0.91</v>
      </c>
    </row>
    <row r="6" spans="2:11" x14ac:dyDescent="0.25">
      <c r="B6" s="34" t="s">
        <v>148</v>
      </c>
      <c r="C6" s="36"/>
      <c r="D6"/>
      <c r="E6" s="34" t="s">
        <v>177</v>
      </c>
      <c r="F6" s="36"/>
      <c r="G6"/>
      <c r="I6" s="34" t="s">
        <v>177</v>
      </c>
      <c r="J6" s="33">
        <v>0.17</v>
      </c>
      <c r="K6" s="33">
        <v>0.83</v>
      </c>
    </row>
    <row r="7" spans="2:11" x14ac:dyDescent="0.25">
      <c r="B7" s="34" t="s">
        <v>143</v>
      </c>
      <c r="C7" s="36"/>
      <c r="D7"/>
      <c r="E7" s="34" t="s">
        <v>171</v>
      </c>
      <c r="F7" s="36"/>
      <c r="G7"/>
      <c r="I7" s="34" t="s">
        <v>176</v>
      </c>
      <c r="J7" s="33">
        <v>0.1</v>
      </c>
      <c r="K7" s="33">
        <v>0.9</v>
      </c>
    </row>
    <row r="8" spans="2:11" x14ac:dyDescent="0.25">
      <c r="B8" s="34" t="s">
        <v>144</v>
      </c>
      <c r="C8" s="36"/>
      <c r="D8"/>
      <c r="E8" s="34" t="s">
        <v>168</v>
      </c>
      <c r="F8" s="36"/>
      <c r="G8"/>
      <c r="I8" s="34" t="s">
        <v>175</v>
      </c>
      <c r="J8" s="33">
        <v>0.1</v>
      </c>
      <c r="K8" s="33">
        <v>0.9</v>
      </c>
    </row>
    <row r="9" spans="2:11" x14ac:dyDescent="0.25">
      <c r="I9" s="34" t="s">
        <v>174</v>
      </c>
      <c r="J9" s="33">
        <v>0.12</v>
      </c>
      <c r="K9" s="33">
        <v>0.88</v>
      </c>
    </row>
    <row r="10" spans="2:11" x14ac:dyDescent="0.25">
      <c r="I10" s="34" t="s">
        <v>173</v>
      </c>
      <c r="J10" s="33">
        <v>0.12</v>
      </c>
      <c r="K10" s="33">
        <v>0.88</v>
      </c>
    </row>
    <row r="11" spans="2:11" x14ac:dyDescent="0.25">
      <c r="I11" s="34" t="s">
        <v>172</v>
      </c>
      <c r="J11" s="33">
        <v>0.14000000000000001</v>
      </c>
      <c r="K11" s="33">
        <v>0.86</v>
      </c>
    </row>
    <row r="12" spans="2:11" x14ac:dyDescent="0.25">
      <c r="I12" s="34" t="s">
        <v>171</v>
      </c>
      <c r="J12" s="33">
        <v>0.15</v>
      </c>
      <c r="K12" s="33">
        <v>0.85</v>
      </c>
    </row>
    <row r="13" spans="2:11" x14ac:dyDescent="0.25">
      <c r="I13" s="34" t="s">
        <v>148</v>
      </c>
      <c r="J13" s="33">
        <v>0.13</v>
      </c>
      <c r="K13" s="33">
        <v>0.87</v>
      </c>
    </row>
    <row r="14" spans="2:11" x14ac:dyDescent="0.25">
      <c r="I14" s="34" t="s">
        <v>170</v>
      </c>
      <c r="J14" s="33">
        <v>0.13</v>
      </c>
      <c r="K14" s="33">
        <v>0.87</v>
      </c>
    </row>
    <row r="15" spans="2:11" x14ac:dyDescent="0.25">
      <c r="I15" s="34" t="s">
        <v>100</v>
      </c>
      <c r="J15" s="33">
        <v>0.15</v>
      </c>
      <c r="K15" s="33">
        <v>0.85</v>
      </c>
    </row>
    <row r="16" spans="2:11" x14ac:dyDescent="0.25">
      <c r="I16" s="34" t="s">
        <v>169</v>
      </c>
      <c r="J16" s="33">
        <v>0.16</v>
      </c>
      <c r="K16" s="33">
        <v>0.84</v>
      </c>
    </row>
    <row r="17" spans="9:11" x14ac:dyDescent="0.25">
      <c r="I17" s="34" t="s">
        <v>142</v>
      </c>
      <c r="J17" s="33">
        <v>0.12</v>
      </c>
      <c r="K17" s="33">
        <v>0.88</v>
      </c>
    </row>
    <row r="18" spans="9:11" x14ac:dyDescent="0.25">
      <c r="I18" s="34" t="s">
        <v>143</v>
      </c>
      <c r="J18" s="33">
        <v>0.17</v>
      </c>
      <c r="K18" s="33">
        <v>0.83</v>
      </c>
    </row>
    <row r="19" spans="9:11" x14ac:dyDescent="0.25">
      <c r="I19" s="34" t="s">
        <v>145</v>
      </c>
      <c r="J19" s="33">
        <v>0.14000000000000001</v>
      </c>
      <c r="K19" s="33">
        <v>0.86</v>
      </c>
    </row>
    <row r="20" spans="9:11" x14ac:dyDescent="0.25">
      <c r="I20" s="34" t="s">
        <v>144</v>
      </c>
      <c r="J20" s="33">
        <v>0.14000000000000001</v>
      </c>
      <c r="K20" s="33">
        <v>0.86</v>
      </c>
    </row>
    <row r="21" spans="9:11" x14ac:dyDescent="0.25">
      <c r="I21" s="34" t="s">
        <v>168</v>
      </c>
      <c r="J21" s="33">
        <v>0.15</v>
      </c>
      <c r="K21" s="33">
        <v>0.85</v>
      </c>
    </row>
    <row r="22" spans="9:11" x14ac:dyDescent="0.25">
      <c r="I22" s="34" t="s">
        <v>140</v>
      </c>
      <c r="J22" s="33">
        <v>0.67</v>
      </c>
      <c r="K22" s="33">
        <v>0.33</v>
      </c>
    </row>
    <row r="23" spans="9:11" x14ac:dyDescent="0.25">
      <c r="I23" s="34" t="s">
        <v>146</v>
      </c>
      <c r="J23" s="33">
        <v>0.32</v>
      </c>
      <c r="K23" s="33">
        <v>0.68</v>
      </c>
    </row>
    <row r="24" spans="9:11" x14ac:dyDescent="0.25">
      <c r="I24" s="34" t="s">
        <v>167</v>
      </c>
      <c r="J24" s="33">
        <v>0.38</v>
      </c>
      <c r="K24" s="33">
        <v>0.62</v>
      </c>
    </row>
    <row r="25" spans="9:11" x14ac:dyDescent="0.25">
      <c r="I25" s="34" t="s">
        <v>166</v>
      </c>
      <c r="J25" s="33">
        <v>0.1</v>
      </c>
      <c r="K25" s="33">
        <v>0.9</v>
      </c>
    </row>
    <row r="26" spans="9:11" x14ac:dyDescent="0.25">
      <c r="I26" s="34" t="s">
        <v>165</v>
      </c>
      <c r="J26" s="33">
        <v>0.72</v>
      </c>
      <c r="K26" s="33">
        <v>0.28000000000000003</v>
      </c>
    </row>
    <row r="27" spans="9:11" x14ac:dyDescent="0.25">
      <c r="I27" s="34" t="s">
        <v>164</v>
      </c>
      <c r="J27" s="33">
        <v>0.28000000000000003</v>
      </c>
      <c r="K27" s="33">
        <v>0.72</v>
      </c>
    </row>
    <row r="28" spans="9:11" x14ac:dyDescent="0.25">
      <c r="I28" s="34" t="s">
        <v>163</v>
      </c>
      <c r="J28" s="33">
        <v>0.79</v>
      </c>
      <c r="K28" s="33">
        <v>0.21</v>
      </c>
    </row>
    <row r="29" spans="9:11" x14ac:dyDescent="0.25">
      <c r="I29" s="34" t="s">
        <v>162</v>
      </c>
      <c r="J29" s="33">
        <v>0.55000000000000004</v>
      </c>
      <c r="K29" s="33">
        <v>0.45</v>
      </c>
    </row>
    <row r="30" spans="9:11" x14ac:dyDescent="0.25">
      <c r="I30" s="34" t="s">
        <v>141</v>
      </c>
      <c r="J30" s="33">
        <v>0.77</v>
      </c>
      <c r="K30" s="33">
        <v>0.23</v>
      </c>
    </row>
    <row r="31" spans="9:11" x14ac:dyDescent="0.25">
      <c r="I31" s="34" t="s">
        <v>161</v>
      </c>
      <c r="J31" s="33">
        <v>0.55000000000000004</v>
      </c>
      <c r="K31" s="33">
        <v>0.45</v>
      </c>
    </row>
    <row r="32" spans="9:11" x14ac:dyDescent="0.25">
      <c r="I32" s="34" t="s">
        <v>160</v>
      </c>
      <c r="J32" s="33">
        <v>0.52</v>
      </c>
      <c r="K32" s="33">
        <v>0.48</v>
      </c>
    </row>
    <row r="33" spans="9:11" x14ac:dyDescent="0.25">
      <c r="I33" s="34" t="s">
        <v>159</v>
      </c>
      <c r="J33" s="33">
        <v>0.46</v>
      </c>
      <c r="K33" s="33">
        <v>0.54</v>
      </c>
    </row>
    <row r="34" spans="9:11" x14ac:dyDescent="0.25">
      <c r="I34" s="34" t="s">
        <v>158</v>
      </c>
      <c r="J34" s="33">
        <v>0.52</v>
      </c>
      <c r="K34" s="33">
        <v>0.48</v>
      </c>
    </row>
    <row r="35" spans="9:11" x14ac:dyDescent="0.25">
      <c r="I35" s="34" t="s">
        <v>157</v>
      </c>
      <c r="J35" s="33">
        <v>0.4</v>
      </c>
      <c r="K35" s="33"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activeCell="J12" sqref="J12"/>
    </sheetView>
  </sheetViews>
  <sheetFormatPr baseColWidth="10" defaultColWidth="10.85546875" defaultRowHeight="15" x14ac:dyDescent="0.25"/>
  <sheetData>
    <row r="1" spans="1:6" x14ac:dyDescent="0.25">
      <c r="A1" s="4" t="s">
        <v>25</v>
      </c>
      <c r="B1" s="4" t="s">
        <v>26</v>
      </c>
      <c r="C1" s="4" t="s">
        <v>27</v>
      </c>
      <c r="D1" t="s">
        <v>28</v>
      </c>
      <c r="E1" t="s">
        <v>29</v>
      </c>
      <c r="F1" t="s">
        <v>30</v>
      </c>
    </row>
    <row r="2" spans="1:6" x14ac:dyDescent="0.25">
      <c r="A2">
        <v>1</v>
      </c>
      <c r="B2">
        <v>2022</v>
      </c>
      <c r="C2" s="4" t="s">
        <v>31</v>
      </c>
      <c r="D2" t="s">
        <v>32</v>
      </c>
      <c r="E2" t="s">
        <v>33</v>
      </c>
      <c r="F2" t="s">
        <v>34</v>
      </c>
    </row>
    <row r="3" spans="1:6" x14ac:dyDescent="0.25">
      <c r="A3">
        <v>2</v>
      </c>
      <c r="B3">
        <v>2022</v>
      </c>
      <c r="C3" s="4" t="s">
        <v>35</v>
      </c>
      <c r="D3" t="s">
        <v>36</v>
      </c>
      <c r="E3" t="s">
        <v>37</v>
      </c>
      <c r="F3" t="s">
        <v>38</v>
      </c>
    </row>
    <row r="4" spans="1:6" x14ac:dyDescent="0.25">
      <c r="A4">
        <v>3</v>
      </c>
      <c r="B4">
        <v>2022</v>
      </c>
      <c r="C4" s="4" t="s">
        <v>39</v>
      </c>
      <c r="D4" t="s">
        <v>40</v>
      </c>
      <c r="E4" t="s">
        <v>41</v>
      </c>
      <c r="F4" t="s">
        <v>42</v>
      </c>
    </row>
    <row r="5" spans="1:6" x14ac:dyDescent="0.25">
      <c r="A5">
        <v>4</v>
      </c>
      <c r="B5">
        <v>2022</v>
      </c>
      <c r="C5" s="4" t="s">
        <v>43</v>
      </c>
      <c r="D5" t="s">
        <v>34</v>
      </c>
      <c r="E5" t="s">
        <v>41</v>
      </c>
      <c r="F5" t="s">
        <v>44</v>
      </c>
    </row>
    <row r="6" spans="1:6" x14ac:dyDescent="0.25">
      <c r="A6">
        <v>5</v>
      </c>
      <c r="B6">
        <v>2022</v>
      </c>
      <c r="C6" s="4" t="s">
        <v>45</v>
      </c>
      <c r="D6" t="s">
        <v>34</v>
      </c>
      <c r="E6" t="s">
        <v>33</v>
      </c>
      <c r="F6" t="s">
        <v>46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I6"/>
  <sheetViews>
    <sheetView workbookViewId="0">
      <selection activeCell="B11" sqref="B11"/>
    </sheetView>
  </sheetViews>
  <sheetFormatPr baseColWidth="10" defaultColWidth="10.85546875" defaultRowHeight="15" x14ac:dyDescent="0.25"/>
  <cols>
    <col min="1" max="1" width="23" bestFit="1" customWidth="1"/>
    <col min="2" max="2" width="9.42578125" bestFit="1" customWidth="1"/>
    <col min="3" max="3" width="5.140625" bestFit="1" customWidth="1"/>
    <col min="4" max="4" width="23" customWidth="1"/>
  </cols>
  <sheetData>
    <row r="1" spans="1:9" x14ac:dyDescent="0.25">
      <c r="A1" t="s">
        <v>0</v>
      </c>
      <c r="B1" t="s">
        <v>131</v>
      </c>
      <c r="C1" t="s">
        <v>132</v>
      </c>
      <c r="D1" s="19" t="s">
        <v>133</v>
      </c>
      <c r="E1" s="20" t="s">
        <v>14</v>
      </c>
      <c r="F1" s="20" t="s">
        <v>15</v>
      </c>
      <c r="G1" s="20" t="s">
        <v>16</v>
      </c>
      <c r="H1" s="20" t="s">
        <v>17</v>
      </c>
      <c r="I1" s="20" t="s">
        <v>18</v>
      </c>
    </row>
    <row r="2" spans="1:9" x14ac:dyDescent="0.25">
      <c r="A2" t="s">
        <v>19</v>
      </c>
      <c r="B2" t="s">
        <v>24</v>
      </c>
      <c r="C2">
        <v>1</v>
      </c>
      <c r="D2" s="21" t="s">
        <v>62</v>
      </c>
      <c r="E2" s="22">
        <v>28333.934600000001</v>
      </c>
      <c r="F2" s="22">
        <v>21584.245800000001</v>
      </c>
      <c r="G2" s="22">
        <v>24285.437999999998</v>
      </c>
      <c r="H2" s="22">
        <v>22525.869900000002</v>
      </c>
      <c r="I2" s="22">
        <v>27973.243200000001</v>
      </c>
    </row>
    <row r="3" spans="1:9" x14ac:dyDescent="0.25">
      <c r="A3" t="s">
        <v>20</v>
      </c>
      <c r="B3" t="s">
        <v>24</v>
      </c>
      <c r="C3">
        <v>2</v>
      </c>
      <c r="D3" s="23" t="s">
        <v>63</v>
      </c>
      <c r="E3" s="24">
        <v>14782.922399999999</v>
      </c>
      <c r="F3" s="24">
        <v>19923.9192</v>
      </c>
      <c r="G3" s="24">
        <v>26713.981800000001</v>
      </c>
      <c r="H3" s="24">
        <v>20154.725699999999</v>
      </c>
      <c r="I3" s="24">
        <v>26641.184000000001</v>
      </c>
    </row>
    <row r="4" spans="1:9" x14ac:dyDescent="0.25">
      <c r="A4" t="s">
        <v>21</v>
      </c>
      <c r="B4" t="s">
        <v>24</v>
      </c>
      <c r="C4">
        <v>3</v>
      </c>
      <c r="D4" s="21" t="s">
        <v>64</v>
      </c>
      <c r="E4" s="22">
        <v>27102.024399999998</v>
      </c>
      <c r="F4" s="22">
        <v>25458.341199999999</v>
      </c>
      <c r="G4" s="22">
        <v>23071.166099999999</v>
      </c>
      <c r="H4" s="22">
        <v>23711.441999999999</v>
      </c>
      <c r="I4" s="22">
        <v>30637.3616</v>
      </c>
    </row>
    <row r="5" spans="1:9" x14ac:dyDescent="0.25">
      <c r="A5" t="s">
        <v>22</v>
      </c>
      <c r="B5" t="s">
        <v>24</v>
      </c>
      <c r="C5">
        <v>4</v>
      </c>
      <c r="D5" s="23" t="s">
        <v>65</v>
      </c>
      <c r="E5" s="24">
        <v>22174.383600000001</v>
      </c>
      <c r="F5" s="24">
        <v>23244.572400000001</v>
      </c>
      <c r="G5" s="24">
        <v>20642.622299999999</v>
      </c>
      <c r="H5" s="24">
        <v>24897.0141</v>
      </c>
      <c r="I5" s="24">
        <v>25309.124800000001</v>
      </c>
    </row>
    <row r="6" spans="1:9" x14ac:dyDescent="0.25">
      <c r="A6" t="s">
        <v>23</v>
      </c>
      <c r="B6" t="s">
        <v>24</v>
      </c>
      <c r="C6">
        <v>5</v>
      </c>
      <c r="D6" s="18" t="s">
        <v>66</v>
      </c>
      <c r="E6" s="25">
        <v>30797.755000000001</v>
      </c>
      <c r="F6" s="25">
        <v>20477.361400000002</v>
      </c>
      <c r="G6" s="25">
        <v>26713.981800000001</v>
      </c>
      <c r="H6" s="25">
        <v>27268.158299999999</v>
      </c>
      <c r="I6" s="25">
        <v>22645.006399999998</v>
      </c>
    </row>
  </sheetData>
  <conditionalFormatting sqref="E2:I6">
    <cfRule type="colorScale" priority="1">
      <colorScale>
        <cfvo type="min"/>
        <cfvo type="percentile" val="50"/>
        <cfvo type="max"/>
        <color theme="8" tint="-0.499984740745262"/>
        <color theme="8" tint="0.39997558519241921"/>
        <color theme="8" tint="0.79998168889431442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D14" sqref="D14"/>
    </sheetView>
  </sheetViews>
  <sheetFormatPr baseColWidth="10" defaultColWidth="8.7109375" defaultRowHeight="15" x14ac:dyDescent="0.25"/>
  <cols>
    <col min="1" max="1" width="14.85546875" bestFit="1" customWidth="1"/>
    <col min="2" max="6" width="11.5703125" bestFit="1" customWidth="1"/>
  </cols>
  <sheetData>
    <row r="1" spans="1:6" x14ac:dyDescent="0.25">
      <c r="A1" t="s">
        <v>25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 t="s">
        <v>52</v>
      </c>
      <c r="B2" s="6">
        <v>9280</v>
      </c>
      <c r="C2" s="6">
        <v>9280</v>
      </c>
      <c r="D2" s="6">
        <v>9260</v>
      </c>
      <c r="E2" s="6">
        <v>9280</v>
      </c>
      <c r="F2" s="6">
        <v>9280</v>
      </c>
    </row>
    <row r="3" spans="1:6" x14ac:dyDescent="0.25">
      <c r="A3" t="s">
        <v>53</v>
      </c>
      <c r="B3" s="6">
        <v>2336.08</v>
      </c>
      <c r="C3" s="6">
        <v>0</v>
      </c>
      <c r="D3" s="6">
        <v>2397.6799999999998</v>
      </c>
      <c r="E3" s="6">
        <v>2908.12</v>
      </c>
      <c r="F3" s="6">
        <v>3887.16</v>
      </c>
    </row>
    <row r="4" spans="1:6" x14ac:dyDescent="0.25">
      <c r="A4" t="s">
        <v>54</v>
      </c>
      <c r="B4" s="6">
        <v>550</v>
      </c>
      <c r="C4" s="6">
        <v>550</v>
      </c>
      <c r="D4" s="6">
        <v>550</v>
      </c>
      <c r="E4" s="6">
        <v>550</v>
      </c>
      <c r="F4" s="6">
        <v>550</v>
      </c>
    </row>
    <row r="5" spans="1:6" x14ac:dyDescent="0.25">
      <c r="A5" t="s">
        <v>55</v>
      </c>
      <c r="B5" s="6">
        <v>2433.36</v>
      </c>
      <c r="C5" s="6">
        <v>2684.08</v>
      </c>
      <c r="D5" s="6">
        <v>2240</v>
      </c>
      <c r="E5" s="6">
        <v>2628</v>
      </c>
      <c r="F5" s="6">
        <v>2623.5</v>
      </c>
    </row>
    <row r="6" spans="1:6" x14ac:dyDescent="0.25">
      <c r="A6" t="s">
        <v>56</v>
      </c>
      <c r="B6" s="6">
        <v>0</v>
      </c>
      <c r="C6" s="6">
        <v>2500</v>
      </c>
      <c r="D6" s="6">
        <v>2500</v>
      </c>
      <c r="E6" s="6">
        <v>2500</v>
      </c>
      <c r="F6" s="6">
        <v>2500</v>
      </c>
    </row>
    <row r="7" spans="1:6" x14ac:dyDescent="0.25">
      <c r="A7" t="s">
        <v>57</v>
      </c>
      <c r="B7" s="6">
        <v>0</v>
      </c>
      <c r="C7" s="6">
        <v>0</v>
      </c>
      <c r="D7" s="6">
        <v>660.75</v>
      </c>
      <c r="E7" s="6">
        <v>660.75</v>
      </c>
      <c r="F7" s="6">
        <v>660.75</v>
      </c>
    </row>
    <row r="8" spans="1:6" x14ac:dyDescent="0.25">
      <c r="A8" t="s">
        <v>58</v>
      </c>
      <c r="B8" s="6">
        <v>13100</v>
      </c>
      <c r="C8" s="6">
        <v>13050</v>
      </c>
      <c r="D8" s="6">
        <v>15760</v>
      </c>
      <c r="E8" s="6">
        <v>17432</v>
      </c>
      <c r="F8" s="6">
        <v>15620</v>
      </c>
    </row>
    <row r="9" spans="1:6" x14ac:dyDescent="0.25">
      <c r="A9" t="s">
        <v>59</v>
      </c>
      <c r="B9" s="6">
        <v>305</v>
      </c>
      <c r="C9" s="6">
        <v>381.56</v>
      </c>
      <c r="D9" s="6">
        <v>62.5</v>
      </c>
      <c r="E9" s="6">
        <v>818.5</v>
      </c>
      <c r="F9" s="6">
        <v>700</v>
      </c>
    </row>
    <row r="10" spans="1:6" x14ac:dyDescent="0.25">
      <c r="A10" t="s">
        <v>60</v>
      </c>
      <c r="B10" s="6">
        <v>152</v>
      </c>
      <c r="C10" s="6">
        <v>119.5</v>
      </c>
      <c r="D10" s="6">
        <v>290</v>
      </c>
      <c r="E10" s="6">
        <v>917</v>
      </c>
      <c r="F10" s="6">
        <v>354.5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4496-E14B-4369-9A2C-B3FAFA1AB639}">
  <dimension ref="B2:I22"/>
  <sheetViews>
    <sheetView workbookViewId="0">
      <selection activeCell="G15" sqref="G15"/>
    </sheetView>
  </sheetViews>
  <sheetFormatPr baseColWidth="10" defaultRowHeight="15.75" x14ac:dyDescent="0.25"/>
  <cols>
    <col min="1" max="1" width="11.42578125" style="39"/>
    <col min="2" max="2" width="11.28515625" style="39" bestFit="1" customWidth="1"/>
    <col min="3" max="3" width="8.85546875" style="39" bestFit="1" customWidth="1"/>
    <col min="4" max="5" width="14" style="39" bestFit="1" customWidth="1"/>
    <col min="6" max="6" width="39.42578125" style="39" bestFit="1" customWidth="1"/>
    <col min="7" max="8" width="11.42578125" style="39"/>
    <col min="9" max="9" width="13.7109375" style="39" bestFit="1" customWidth="1"/>
    <col min="10" max="16384" width="11.42578125" style="39"/>
  </cols>
  <sheetData>
    <row r="2" spans="2:9" x14ac:dyDescent="0.25">
      <c r="B2" s="39" t="s">
        <v>7</v>
      </c>
      <c r="C2" s="39" t="s">
        <v>184</v>
      </c>
      <c r="D2" s="39" t="s">
        <v>185</v>
      </c>
      <c r="E2" s="39" t="s">
        <v>186</v>
      </c>
      <c r="F2" s="39" t="s">
        <v>187</v>
      </c>
    </row>
    <row r="3" spans="2:9" x14ac:dyDescent="0.25">
      <c r="B3" s="42">
        <v>45125</v>
      </c>
      <c r="C3" s="39" t="s">
        <v>188</v>
      </c>
      <c r="D3" s="40">
        <v>389000</v>
      </c>
      <c r="E3" s="40">
        <f>Tabla14[[#This Row],[Monto]]</f>
        <v>389000</v>
      </c>
      <c r="F3" s="39" t="s">
        <v>189</v>
      </c>
    </row>
    <row r="4" spans="2:9" x14ac:dyDescent="0.25">
      <c r="B4" s="42">
        <v>45125</v>
      </c>
      <c r="C4" s="39" t="s">
        <v>190</v>
      </c>
      <c r="D4" s="40">
        <v>50000</v>
      </c>
      <c r="E4" s="40">
        <f t="shared" ref="E4:E22" si="0">E3+ IF(C4="Ingresos",D4,-D4)</f>
        <v>339000</v>
      </c>
      <c r="F4" s="39" t="s">
        <v>191</v>
      </c>
    </row>
    <row r="5" spans="2:9" x14ac:dyDescent="0.25">
      <c r="B5" s="42">
        <v>45127</v>
      </c>
      <c r="C5" s="39" t="s">
        <v>190</v>
      </c>
      <c r="D5" s="40">
        <v>5800</v>
      </c>
      <c r="E5" s="40">
        <f t="shared" si="0"/>
        <v>333200</v>
      </c>
      <c r="F5" s="39" t="s">
        <v>192</v>
      </c>
    </row>
    <row r="6" spans="2:9" x14ac:dyDescent="0.25">
      <c r="B6" s="42">
        <v>45136</v>
      </c>
      <c r="C6" s="39" t="s">
        <v>188</v>
      </c>
      <c r="D6" s="40">
        <v>76335</v>
      </c>
      <c r="E6" s="40">
        <f t="shared" si="0"/>
        <v>409535</v>
      </c>
      <c r="F6" s="39" t="s">
        <v>193</v>
      </c>
    </row>
    <row r="7" spans="2:9" x14ac:dyDescent="0.25">
      <c r="B7" s="41">
        <v>45140</v>
      </c>
      <c r="C7" s="39" t="s">
        <v>190</v>
      </c>
      <c r="D7" s="40">
        <v>2900</v>
      </c>
      <c r="E7" s="40">
        <f t="shared" si="0"/>
        <v>406635</v>
      </c>
      <c r="F7" s="39" t="s">
        <v>194</v>
      </c>
      <c r="I7" s="39" t="s">
        <v>188</v>
      </c>
    </row>
    <row r="8" spans="2:9" x14ac:dyDescent="0.25">
      <c r="B8" s="41">
        <v>45140</v>
      </c>
      <c r="C8" s="39" t="s">
        <v>190</v>
      </c>
      <c r="D8" s="40">
        <v>6000</v>
      </c>
      <c r="E8" s="40">
        <f t="shared" si="0"/>
        <v>400635</v>
      </c>
      <c r="F8" s="39" t="s">
        <v>195</v>
      </c>
      <c r="I8" s="39" t="s">
        <v>190</v>
      </c>
    </row>
    <row r="9" spans="2:9" x14ac:dyDescent="0.25">
      <c r="B9" s="41">
        <v>45143</v>
      </c>
      <c r="C9" s="39" t="s">
        <v>190</v>
      </c>
      <c r="D9" s="40">
        <v>7675</v>
      </c>
      <c r="E9" s="40">
        <f t="shared" si="0"/>
        <v>392960</v>
      </c>
      <c r="F9" s="39" t="s">
        <v>196</v>
      </c>
    </row>
    <row r="10" spans="2:9" x14ac:dyDescent="0.25">
      <c r="B10" s="41">
        <v>45146</v>
      </c>
      <c r="C10" s="39" t="s">
        <v>190</v>
      </c>
      <c r="D10" s="40">
        <v>16200</v>
      </c>
      <c r="E10" s="40">
        <f t="shared" si="0"/>
        <v>376760</v>
      </c>
      <c r="F10" s="39" t="s">
        <v>197</v>
      </c>
    </row>
    <row r="11" spans="2:9" x14ac:dyDescent="0.25">
      <c r="B11" s="41">
        <v>45157</v>
      </c>
      <c r="C11" s="39" t="s">
        <v>190</v>
      </c>
      <c r="D11" s="40">
        <v>79000</v>
      </c>
      <c r="E11" s="40">
        <f t="shared" si="0"/>
        <v>297760</v>
      </c>
      <c r="F11" s="39" t="s">
        <v>198</v>
      </c>
    </row>
    <row r="12" spans="2:9" x14ac:dyDescent="0.25">
      <c r="B12" s="41">
        <v>45160</v>
      </c>
      <c r="C12" s="39" t="s">
        <v>190</v>
      </c>
      <c r="D12" s="40">
        <v>4600</v>
      </c>
      <c r="E12" s="40">
        <f t="shared" si="0"/>
        <v>293160</v>
      </c>
      <c r="F12" s="39" t="s">
        <v>199</v>
      </c>
    </row>
    <row r="13" spans="2:9" x14ac:dyDescent="0.25">
      <c r="B13" s="41">
        <v>45160</v>
      </c>
      <c r="C13" s="39" t="s">
        <v>190</v>
      </c>
      <c r="D13" s="40">
        <v>30500</v>
      </c>
      <c r="E13" s="40">
        <f t="shared" si="0"/>
        <v>262660</v>
      </c>
      <c r="F13" s="39" t="s">
        <v>200</v>
      </c>
    </row>
    <row r="14" spans="2:9" x14ac:dyDescent="0.25">
      <c r="B14" s="41">
        <v>45168</v>
      </c>
      <c r="C14" s="39" t="s">
        <v>190</v>
      </c>
      <c r="D14" s="40">
        <v>2825</v>
      </c>
      <c r="E14" s="40">
        <f t="shared" si="0"/>
        <v>259835</v>
      </c>
      <c r="F14" s="39" t="s">
        <v>201</v>
      </c>
    </row>
    <row r="15" spans="2:9" x14ac:dyDescent="0.25">
      <c r="B15" s="41">
        <v>45168</v>
      </c>
      <c r="C15" s="39" t="s">
        <v>190</v>
      </c>
      <c r="D15" s="40">
        <v>11800</v>
      </c>
      <c r="E15" s="40">
        <f t="shared" si="0"/>
        <v>248035</v>
      </c>
      <c r="F15" s="39" t="s">
        <v>202</v>
      </c>
    </row>
    <row r="16" spans="2:9" x14ac:dyDescent="0.25">
      <c r="B16" s="41">
        <v>45178</v>
      </c>
      <c r="C16" s="39" t="s">
        <v>190</v>
      </c>
      <c r="D16" s="40">
        <v>51400</v>
      </c>
      <c r="E16" s="40">
        <f t="shared" si="0"/>
        <v>196635</v>
      </c>
      <c r="F16" s="39" t="s">
        <v>203</v>
      </c>
    </row>
    <row r="17" spans="2:6" x14ac:dyDescent="0.25">
      <c r="B17" s="41">
        <v>45179</v>
      </c>
      <c r="C17" s="39" t="s">
        <v>190</v>
      </c>
      <c r="D17" s="40">
        <v>12400</v>
      </c>
      <c r="E17" s="40">
        <f t="shared" si="0"/>
        <v>184235</v>
      </c>
      <c r="F17" s="39" t="s">
        <v>204</v>
      </c>
    </row>
    <row r="18" spans="2:6" x14ac:dyDescent="0.25">
      <c r="B18" s="41">
        <v>45195</v>
      </c>
      <c r="C18" s="39" t="s">
        <v>190</v>
      </c>
      <c r="D18" s="40">
        <v>12963</v>
      </c>
      <c r="E18" s="40">
        <f t="shared" si="0"/>
        <v>171272</v>
      </c>
      <c r="F18" s="39" t="s">
        <v>205</v>
      </c>
    </row>
    <row r="19" spans="2:6" x14ac:dyDescent="0.25">
      <c r="B19" s="41">
        <v>45211</v>
      </c>
      <c r="C19" s="39" t="s">
        <v>190</v>
      </c>
      <c r="D19" s="40">
        <v>12000</v>
      </c>
      <c r="E19" s="40">
        <f t="shared" si="0"/>
        <v>159272</v>
      </c>
      <c r="F19" s="39" t="s">
        <v>206</v>
      </c>
    </row>
    <row r="20" spans="2:6" x14ac:dyDescent="0.25">
      <c r="B20" s="41">
        <v>45271</v>
      </c>
      <c r="C20" s="39" t="s">
        <v>190</v>
      </c>
      <c r="D20" s="40">
        <v>14150</v>
      </c>
      <c r="E20" s="40">
        <f t="shared" si="0"/>
        <v>145122</v>
      </c>
      <c r="F20" s="39" t="s">
        <v>207</v>
      </c>
    </row>
    <row r="21" spans="2:6" x14ac:dyDescent="0.25">
      <c r="B21" s="41">
        <v>45272</v>
      </c>
      <c r="C21" s="39" t="s">
        <v>190</v>
      </c>
      <c r="D21" s="40">
        <v>16000</v>
      </c>
      <c r="E21" s="40">
        <f t="shared" si="0"/>
        <v>129122</v>
      </c>
      <c r="F21" s="39" t="s">
        <v>208</v>
      </c>
    </row>
    <row r="22" spans="2:6" x14ac:dyDescent="0.25">
      <c r="B22" s="41">
        <v>45274</v>
      </c>
      <c r="C22" s="39" t="s">
        <v>190</v>
      </c>
      <c r="D22" s="40">
        <v>10000</v>
      </c>
      <c r="E22" s="40">
        <f t="shared" si="0"/>
        <v>119122</v>
      </c>
      <c r="F22" s="39" t="s">
        <v>209</v>
      </c>
    </row>
  </sheetData>
  <dataValidations disablePrompts="1" count="2">
    <dataValidation type="list" allowBlank="1" showInputMessage="1" showErrorMessage="1" sqref="C3:C22" xr:uid="{6D650692-6F53-4A9A-B31E-B60E9951813E}">
      <formula1>$I$7:$I$8</formula1>
    </dataValidation>
    <dataValidation type="list" allowBlank="1" showInputMessage="1" showErrorMessage="1" sqref="C23:C34" xr:uid="{8C2742C2-8838-4E54-BB09-D3A28B1C55AD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K7"/>
  <sheetViews>
    <sheetView workbookViewId="0">
      <selection activeCell="C14" sqref="C14"/>
    </sheetView>
  </sheetViews>
  <sheetFormatPr baseColWidth="10" defaultColWidth="10.85546875" defaultRowHeight="15" x14ac:dyDescent="0.25"/>
  <cols>
    <col min="2" max="8" width="14.42578125" customWidth="1"/>
  </cols>
  <sheetData>
    <row r="2" spans="2:11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  <c r="K2" t="s">
        <v>61</v>
      </c>
    </row>
    <row r="3" spans="2:11" x14ac:dyDescent="0.25">
      <c r="C3">
        <v>12345678</v>
      </c>
      <c r="D3" s="2">
        <v>44359</v>
      </c>
      <c r="E3">
        <v>4</v>
      </c>
      <c r="F3" t="s">
        <v>64</v>
      </c>
      <c r="H3" t="s">
        <v>9</v>
      </c>
      <c r="K3" t="s">
        <v>62</v>
      </c>
    </row>
    <row r="4" spans="2:11" x14ac:dyDescent="0.25">
      <c r="K4" t="s">
        <v>63</v>
      </c>
    </row>
    <row r="5" spans="2:11" x14ac:dyDescent="0.25">
      <c r="K5" t="s">
        <v>64</v>
      </c>
    </row>
    <row r="6" spans="2:11" x14ac:dyDescent="0.25">
      <c r="K6" t="s">
        <v>65</v>
      </c>
    </row>
    <row r="7" spans="2:11" x14ac:dyDescent="0.25">
      <c r="K7" t="s">
        <v>66</v>
      </c>
    </row>
  </sheetData>
  <dataValidations count="6">
    <dataValidation allowBlank="1" showInputMessage="1" showErrorMessage="1" promptTitle="NOMBRE" prompt="Escribe el nombre completo del cliente" sqref="B3" xr:uid="{660AFEB9-AAD0-4501-BA74-2F5B7A3FC64D}"/>
    <dataValidation type="textLength" operator="equal" allowBlank="1" showInputMessage="1" showErrorMessage="1" errorTitle="Telefono" error="escribe el telefono utilizando ocho digitos" sqref="C3" xr:uid="{C50656E7-DF0A-49F7-A8B7-33490719FB4E}">
      <formula1>8</formula1>
    </dataValidation>
    <dataValidation type="date" operator="lessThanOrEqual" allowBlank="1" showInputMessage="1" showErrorMessage="1" sqref="D3" xr:uid="{66AFD02B-9E65-44E8-88C7-6787B6A8ECF0}">
      <formula1>TODAY()</formula1>
    </dataValidation>
    <dataValidation type="whole" allowBlank="1" showInputMessage="1" sqref="E3" xr:uid="{D7B05048-ED01-4B8A-BD46-13D3B27A07AA}">
      <formula1>1</formula1>
      <formula2>3</formula2>
    </dataValidation>
    <dataValidation type="list" allowBlank="1" showInputMessage="1" showErrorMessage="1" sqref="F3" xr:uid="{38CE11A2-304B-4882-BCC4-A1A6DBD0D780}">
      <formula1>$K$3:$K$7</formula1>
    </dataValidation>
    <dataValidation type="custom" allowBlank="1" showInputMessage="1" showErrorMessage="1" sqref="G3" xr:uid="{05480FD1-874B-47CA-AE72-A4D13C02B60E}">
      <formula1>(OR(G3="Sí",G3="No"))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E81418-23A8-403C-807E-5B4F2A5624CB}">
          <x14:formula1>
            <xm:f>Ventas!$E$1:$G$1</xm:f>
          </x14:formula1>
          <xm:sqref>H3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A I 6 W V 5 Z o z q i k A A A A 9 g A A A B I A H A B D b 2 5 m a W c v U G F j a 2 F n Z S 5 4 b W w g o h g A K K A U A A A A A A A A A A A A A A A A A A A A A A A A A A A A h Y 8 x D o I w G I W v Q r r T l h I T Q 3 7 K w C q J 0 c S 4 N q V C A x R D i + V u D h 7 J K 4 h R 1 M 3 x f e 8 b 3 r t f b 5 B N X R t c 1 G B 1 b 1 I U Y Y o C Z W R f a l O l a H S n c I 0 y D l s h G 1 G p Y J a N T S Z b p q h 2 7 p w Q 4 r 3 H P s b 9 U B F G a U S O x W Y v a 9 U J 9 J H 1 f z n U x j p h p E I c D q 8 x n O G I x X h F G a Z A F g i F N l + B z X u f 7 Q + E f G z d O C i u b J j v g C w R y P s D f w B Q S w M E F A A C A A g A A I 6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O l l f V G w 0 j + Q E A A A Q G A A A T A B w A R m 9 y b X V s Y X M v U 2 V j d G l v b j E u b S C i G A A o o B Q A A A A A A A A A A A A A A A A A A A A A A A A A A A D V l N F u 2 j A U h u + R e A f L u w E p Q Y k J B T Z x U d G s Q 5 P a S V D t A l D l O K e t V 8 d G t q l g i E f q U / T F Z g h l o 4 s 3 7 X K 5 S f z n 1 z n / 5 z j H A L N c S T Q u 7 / G H e q 1 e M w 9 U Q 4 7 S b 6 A Z Z 1 y h A R J g 6 z X k r m v N 7 0 E 6 J V 0 x E K 2 v S j 9 m S j 0 2 P n I B r a G S F q Q 1 D T x 8 P 7 s x o M 3 s n C R h b 3 Y t 4 U L z J 5 i l h m l u l e Z q t t D U 9 W Q 0 t D Q T 1 I Q 5 l 7 R w a 3 P b A X Y W R e 1 u 2 I 3 a / T A h f Q i z d p a H e Y c m J I J e F L G k t R J m h Z s B k k s h A m T 1 E p p B G f G Y + 3 b 8 A G B d 1 j L 0 Z j q y U A z w 8 T 0 O P n O Z D / D e h u f b 6 Q W 1 d H 6 o 8 g 6 n k t E M v t N c G b T Q q l B P 3 D 1 i V 2 / i E k P r y 0 6 z 8 A l o 7 k g b b 9 o G a H o w n A s x Z l R Q b Q a 7 m P P m s c O E L x R i t M i 4 a / K z 8 E R T a e 6 U L o Z K L A s 5 W S / A N L x 5 g s 0 G l 8 Y Y u 4 1 w Z k T l e h u g D R 5 J Y 7 l d W o W u q A s m q U A 5 o N R Y m r 8 8 m 9 3 m o z W 6 B H W v 6 d 3 L M 0 W N 0 V V 6 O W q + l r G w s v s 6 Z f n 2 2 / K l n H j s n W r 7 W b X c r Z Z 7 1 X K / W o 4 j j / 7 b z h x 0 4 t E 9 q H H i 0 T 2 s s Q c 2 9 t D G H t z Y w 0 s 8 v M T D S z y 8 x M N L P L z E w 0 t O e L f N e o 3 L 6 r P + 6 5 z Z n V K 9 Z L s D C u Y / m z U n 2 T 3 z 5 s T z l 5 n z L x O h o n f F L N j / l X / 8 F D 8 A U E s B A i 0 A F A A C A A g A A I 6 W V 5 Z o z q i k A A A A 9 g A A A B I A A A A A A A A A A A A A A A A A A A A A A E N v b m Z p Z y 9 Q Y W N r Y W d l L n h t b F B L A Q I t A B Q A A g A I A A C O l l c P y u m r p A A A A O k A A A A T A A A A A A A A A A A A A A A A A P A A A A B b Q 2 9 u d G V u d F 9 U e X B l c 1 0 u e G 1 s U E s B A i 0 A F A A C A A g A A I 6 W V 9 U b D S P 5 A Q A A B A Y A A B M A A A A A A A A A A A A A A A A A 4 Q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8 A A A A A A A B O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p l c m N p Y 2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J U M j M 6 N D Y 6 M j I u O T U 1 N j g 4 O F o i I C 8 + P E V u d H J 5 I F R 5 c G U 9 I k Z p b G x D b 2 x 1 b W 5 U e X B l c y I g V m F s d W U 9 I n N B Q V l B Q m d B Q U F B Q U F B Q U F B Q U F B Q U F B Q U F B Q U F B Q U F B Q U F B Q T 0 i I C 8 + P E V u d H J 5 I F R 5 c G U 9 I k Z p b G x D b 2 x 1 b W 5 O Y W 1 l c y I g V m F s d W U 9 I n N b J n F 1 b 3 Q 7 Q 2 9 s d W 1 u M S Z x d W 9 0 O y w m c X V v d D t J b n N 0 a X R 1 d G 8 g T m F j a W 9 u Y W w g Z G U g R X N 0 Y W T D r X N 0 a W N h I H k g R 2 V v Z 3 J h Z s O t Y S A o S U 5 F R 0 k p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p l c m N p Y 2 l v L 0 F 1 d G 9 S Z W 1 v d m V k Q 2 9 s d W 1 u c z E u e 0 N v b H V t b j E s M H 0 m c X V v d D s s J n F 1 b 3 Q 7 U 2 V j d G l v b j E v R W p l c m N p Y 2 l v L 0 F 1 d G 9 S Z W 1 v d m V k Q 2 9 s d W 1 u c z E u e 0 l u c 3 R p d H V 0 b y B O Y W N p b 2 5 h b C B k Z S B F c 3 R h Z M O t c 3 R p Y 2 E g e S B H Z W 9 n c m F m w 6 1 h I C h J T k V H S S k s M X 0 m c X V v d D s s J n F 1 b 3 Q 7 U 2 V j d G l v b j E v R W p l c m N p Y 2 l v L 0 F 1 d G 9 S Z W 1 v d m V k Q 2 9 s d W 1 u c z E u e 0 N v b H V t b j M s M n 0 m c X V v d D s s J n F 1 b 3 Q 7 U 2 V j d G l v b j E v R W p l c m N p Y 2 l v L 0 F 1 d G 9 S Z W 1 v d m V k Q 2 9 s d W 1 u c z E u e 0 N v b H V t b j Q s M 3 0 m c X V v d D s s J n F 1 b 3 Q 7 U 2 V j d G l v b j E v R W p l c m N p Y 2 l v L 0 F 1 d G 9 S Z W 1 v d m V k Q 2 9 s d W 1 u c z E u e 0 N v b H V t b j U s N H 0 m c X V v d D s s J n F 1 b 3 Q 7 U 2 V j d G l v b j E v R W p l c m N p Y 2 l v L 0 F 1 d G 9 S Z W 1 v d m V k Q 2 9 s d W 1 u c z E u e 0 N v b H V t b j Y s N X 0 m c X V v d D s s J n F 1 b 3 Q 7 U 2 V j d G l v b j E v R W p l c m N p Y 2 l v L 0 F 1 d G 9 S Z W 1 v d m V k Q 2 9 s d W 1 u c z E u e 0 N v b H V t b j c s N n 0 m c X V v d D s s J n F 1 b 3 Q 7 U 2 V j d G l v b j E v R W p l c m N p Y 2 l v L 0 F 1 d G 9 S Z W 1 v d m V k Q 2 9 s d W 1 u c z E u e 0 N v b H V t b j g s N 3 0 m c X V v d D s s J n F 1 b 3 Q 7 U 2 V j d G l v b j E v R W p l c m N p Y 2 l v L 0 F 1 d G 9 S Z W 1 v d m V k Q 2 9 s d W 1 u c z E u e 0 N v b H V t b j k s O H 0 m c X V v d D s s J n F 1 b 3 Q 7 U 2 V j d G l v b j E v R W p l c m N p Y 2 l v L 0 F 1 d G 9 S Z W 1 v d m V k Q 2 9 s d W 1 u c z E u e 0 N v b H V t b j E w L D l 9 J n F 1 b 3 Q 7 L C Z x d W 9 0 O 1 N l Y 3 R p b 2 4 x L 0 V q Z X J j a W N p b y 9 B d X R v U m V t b 3 Z l Z E N v b H V t b n M x L n t D b 2 x 1 b W 4 x M S w x M H 0 m c X V v d D s s J n F 1 b 3 Q 7 U 2 V j d G l v b j E v R W p l c m N p Y 2 l v L 0 F 1 d G 9 S Z W 1 v d m V k Q 2 9 s d W 1 u c z E u e 0 N v b H V t b j E y L D E x f S Z x d W 9 0 O y w m c X V v d D t T Z W N 0 a W 9 u M S 9 F a m V y Y 2 l j a W 8 v Q X V 0 b 1 J l b W 9 2 Z W R D b 2 x 1 b W 5 z M S 5 7 Q 2 9 s d W 1 u M T M s M T J 9 J n F 1 b 3 Q 7 L C Z x d W 9 0 O 1 N l Y 3 R p b 2 4 x L 0 V q Z X J j a W N p b y 9 B d X R v U m V t b 3 Z l Z E N v b H V t b n M x L n t D b 2 x 1 b W 4 x N C w x M 3 0 m c X V v d D s s J n F 1 b 3 Q 7 U 2 V j d G l v b j E v R W p l c m N p Y 2 l v L 0 F 1 d G 9 S Z W 1 v d m V k Q 2 9 s d W 1 u c z E u e 0 N v b H V t b j E 1 L D E 0 f S Z x d W 9 0 O y w m c X V v d D t T Z W N 0 a W 9 u M S 9 F a m V y Y 2 l j a W 8 v Q X V 0 b 1 J l b W 9 2 Z W R D b 2 x 1 b W 5 z M S 5 7 Q 2 9 s d W 1 u M T Y s M T V 9 J n F 1 b 3 Q 7 L C Z x d W 9 0 O 1 N l Y 3 R p b 2 4 x L 0 V q Z X J j a W N p b y 9 B d X R v U m V t b 3 Z l Z E N v b H V t b n M x L n t D b 2 x 1 b W 4 x N y w x N n 0 m c X V v d D s s J n F 1 b 3 Q 7 U 2 V j d G l v b j E v R W p l c m N p Y 2 l v L 0 F 1 d G 9 S Z W 1 v d m V k Q 2 9 s d W 1 u c z E u e 0 N v b H V t b j E 4 L D E 3 f S Z x d W 9 0 O y w m c X V v d D t T Z W N 0 a W 9 u M S 9 F a m V y Y 2 l j a W 8 v Q X V 0 b 1 J l b W 9 2 Z W R D b 2 x 1 b W 5 z M S 5 7 Q 2 9 s d W 1 u M T k s M T h 9 J n F 1 b 3 Q 7 L C Z x d W 9 0 O 1 N l Y 3 R p b 2 4 x L 0 V q Z X J j a W N p b y 9 B d X R v U m V t b 3 Z l Z E N v b H V t b n M x L n t D b 2 x 1 b W 4 y M C w x O X 0 m c X V v d D s s J n F 1 b 3 Q 7 U 2 V j d G l v b j E v R W p l c m N p Y 2 l v L 0 F 1 d G 9 S Z W 1 v d m V k Q 2 9 s d W 1 u c z E u e 0 N v b H V t b j I x L D I w f S Z x d W 9 0 O y w m c X V v d D t T Z W N 0 a W 9 u M S 9 F a m V y Y 2 l j a W 8 v Q X V 0 b 1 J l b W 9 2 Z W R D b 2 x 1 b W 5 z M S 5 7 Q 2 9 s d W 1 u M j I s M j F 9 J n F 1 b 3 Q 7 L C Z x d W 9 0 O 1 N l Y 3 R p b 2 4 x L 0 V q Z X J j a W N p b y 9 B d X R v U m V t b 3 Z l Z E N v b H V t b n M x L n t D b 2 x 1 b W 4 y M y w y M n 0 m c X V v d D s s J n F 1 b 3 Q 7 U 2 V j d G l v b j E v R W p l c m N p Y 2 l v L 0 F 1 d G 9 S Z W 1 v d m V k Q 2 9 s d W 1 u c z E u e 0 N v b H V t b j I 0 L D I z f S Z x d W 9 0 O y w m c X V v d D t T Z W N 0 a W 9 u M S 9 F a m V y Y 2 l j a W 8 v Q X V 0 b 1 J l b W 9 2 Z W R D b 2 x 1 b W 5 z M S 5 7 Q 2 9 s d W 1 u M j U s M j R 9 J n F 1 b 3 Q 7 L C Z x d W 9 0 O 1 N l Y 3 R p b 2 4 x L 0 V q Z X J j a W N p b y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V q Z X J j a W N p b y 9 B d X R v U m V t b 3 Z l Z E N v b H V t b n M x L n t D b 2 x 1 b W 4 x L D B 9 J n F 1 b 3 Q 7 L C Z x d W 9 0 O 1 N l Y 3 R p b 2 4 x L 0 V q Z X J j a W N p b y 9 B d X R v U m V t b 3 Z l Z E N v b H V t b n M x L n t J b n N 0 a X R 1 d G 8 g T m F j a W 9 u Y W w g Z G U g R X N 0 Y W T D r X N 0 a W N h I H k g R 2 V v Z 3 J h Z s O t Y S A o S U 5 F R 0 k p L D F 9 J n F 1 b 3 Q 7 L C Z x d W 9 0 O 1 N l Y 3 R p b 2 4 x L 0 V q Z X J j a W N p b y 9 B d X R v U m V t b 3 Z l Z E N v b H V t b n M x L n t D b 2 x 1 b W 4 z L D J 9 J n F 1 b 3 Q 7 L C Z x d W 9 0 O 1 N l Y 3 R p b 2 4 x L 0 V q Z X J j a W N p b y 9 B d X R v U m V t b 3 Z l Z E N v b H V t b n M x L n t D b 2 x 1 b W 4 0 L D N 9 J n F 1 b 3 Q 7 L C Z x d W 9 0 O 1 N l Y 3 R p b 2 4 x L 0 V q Z X J j a W N p b y 9 B d X R v U m V t b 3 Z l Z E N v b H V t b n M x L n t D b 2 x 1 b W 4 1 L D R 9 J n F 1 b 3 Q 7 L C Z x d W 9 0 O 1 N l Y 3 R p b 2 4 x L 0 V q Z X J j a W N p b y 9 B d X R v U m V t b 3 Z l Z E N v b H V t b n M x L n t D b 2 x 1 b W 4 2 L D V 9 J n F 1 b 3 Q 7 L C Z x d W 9 0 O 1 N l Y 3 R p b 2 4 x L 0 V q Z X J j a W N p b y 9 B d X R v U m V t b 3 Z l Z E N v b H V t b n M x L n t D b 2 x 1 b W 4 3 L D Z 9 J n F 1 b 3 Q 7 L C Z x d W 9 0 O 1 N l Y 3 R p b 2 4 x L 0 V q Z X J j a W N p b y 9 B d X R v U m V t b 3 Z l Z E N v b H V t b n M x L n t D b 2 x 1 b W 4 4 L D d 9 J n F 1 b 3 Q 7 L C Z x d W 9 0 O 1 N l Y 3 R p b 2 4 x L 0 V q Z X J j a W N p b y 9 B d X R v U m V t b 3 Z l Z E N v b H V t b n M x L n t D b 2 x 1 b W 4 5 L D h 9 J n F 1 b 3 Q 7 L C Z x d W 9 0 O 1 N l Y 3 R p b 2 4 x L 0 V q Z X J j a W N p b y 9 B d X R v U m V t b 3 Z l Z E N v b H V t b n M x L n t D b 2 x 1 b W 4 x M C w 5 f S Z x d W 9 0 O y w m c X V v d D t T Z W N 0 a W 9 u M S 9 F a m V y Y 2 l j a W 8 v Q X V 0 b 1 J l b W 9 2 Z W R D b 2 x 1 b W 5 z M S 5 7 Q 2 9 s d W 1 u M T E s M T B 9 J n F 1 b 3 Q 7 L C Z x d W 9 0 O 1 N l Y 3 R p b 2 4 x L 0 V q Z X J j a W N p b y 9 B d X R v U m V t b 3 Z l Z E N v b H V t b n M x L n t D b 2 x 1 b W 4 x M i w x M X 0 m c X V v d D s s J n F 1 b 3 Q 7 U 2 V j d G l v b j E v R W p l c m N p Y 2 l v L 0 F 1 d G 9 S Z W 1 v d m V k Q 2 9 s d W 1 u c z E u e 0 N v b H V t b j E z L D E y f S Z x d W 9 0 O y w m c X V v d D t T Z W N 0 a W 9 u M S 9 F a m V y Y 2 l j a W 8 v Q X V 0 b 1 J l b W 9 2 Z W R D b 2 x 1 b W 5 z M S 5 7 Q 2 9 s d W 1 u M T Q s M T N 9 J n F 1 b 3 Q 7 L C Z x d W 9 0 O 1 N l Y 3 R p b 2 4 x L 0 V q Z X J j a W N p b y 9 B d X R v U m V t b 3 Z l Z E N v b H V t b n M x L n t D b 2 x 1 b W 4 x N S w x N H 0 m c X V v d D s s J n F 1 b 3 Q 7 U 2 V j d G l v b j E v R W p l c m N p Y 2 l v L 0 F 1 d G 9 S Z W 1 v d m V k Q 2 9 s d W 1 u c z E u e 0 N v b H V t b j E 2 L D E 1 f S Z x d W 9 0 O y w m c X V v d D t T Z W N 0 a W 9 u M S 9 F a m V y Y 2 l j a W 8 v Q X V 0 b 1 J l b W 9 2 Z W R D b 2 x 1 b W 5 z M S 5 7 Q 2 9 s d W 1 u M T c s M T Z 9 J n F 1 b 3 Q 7 L C Z x d W 9 0 O 1 N l Y 3 R p b 2 4 x L 0 V q Z X J j a W N p b y 9 B d X R v U m V t b 3 Z l Z E N v b H V t b n M x L n t D b 2 x 1 b W 4 x O C w x N 3 0 m c X V v d D s s J n F 1 b 3 Q 7 U 2 V j d G l v b j E v R W p l c m N p Y 2 l v L 0 F 1 d G 9 S Z W 1 v d m V k Q 2 9 s d W 1 u c z E u e 0 N v b H V t b j E 5 L D E 4 f S Z x d W 9 0 O y w m c X V v d D t T Z W N 0 a W 9 u M S 9 F a m V y Y 2 l j a W 8 v Q X V 0 b 1 J l b W 9 2 Z W R D b 2 x 1 b W 5 z M S 5 7 Q 2 9 s d W 1 u M j A s M T l 9 J n F 1 b 3 Q 7 L C Z x d W 9 0 O 1 N l Y 3 R p b 2 4 x L 0 V q Z X J j a W N p b y 9 B d X R v U m V t b 3 Z l Z E N v b H V t b n M x L n t D b 2 x 1 b W 4 y M S w y M H 0 m c X V v d D s s J n F 1 b 3 Q 7 U 2 V j d G l v b j E v R W p l c m N p Y 2 l v L 0 F 1 d G 9 S Z W 1 v d m V k Q 2 9 s d W 1 u c z E u e 0 N v b H V t b j I y L D I x f S Z x d W 9 0 O y w m c X V v d D t T Z W N 0 a W 9 u M S 9 F a m V y Y 2 l j a W 8 v Q X V 0 b 1 J l b W 9 2 Z W R D b 2 x 1 b W 5 z M S 5 7 Q 2 9 s d W 1 u M j M s M j J 9 J n F 1 b 3 Q 7 L C Z x d W 9 0 O 1 N l Y 3 R p b 2 4 x L 0 V q Z X J j a W N p b y 9 B d X R v U m V t b 3 Z l Z E N v b H V t b n M x L n t D b 2 x 1 b W 4 y N C w y M 3 0 m c X V v d D s s J n F 1 b 3 Q 7 U 2 V j d G l v b j E v R W p l c m N p Y 2 l v L 0 F 1 d G 9 S Z W 1 v d m V k Q 2 9 s d W 1 u c z E u e 0 N v b H V t b j I 1 L D I 0 f S Z x d W 9 0 O y w m c X V v d D t T Z W N 0 a W 9 u M S 9 F a m V y Y 2 l j a W 8 v Q X V 0 b 1 J l b W 9 2 Z W R D b 2 x 1 b W 5 z M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a m V y Y 2 l j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V q Z X J j a W N p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y Y 2 l j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Y 2 N p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J U M j M 6 N D Y 6 M j Q u M D E 1 O D U 0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0 c n V j Y 2 l v b m V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W 5 z d H J 1 Y 2 N p b 2 5 l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0 c n V j Y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N j a W 9 u Z X M v S W 5 z d H J 1 Y 2 N p b 2 5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N j a W 9 u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X T i Z b h i 5 D i p o P k 1 O l 1 t M A A A A A A g A A A A A A E G Y A A A A B A A A g A A A A T Z b h n B S s e G P c 3 w x v D 9 x G y G J O b M h E Q x 5 F Y I E V r P 6 d s O 0 A A A A A D o A A A A A C A A A g A A A A 8 J y J i r i v a K K k 1 7 e + K z Y Y y j 7 + z J p 5 M D L h 7 O j L O H y N m F F Q A A A A U + r V L c m m h Y f w Q E n Y H O Q r r P u 5 1 h 8 G a 2 u E F n G K e 2 5 G j e 3 0 a r T 9 k p l h 7 P F A o p H + w a G L g e V q s v l M J G j H N P z 0 B y I 8 + V 2 L l B p C Z Z X I 8 A P 9 D V C + a 6 B A A A A A S d 6 R L L W E w N 3 F a M G y m w w V I 8 A 8 B k Z y 7 g r 5 2 u 4 X A z H a D h 1 y Y e l 1 U 3 k d T r A X H i 0 4 x f M C e 8 j O R 9 Z f k a S + 4 l U n w 6 z c F g = = < / D a t a M a s h u p > 
</file>

<file path=customXml/itemProps1.xml><?xml version="1.0" encoding="utf-8"?>
<ds:datastoreItem xmlns:ds="http://schemas.openxmlformats.org/officeDocument/2006/customXml" ds:itemID="{B88D39E9-0A3A-4B17-8245-9DAE5AB40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Ventas</vt:lpstr>
      <vt:lpstr>R Ejercicios 2, 3, 4</vt:lpstr>
      <vt:lpstr>R Ejercicioc</vt:lpstr>
      <vt:lpstr>Buscarv Ejercicio</vt:lpstr>
      <vt:lpstr>Ventas x tienda</vt:lpstr>
      <vt:lpstr>Ventas x vendedor</vt:lpstr>
      <vt:lpstr>Gastos mensuales</vt:lpstr>
      <vt:lpstr>Validación de Datos</vt:lpstr>
      <vt:lpstr>Registro clientes</vt:lpstr>
      <vt:lpstr>Tablas de Ejercicios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Andrés D. León Quesada</cp:lastModifiedBy>
  <dcterms:created xsi:type="dcterms:W3CDTF">2022-06-28T15:47:06Z</dcterms:created>
  <dcterms:modified xsi:type="dcterms:W3CDTF">2024-01-24T23:30:40Z</dcterms:modified>
</cp:coreProperties>
</file>