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Desktop/112-2_Modern_Physics_Experiments/A4 Earth Field NMR/"/>
    </mc:Choice>
  </mc:AlternateContent>
  <xr:revisionPtr revIDLastSave="0" documentId="8_{282CE9AF-974D-0C4C-8DCC-13D2B22EAD33}" xr6:coauthVersionLast="47" xr6:coauthVersionMax="47" xr10:uidLastSave="{00000000-0000-0000-0000-000000000000}"/>
  <bookViews>
    <workbookView xWindow="0" yWindow="500" windowWidth="28800" windowHeight="17500" activeTab="2" xr2:uid="{5B336E25-BCD1-0A4A-9F77-129954E49353}"/>
  </bookViews>
  <sheets>
    <sheet name="nmr" sheetId="1" r:id="rId1"/>
    <sheet name="工作表3" sheetId="3" r:id="rId2"/>
    <sheet name="工作表2" sheetId="2" r:id="rId3"/>
  </sheets>
  <definedNames>
    <definedName name="beta">nmr!$E$2</definedName>
    <definedName name="gamma">nmr!$F$2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8" i="1"/>
  <c r="G8" i="1" s="1"/>
  <c r="F4" i="1"/>
  <c r="E4" i="1"/>
  <c r="E5" i="1"/>
  <c r="E6" i="1"/>
  <c r="E7" i="1"/>
  <c r="I2" i="2"/>
  <c r="H2" i="2"/>
  <c r="E7" i="2"/>
  <c r="E6" i="2"/>
  <c r="E3" i="2"/>
  <c r="E4" i="2"/>
  <c r="E5" i="2"/>
  <c r="E2" i="2"/>
  <c r="E2" i="1"/>
  <c r="F2" i="1"/>
  <c r="E16" i="1"/>
  <c r="F3" i="2"/>
  <c r="F4" i="2"/>
  <c r="F5" i="2"/>
  <c r="F29" i="2"/>
  <c r="F30" i="2"/>
  <c r="F31" i="2"/>
  <c r="F32" i="2"/>
  <c r="F33" i="2"/>
  <c r="F6" i="2"/>
  <c r="F7" i="2"/>
  <c r="F2" i="2"/>
  <c r="G4" i="1" l="1"/>
</calcChain>
</file>

<file path=xl/sharedStrings.xml><?xml version="1.0" encoding="utf-8"?>
<sst xmlns="http://schemas.openxmlformats.org/spreadsheetml/2006/main" count="18" uniqueCount="9">
  <si>
    <t>PxBz</t>
    <phoneticPr fontId="1" type="noConversion"/>
  </si>
  <si>
    <t>f1</t>
    <phoneticPr fontId="1" type="noConversion"/>
  </si>
  <si>
    <t>delta f (Hz)</t>
    <phoneticPr fontId="1" type="noConversion"/>
  </si>
  <si>
    <t>f2 (kHz)</t>
    <phoneticPr fontId="1" type="noConversion"/>
  </si>
  <si>
    <t>?</t>
    <phoneticPr fontId="1" type="noConversion"/>
  </si>
  <si>
    <t>(f1+f2)/2</t>
    <phoneticPr fontId="1" type="noConversion"/>
  </si>
  <si>
    <t>delta (grad B)/一圈 (uT/m)</t>
    <phoneticPr fontId="1" type="noConversion"/>
  </si>
  <si>
    <t>n</t>
    <phoneticPr fontId="1" type="noConversion"/>
  </si>
  <si>
    <t>gyromagnetic ratio (rad/s/T)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</si>
</sst>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nmr!$A$4:$A$10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nmr!$E$4:$E$10</c:f>
              <c:numCache>
                <c:formatCode>General</c:formatCode>
                <c:ptCount val="7"/>
                <c:pt idx="0">
                  <c:v>-15.15</c:v>
                </c:pt>
                <c:pt idx="1">
                  <c:v>-11.44</c:v>
                </c:pt>
                <c:pt idx="2">
                  <c:v>-8</c:v>
                </c:pt>
                <c:pt idx="3">
                  <c:v>-6.0389999999999997</c:v>
                </c:pt>
                <c:pt idx="4">
                  <c:v>6.0789999999999997</c:v>
                </c:pt>
                <c:pt idx="5">
                  <c:v>8.2789999999999999</c:v>
                </c:pt>
                <c:pt idx="6">
                  <c:v>12.08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5F4A-8014-6C9D31C1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14304"/>
        <c:axId val="1663569567"/>
      </c:scatterChart>
      <c:valAx>
        <c:axId val="15244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3569567"/>
        <c:crosses val="autoZero"/>
        <c:crossBetween val="midCat"/>
      </c:valAx>
      <c:valAx>
        <c:axId val="16635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44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工作表3!$A$1:$A$14</c:f>
              <c:numCache>
                <c:formatCode>General</c:formatCode>
                <c:ptCount val="14"/>
                <c:pt idx="0">
                  <c:v>0.79031521981532404</c:v>
                </c:pt>
                <c:pt idx="2">
                  <c:v>1.28396964380708</c:v>
                </c:pt>
                <c:pt idx="4">
                  <c:v>0.66646015762071997</c:v>
                </c:pt>
                <c:pt idx="6">
                  <c:v>1.0780005455396</c:v>
                </c:pt>
                <c:pt idx="8">
                  <c:v>1.2216100643379699</c:v>
                </c:pt>
                <c:pt idx="10">
                  <c:v>1.39257125599734</c:v>
                </c:pt>
                <c:pt idx="12">
                  <c:v>1.5833130769303501</c:v>
                </c:pt>
              </c:numCache>
            </c:numRef>
          </c:xVal>
          <c:yVal>
            <c:numRef>
              <c:f>工作表3!$B$1:$B$14</c:f>
              <c:numCache>
                <c:formatCode>General</c:formatCode>
                <c:ptCount val="14"/>
                <c:pt idx="0">
                  <c:v>1.3290035452000399</c:v>
                </c:pt>
                <c:pt idx="2">
                  <c:v>0.81153446303949495</c:v>
                </c:pt>
                <c:pt idx="4">
                  <c:v>1.4546852987457899</c:v>
                </c:pt>
                <c:pt idx="6">
                  <c:v>0.96458261175388604</c:v>
                </c:pt>
                <c:pt idx="8">
                  <c:v>0.82907284631651701</c:v>
                </c:pt>
                <c:pt idx="10">
                  <c:v>0.62560344605148299</c:v>
                </c:pt>
                <c:pt idx="12">
                  <c:v>0.58246577163526103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D-CD48-B6BE-39D72DB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19312"/>
        <c:axId val="1554279136"/>
      </c:scatterChart>
      <c:valAx>
        <c:axId val="15682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4279136"/>
        <c:crosses val="autoZero"/>
        <c:crossBetween val="midCat"/>
      </c:valAx>
      <c:valAx>
        <c:axId val="1554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2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工作表2!$D$2:$D$10</c:f>
              <c:numCache>
                <c:formatCode>General</c:formatCode>
                <c:ptCount val="9"/>
                <c:pt idx="0">
                  <c:v>12.28</c:v>
                </c:pt>
                <c:pt idx="1">
                  <c:v>9.44</c:v>
                </c:pt>
                <c:pt idx="2">
                  <c:v>7.16</c:v>
                </c:pt>
                <c:pt idx="3">
                  <c:v>4.8390000000000004</c:v>
                </c:pt>
                <c:pt idx="4">
                  <c:v>7.9589999999999996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F-CD46-85FF-2230729C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07343"/>
        <c:axId val="721652416"/>
      </c:scatterChart>
      <c:valAx>
        <c:axId val="15028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652416"/>
        <c:crosses val="autoZero"/>
        <c:crossBetween val="midCat"/>
      </c:valAx>
      <c:valAx>
        <c:axId val="721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0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工作表2!$E$2:$E$7</c:f>
              <c:numCache>
                <c:formatCode>General</c:formatCode>
                <c:ptCount val="6"/>
                <c:pt idx="0">
                  <c:v>-12.28</c:v>
                </c:pt>
                <c:pt idx="1">
                  <c:v>-9.44</c:v>
                </c:pt>
                <c:pt idx="2">
                  <c:v>-7.16</c:v>
                </c:pt>
                <c:pt idx="3">
                  <c:v>-4.8390000000000004</c:v>
                </c:pt>
                <c:pt idx="4">
                  <c:v>7.9589999999999996</c:v>
                </c:pt>
                <c:pt idx="5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E746-B17D-AD7F2356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3136"/>
        <c:axId val="590968144"/>
      </c:scatterChart>
      <c:valAx>
        <c:axId val="5910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968144"/>
        <c:crosses val="autoZero"/>
        <c:crossBetween val="midCat"/>
      </c:valAx>
      <c:valAx>
        <c:axId val="5909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0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125100</xdr:colOff>
      <xdr:row>3</xdr:row>
      <xdr:rowOff>124961</xdr:rowOff>
    </xdr:from>
    <xdr:to>
      <xdr:col>13</xdr:col>
      <xdr:colOff>569600</xdr:colOff>
      <xdr:row>18</xdr:row>
      <xdr:rowOff>6489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E43E72-30DD-E814-FA21-A1379621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148772</xdr:rowOff>
    </xdr:from>
    <xdr:to>
      <xdr:col>7</xdr:col>
      <xdr:colOff>486229</xdr:colOff>
      <xdr:row>18</xdr:row>
      <xdr:rowOff>61686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7D6177-33D2-32A8-0A1A-8FFD5ADF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12</xdr:row>
      <xdr:rowOff>101600</xdr:rowOff>
    </xdr:from>
    <xdr:to>
      <xdr:col>8</xdr:col>
      <xdr:colOff>107950</xdr:colOff>
      <xdr:row>26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A9FFD-10C6-F5B1-2BA8-88C96543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227320</xdr:colOff>
      <xdr:row>9</xdr:row>
      <xdr:rowOff>143862</xdr:rowOff>
    </xdr:from>
    <xdr:to>
      <xdr:col>14</xdr:col>
      <xdr:colOff>690496</xdr:colOff>
      <xdr:row>24</xdr:row>
      <xdr:rowOff>5550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FB3F9FC-4E8B-3D7A-E419-B832477F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2C66-ACA1-AB4C-96CB-D55EB8D56535}">
  <dimension ref="A1:G22"/>
  <sheetViews>
    <sheetView zoomScale="125" zoomScaleNormal="100" workbookViewId="0">
      <selection activeCell="F22" sqref="F22"/>
    </sheetView>
  </sheetViews>
  <sheetFormatPr baseColWidth="10" defaultRowHeight="15"/>
  <cols>
    <col min="5" max="5" width="21.6640625" customWidth="1"/>
    <col min="6" max="6" width="31.33203125" customWidth="1"/>
  </cols>
  <sheetData>
    <row r="1" spans="1:7">
      <c r="E1" t="s">
        <v>6</v>
      </c>
      <c r="F1" t="s">
        <v>8</v>
      </c>
    </row>
    <row r="2" spans="1:7">
      <c r="A2" t="s">
        <v>7</v>
      </c>
      <c r="E2">
        <f>0.000001</f>
        <v>9.9999999999999995E-7</v>
      </c>
      <c r="F2">
        <f>267500000</f>
        <v>267500000</v>
      </c>
    </row>
    <row r="3" spans="1:7">
      <c r="A3" t="s">
        <v>0</v>
      </c>
      <c r="B3" t="s">
        <v>1</v>
      </c>
      <c r="C3" t="s">
        <v>3</v>
      </c>
      <c r="D3" t="s">
        <v>2</v>
      </c>
      <c r="E3" t="s">
        <v>2</v>
      </c>
    </row>
    <row r="4" spans="1:7">
      <c r="A4">
        <v>0</v>
      </c>
      <c r="B4">
        <v>2011</v>
      </c>
      <c r="C4">
        <v>2026</v>
      </c>
      <c r="D4">
        <v>15.15</v>
      </c>
      <c r="E4">
        <f>-D4</f>
        <v>-15.15</v>
      </c>
      <c r="F4">
        <f>SLOPE(E4:E7,A4:A7)*2*PI()/beta/gamma</f>
        <v>7.2281294002929888E-2</v>
      </c>
      <c r="G4">
        <f>(F4-0.06712)/0.06712</f>
        <v>7.6896513750445317E-2</v>
      </c>
    </row>
    <row r="5" spans="1:7">
      <c r="A5">
        <v>1</v>
      </c>
      <c r="B5">
        <v>2.012</v>
      </c>
      <c r="C5">
        <v>2.0230000000000001</v>
      </c>
      <c r="D5">
        <v>11.44</v>
      </c>
      <c r="E5">
        <f>-D5</f>
        <v>-11.44</v>
      </c>
    </row>
    <row r="6" spans="1:7">
      <c r="A6">
        <v>2</v>
      </c>
      <c r="B6">
        <v>2.0139999999999998</v>
      </c>
      <c r="C6">
        <v>2.0219999999999998</v>
      </c>
      <c r="D6">
        <v>8</v>
      </c>
      <c r="E6">
        <f>-D6</f>
        <v>-8</v>
      </c>
    </row>
    <row r="7" spans="1:7">
      <c r="A7">
        <v>3</v>
      </c>
      <c r="B7">
        <v>2.0150000000000001</v>
      </c>
      <c r="C7">
        <v>2.0209999999999999</v>
      </c>
      <c r="D7">
        <v>6.0389999999999997</v>
      </c>
      <c r="E7">
        <f>-D7</f>
        <v>-6.0389999999999997</v>
      </c>
    </row>
    <row r="8" spans="1:7">
      <c r="A8">
        <v>8</v>
      </c>
      <c r="B8">
        <v>2014</v>
      </c>
      <c r="C8">
        <v>2021</v>
      </c>
      <c r="D8">
        <v>6.0789999999999997</v>
      </c>
      <c r="E8">
        <v>6.0789999999999997</v>
      </c>
      <c r="F8">
        <f>SLOPE(E8:E10,A8:A10)*2*PI()/beta/gamma</f>
        <v>7.0477373884831218E-2</v>
      </c>
      <c r="G8">
        <f>(F8-0.06712)/0.06712</f>
        <v>5.0020469082705889E-2</v>
      </c>
    </row>
    <row r="9" spans="1:7">
      <c r="A9">
        <v>9</v>
      </c>
      <c r="B9">
        <v>2014</v>
      </c>
      <c r="C9">
        <v>2022</v>
      </c>
      <c r="D9">
        <v>8.2789999999999999</v>
      </c>
      <c r="E9">
        <v>8.2789999999999999</v>
      </c>
    </row>
    <row r="10" spans="1:7">
      <c r="A10">
        <v>10</v>
      </c>
      <c r="B10">
        <v>2012</v>
      </c>
      <c r="C10">
        <v>2024</v>
      </c>
      <c r="D10">
        <v>12.08</v>
      </c>
      <c r="E10">
        <v>12.08</v>
      </c>
    </row>
    <row r="16" spans="1:7">
      <c r="A16">
        <v>4</v>
      </c>
      <c r="B16">
        <v>2.016</v>
      </c>
      <c r="C16">
        <v>2.0190000000000001</v>
      </c>
      <c r="D16">
        <v>3.76</v>
      </c>
      <c r="E16">
        <f>-D16</f>
        <v>-3.76</v>
      </c>
    </row>
    <row r="17" spans="1:6">
      <c r="A17">
        <v>5</v>
      </c>
      <c r="B17">
        <v>2016</v>
      </c>
      <c r="C17">
        <v>2020</v>
      </c>
      <c r="D17">
        <v>3.32</v>
      </c>
      <c r="E17">
        <v>3.32</v>
      </c>
    </row>
    <row r="18" spans="1:6">
      <c r="A18">
        <v>6</v>
      </c>
      <c r="B18">
        <v>2018</v>
      </c>
      <c r="C18">
        <v>2018</v>
      </c>
      <c r="D18">
        <v>0</v>
      </c>
      <c r="E18">
        <v>0</v>
      </c>
    </row>
    <row r="19" spans="1:6">
      <c r="A19">
        <v>7</v>
      </c>
      <c r="B19">
        <v>2016</v>
      </c>
      <c r="C19">
        <v>2020</v>
      </c>
      <c r="D19">
        <v>3.64</v>
      </c>
      <c r="E19">
        <v>3.64</v>
      </c>
    </row>
    <row r="22" spans="1:6">
      <c r="F22">
        <f>_xlfn.CHISQ.DIST.RT(20,16)</f>
        <v>0.22022064660169899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2E1-0B66-5D48-8D1A-2402FD441241}">
  <dimension ref="A1:B14"/>
  <sheetViews>
    <sheetView zoomScale="125" workbookViewId="0">
      <selection activeCell="D24" sqref="D24"/>
    </sheetView>
  </sheetViews>
  <sheetFormatPr baseColWidth="10" defaultRowHeight="15"/>
  <sheetData>
    <row r="1" spans="1:2">
      <c r="A1" s="1">
        <v>0.79031521981532404</v>
      </c>
      <c r="B1" s="1">
        <v>1.3290035452000399</v>
      </c>
    </row>
    <row r="2" spans="1:2">
      <c r="A2" s="1"/>
      <c r="B2" s="1"/>
    </row>
    <row r="3" spans="1:2">
      <c r="A3" s="1">
        <v>1.28396964380708</v>
      </c>
      <c r="B3" s="1">
        <v>0.81153446303949495</v>
      </c>
    </row>
    <row r="4" spans="1:2">
      <c r="A4" s="1"/>
      <c r="B4" s="1"/>
    </row>
    <row r="5" spans="1:2">
      <c r="A5" s="1">
        <v>0.66646015762071997</v>
      </c>
      <c r="B5" s="1">
        <v>1.4546852987457899</v>
      </c>
    </row>
    <row r="6" spans="1:2">
      <c r="A6" s="1"/>
      <c r="B6" s="1"/>
    </row>
    <row r="7" spans="1:2">
      <c r="A7" s="1">
        <v>1.0780005455396</v>
      </c>
      <c r="B7" s="1">
        <v>0.96458261175388604</v>
      </c>
    </row>
    <row r="8" spans="1:2">
      <c r="A8" s="1"/>
      <c r="B8" s="1"/>
    </row>
    <row r="9" spans="1:2">
      <c r="A9" s="1">
        <v>1.2216100643379699</v>
      </c>
      <c r="B9" s="1">
        <v>0.82907284631651701</v>
      </c>
    </row>
    <row r="10" spans="1:2">
      <c r="A10" s="1"/>
      <c r="B10" s="1"/>
    </row>
    <row r="11" spans="1:2">
      <c r="A11" s="1">
        <v>1.39257125599734</v>
      </c>
      <c r="B11" s="1">
        <v>0.62560344605148299</v>
      </c>
    </row>
    <row r="12" spans="1:2">
      <c r="A12" s="1"/>
      <c r="B12" s="1"/>
    </row>
    <row r="13" spans="1:2">
      <c r="A13" s="1">
        <v>1.5833130769303501</v>
      </c>
      <c r="B13" s="1">
        <v>0.58246577163526103</v>
      </c>
    </row>
    <row r="14" spans="1:2">
      <c r="A14" s="1"/>
      <c r="B14" s="1"/>
    </row>
  </sheetData>
  <mergeCells count="14">
    <mergeCell ref="A13:A14"/>
    <mergeCell ref="B13:B14"/>
    <mergeCell ref="A7:A8"/>
    <mergeCell ref="B7:B8"/>
    <mergeCell ref="A9:A10"/>
    <mergeCell ref="B9:B10"/>
    <mergeCell ref="A11:A12"/>
    <mergeCell ref="B11:B12"/>
    <mergeCell ref="A1:A2"/>
    <mergeCell ref="B1:B2"/>
    <mergeCell ref="A3:A4"/>
    <mergeCell ref="B3:B4"/>
    <mergeCell ref="A5:A6"/>
    <mergeCell ref="B5:B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6FF-A88E-9446-85F1-48F3A1852AC8}">
  <dimension ref="A1:I33"/>
  <sheetViews>
    <sheetView tabSelected="1" zoomScale="119" workbookViewId="0">
      <selection activeCell="B27" sqref="B27"/>
    </sheetView>
  </sheetViews>
  <sheetFormatPr baseColWidth="10" defaultRowHeight="15"/>
  <cols>
    <col min="8" max="8" width="13.1640625" bestFit="1" customWidth="1"/>
  </cols>
  <sheetData>
    <row r="1" spans="1:9">
      <c r="A1" t="s">
        <v>0</v>
      </c>
      <c r="B1" t="s">
        <v>1</v>
      </c>
      <c r="C1" t="s">
        <v>3</v>
      </c>
      <c r="D1" t="s">
        <v>2</v>
      </c>
      <c r="F1" t="s">
        <v>5</v>
      </c>
    </row>
    <row r="2" spans="1:9">
      <c r="A2">
        <v>0</v>
      </c>
      <c r="B2">
        <v>2014</v>
      </c>
      <c r="C2">
        <v>2027</v>
      </c>
      <c r="D2">
        <v>12.28</v>
      </c>
      <c r="E2">
        <f>-D2</f>
        <v>-12.28</v>
      </c>
      <c r="F2">
        <f>(B2+C2)/2</f>
        <v>2020.5</v>
      </c>
      <c r="H2">
        <f>SLOPE(E2:E7,A2:A7)*2*PI()/gamma/beta</f>
        <v>5.2007685889537712E-2</v>
      </c>
      <c r="I2">
        <f>(H2-0.05412)/0.05412</f>
        <v>-3.9030194206620274E-2</v>
      </c>
    </row>
    <row r="3" spans="1:9">
      <c r="A3">
        <v>1</v>
      </c>
      <c r="B3">
        <v>2016</v>
      </c>
      <c r="C3">
        <v>2025</v>
      </c>
      <c r="D3">
        <v>9.44</v>
      </c>
      <c r="E3">
        <f t="shared" ref="E3:E5" si="0">-D3</f>
        <v>-9.44</v>
      </c>
      <c r="F3">
        <f t="shared" ref="F3:F12" si="1">(B3+C3)/2</f>
        <v>2020.5</v>
      </c>
    </row>
    <row r="4" spans="1:9">
      <c r="A4">
        <v>2</v>
      </c>
      <c r="B4">
        <v>2016</v>
      </c>
      <c r="C4">
        <v>2023</v>
      </c>
      <c r="D4">
        <v>7.16</v>
      </c>
      <c r="E4">
        <f t="shared" si="0"/>
        <v>-7.16</v>
      </c>
      <c r="F4">
        <f t="shared" si="1"/>
        <v>2019.5</v>
      </c>
    </row>
    <row r="5" spans="1:9">
      <c r="A5">
        <v>3</v>
      </c>
      <c r="B5">
        <v>2017</v>
      </c>
      <c r="C5">
        <v>2022</v>
      </c>
      <c r="D5">
        <v>4.8390000000000004</v>
      </c>
      <c r="E5">
        <f t="shared" si="0"/>
        <v>-4.8390000000000004</v>
      </c>
      <c r="F5">
        <f t="shared" si="1"/>
        <v>2019.5</v>
      </c>
    </row>
    <row r="6" spans="1:9">
      <c r="A6">
        <v>9</v>
      </c>
      <c r="B6">
        <v>2015</v>
      </c>
      <c r="C6">
        <v>2023</v>
      </c>
      <c r="D6">
        <v>7.9589999999999996</v>
      </c>
      <c r="E6">
        <f>D6</f>
        <v>7.9589999999999996</v>
      </c>
      <c r="F6">
        <f>(B6+C6)/2</f>
        <v>2019</v>
      </c>
    </row>
    <row r="7" spans="1:9">
      <c r="A7">
        <v>10</v>
      </c>
      <c r="B7">
        <v>2014</v>
      </c>
      <c r="C7">
        <v>2024</v>
      </c>
      <c r="D7">
        <v>10.36</v>
      </c>
      <c r="E7">
        <f>D7</f>
        <v>10.36</v>
      </c>
      <c r="F7">
        <f>(B7+C7)/2</f>
        <v>2019</v>
      </c>
    </row>
    <row r="29" spans="1:6">
      <c r="A29">
        <v>4</v>
      </c>
      <c r="B29">
        <v>2018</v>
      </c>
      <c r="C29">
        <v>2019</v>
      </c>
      <c r="D29">
        <v>1.1599999999999999</v>
      </c>
      <c r="E29" t="s">
        <v>4</v>
      </c>
      <c r="F29">
        <f>(B29+C29)/2</f>
        <v>2018.5</v>
      </c>
    </row>
    <row r="30" spans="1:6">
      <c r="A30">
        <v>5</v>
      </c>
      <c r="B30">
        <v>2019</v>
      </c>
      <c r="C30">
        <v>2019</v>
      </c>
      <c r="D30">
        <v>0</v>
      </c>
      <c r="E30" t="s">
        <v>4</v>
      </c>
      <c r="F30">
        <f>(B30+C30)/2</f>
        <v>2019</v>
      </c>
    </row>
    <row r="31" spans="1:6">
      <c r="A31">
        <v>6</v>
      </c>
      <c r="B31">
        <v>2019</v>
      </c>
      <c r="C31">
        <v>2019</v>
      </c>
      <c r="D31">
        <v>0</v>
      </c>
      <c r="E31" t="s">
        <v>4</v>
      </c>
      <c r="F31">
        <f>(B31+C31)/2</f>
        <v>2019</v>
      </c>
    </row>
    <row r="32" spans="1:6">
      <c r="A32">
        <v>7</v>
      </c>
      <c r="E32" t="s">
        <v>4</v>
      </c>
      <c r="F32">
        <f>(B32+C32)/2</f>
        <v>0</v>
      </c>
    </row>
    <row r="33" spans="1:6">
      <c r="A33">
        <v>8</v>
      </c>
      <c r="E33" t="s">
        <v>4</v>
      </c>
      <c r="F33">
        <f>(B33+C33)/2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nmr</vt:lpstr>
      <vt:lpstr>工作表3</vt:lpstr>
      <vt:lpstr>工作表2</vt:lpstr>
      <vt:lpstr>beta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122 丁安磊</cp:lastModifiedBy>
  <dcterms:created xsi:type="dcterms:W3CDTF">2024-04-25T07:05:37Z</dcterms:created>
  <dcterms:modified xsi:type="dcterms:W3CDTF">2024-04-28T17:39:20Z</dcterms:modified>
</cp:coreProperties>
</file>