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lei/Library/CloudStorage/GoogleDrive-b10202051@g.ntu.edu.tw/我的雲端硬碟/Courses/112-2/近代物理實驗/A2 Noise Fundamentals/"/>
    </mc:Choice>
  </mc:AlternateContent>
  <xr:revisionPtr revIDLastSave="0" documentId="13_ncr:1_{AE1C58DC-3C2F-FF4E-A991-C66B7762DFCD}" xr6:coauthVersionLast="47" xr6:coauthVersionMax="47" xr10:uidLastSave="{00000000-0000-0000-0000-000000000000}"/>
  <bookViews>
    <workbookView xWindow="260" yWindow="500" windowWidth="28260" windowHeight="16880" activeTab="7" xr2:uid="{068EDE6A-D981-2B4C-8CEF-03F2DBC1DE70}"/>
  </bookViews>
  <sheets>
    <sheet name="3.2" sheetId="2" r:id="rId1"/>
    <sheet name="3.3" sheetId="1" r:id="rId2"/>
    <sheet name="3.5 0 mV (no light)" sheetId="3" r:id="rId3"/>
    <sheet name="3.5 (-10uA, 4.98992VDC)" sheetId="4" r:id="rId4"/>
    <sheet name="3.5 (-20uA, 6.511170VDC)" sheetId="5" r:id="rId5"/>
    <sheet name="4.1" sheetId="6" r:id="rId6"/>
    <sheet name="5.1" sheetId="7" r:id="rId7"/>
    <sheet name="5.4 The noise calibrator" sheetId="8" r:id="rId8"/>
  </sheets>
  <definedNames>
    <definedName name="ee">'4.1'!$B$2</definedName>
    <definedName name="kb">'4.1'!$B$1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" i="8"/>
  <c r="G8" i="7"/>
  <c r="E8" i="7"/>
  <c r="G6" i="7"/>
  <c r="G4" i="7"/>
  <c r="F4" i="7"/>
  <c r="F6" i="7"/>
  <c r="G2" i="7"/>
  <c r="F2" i="7"/>
  <c r="E3" i="7"/>
  <c r="E4" i="7"/>
  <c r="E5" i="7"/>
  <c r="E6" i="7"/>
  <c r="E7" i="7"/>
  <c r="E9" i="7"/>
  <c r="F8" i="7" s="1"/>
  <c r="E2" i="7"/>
  <c r="D5" i="6"/>
  <c r="B2" i="6"/>
  <c r="B1" i="6"/>
  <c r="C5" i="6"/>
</calcChain>
</file>

<file path=xl/sharedStrings.xml><?xml version="1.0" encoding="utf-8"?>
<sst xmlns="http://schemas.openxmlformats.org/spreadsheetml/2006/main" count="33" uniqueCount="29">
  <si>
    <t>V_mon</t>
    <phoneticPr fontId="1" type="noConversion"/>
  </si>
  <si>
    <t>V_sq</t>
    <phoneticPr fontId="1" type="noConversion"/>
  </si>
  <si>
    <t>G2</t>
    <phoneticPr fontId="1" type="noConversion"/>
  </si>
  <si>
    <t>delta i ^2</t>
    <phoneticPr fontId="1" type="noConversion"/>
  </si>
  <si>
    <t>第二部分</t>
    <phoneticPr fontId="1" type="noConversion"/>
  </si>
  <si>
    <t>光電流</t>
    <phoneticPr fontId="1" type="noConversion"/>
  </si>
  <si>
    <t>uADC</t>
    <phoneticPr fontId="1" type="noConversion"/>
  </si>
  <si>
    <t>output電壓</t>
    <phoneticPr fontId="1" type="noConversion"/>
  </si>
  <si>
    <t>VDC</t>
    <phoneticPr fontId="1" type="noConversion"/>
  </si>
  <si>
    <t>i_dc (muA)</t>
    <phoneticPr fontId="1" type="noConversion"/>
  </si>
  <si>
    <t>V_bias</t>
    <phoneticPr fontId="1" type="noConversion"/>
  </si>
  <si>
    <t>I(A)</t>
    <phoneticPr fontId="1" type="noConversion"/>
  </si>
  <si>
    <t>V (i)</t>
    <phoneticPr fontId="1" type="noConversion"/>
  </si>
  <si>
    <t>V (10i)</t>
    <phoneticPr fontId="1" type="noConversion"/>
  </si>
  <si>
    <t>T_0</t>
    <phoneticPr fontId="1" type="noConversion"/>
  </si>
  <si>
    <t>delta</t>
    <phoneticPr fontId="1" type="noConversion"/>
  </si>
  <si>
    <t>ee</t>
    <phoneticPr fontId="1" type="noConversion"/>
  </si>
  <si>
    <t>kb</t>
    <phoneticPr fontId="1" type="noConversion"/>
  </si>
  <si>
    <t>Attenuation</t>
    <phoneticPr fontId="1" type="noConversion"/>
  </si>
  <si>
    <t>Input_f (kHz)</t>
    <phoneticPr fontId="1" type="noConversion"/>
  </si>
  <si>
    <t>V_in</t>
    <phoneticPr fontId="1" type="noConversion"/>
  </si>
  <si>
    <t>V_out</t>
    <phoneticPr fontId="1" type="noConversion"/>
  </si>
  <si>
    <t>d1*d2</t>
    <phoneticPr fontId="1" type="noConversion"/>
  </si>
  <si>
    <t>d</t>
    <phoneticPr fontId="1" type="noConversion"/>
  </si>
  <si>
    <t>Gain</t>
    <phoneticPr fontId="1" type="noConversion"/>
  </si>
  <si>
    <t>G</t>
    <phoneticPr fontId="1" type="noConversion"/>
  </si>
  <si>
    <t>G^2</t>
    <phoneticPr fontId="1" type="noConversion"/>
  </si>
  <si>
    <t>&lt;V_sq&gt;</t>
    <phoneticPr fontId="1" type="noConversion"/>
  </si>
  <si>
    <t>DMM (mV)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</si>
</sst>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);[Red]\(0.000000\)"/>
    <numFmt numFmtId="177" formatCode="0.000_);[Red]\(0.000\)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'3.3'!$B$2:$B$16</c:f>
              <c:numCache>
                <c:formatCode>General</c:formatCode>
                <c:ptCount val="15"/>
                <c:pt idx="0">
                  <c:v>-10.174099999999999</c:v>
                </c:pt>
                <c:pt idx="1">
                  <c:v>-15.2018</c:v>
                </c:pt>
                <c:pt idx="2">
                  <c:v>-20.160599999999999</c:v>
                </c:pt>
                <c:pt idx="3">
                  <c:v>-25.4009</c:v>
                </c:pt>
                <c:pt idx="4">
                  <c:v>-30.473099999999999</c:v>
                </c:pt>
                <c:pt idx="5">
                  <c:v>-35.0167</c:v>
                </c:pt>
                <c:pt idx="6">
                  <c:v>-40.134300000000003</c:v>
                </c:pt>
                <c:pt idx="7">
                  <c:v>-45.034100000000002</c:v>
                </c:pt>
                <c:pt idx="8">
                  <c:v>-50.669499999999999</c:v>
                </c:pt>
                <c:pt idx="9">
                  <c:v>-55.102600000000002</c:v>
                </c:pt>
                <c:pt idx="10">
                  <c:v>-60.654899999999998</c:v>
                </c:pt>
                <c:pt idx="11">
                  <c:v>-65.924400000000006</c:v>
                </c:pt>
                <c:pt idx="12">
                  <c:v>-70.7637</c:v>
                </c:pt>
                <c:pt idx="13">
                  <c:v>-74.831199999999995</c:v>
                </c:pt>
                <c:pt idx="14">
                  <c:v>-80.867199999999997</c:v>
                </c:pt>
              </c:numCache>
            </c:numRef>
          </c:xVal>
          <c:yVal>
            <c:numRef>
              <c:f>'3.3'!$C$2:$C$16</c:f>
              <c:numCache>
                <c:formatCode>General</c:formatCode>
                <c:ptCount val="15"/>
                <c:pt idx="0">
                  <c:v>1.47227</c:v>
                </c:pt>
                <c:pt idx="1">
                  <c:v>1.5384199999999999</c:v>
                </c:pt>
                <c:pt idx="2">
                  <c:v>1.6015600000000001</c:v>
                </c:pt>
                <c:pt idx="3">
                  <c:v>1.6587700000000001</c:v>
                </c:pt>
                <c:pt idx="4">
                  <c:v>1.74725</c:v>
                </c:pt>
                <c:pt idx="5">
                  <c:v>1.82253</c:v>
                </c:pt>
                <c:pt idx="6">
                  <c:v>1.8846700000000001</c:v>
                </c:pt>
                <c:pt idx="7">
                  <c:v>1.9439500000000001</c:v>
                </c:pt>
                <c:pt idx="8">
                  <c:v>2.0179</c:v>
                </c:pt>
                <c:pt idx="9">
                  <c:v>2.0877599999999998</c:v>
                </c:pt>
                <c:pt idx="10">
                  <c:v>2.16648</c:v>
                </c:pt>
                <c:pt idx="11">
                  <c:v>2.2216399999999998</c:v>
                </c:pt>
                <c:pt idx="12">
                  <c:v>2.2890899999999998</c:v>
                </c:pt>
                <c:pt idx="13">
                  <c:v>2.3331</c:v>
                </c:pt>
                <c:pt idx="14">
                  <c:v>2.40666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1-8542-94D1-74F8CF7AA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53712"/>
        <c:axId val="434255984"/>
      </c:scatterChart>
      <c:valAx>
        <c:axId val="434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4255984"/>
        <c:crosses val="autoZero"/>
        <c:crossBetween val="midCat"/>
      </c:valAx>
      <c:valAx>
        <c:axId val="4342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42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0 mV (no light)'!$A$2:$A$13</c:f>
              <c:numCache>
                <c:formatCode>0.000000_);[Red]\(0.000000\)</c:formatCode>
                <c:ptCount val="12"/>
                <c:pt idx="0">
                  <c:v>5.0365500000000001E-2</c:v>
                </c:pt>
                <c:pt idx="1">
                  <c:v>0.1003221</c:v>
                </c:pt>
                <c:pt idx="2">
                  <c:v>0.155057</c:v>
                </c:pt>
                <c:pt idx="3">
                  <c:v>0.20913899999999999</c:v>
                </c:pt>
                <c:pt idx="4">
                  <c:v>0.25503700000000001</c:v>
                </c:pt>
                <c:pt idx="5">
                  <c:v>0.309228</c:v>
                </c:pt>
                <c:pt idx="6">
                  <c:v>0.352545</c:v>
                </c:pt>
                <c:pt idx="7">
                  <c:v>0.40053299999999997</c:v>
                </c:pt>
                <c:pt idx="8">
                  <c:v>0.45566200000000001</c:v>
                </c:pt>
                <c:pt idx="9">
                  <c:v>0.50766999999999995</c:v>
                </c:pt>
                <c:pt idx="10">
                  <c:v>0.55511999999999995</c:v>
                </c:pt>
                <c:pt idx="11">
                  <c:v>0.60505200000000003</c:v>
                </c:pt>
              </c:numCache>
            </c:numRef>
          </c:xVal>
          <c:yVal>
            <c:numRef>
              <c:f>'3.5 0 mV (no light)'!$B$2:$B$13</c:f>
              <c:numCache>
                <c:formatCode>0.00E+00</c:formatCode>
                <c:ptCount val="12"/>
                <c:pt idx="0">
                  <c:v>-7.7299999999999997E-8</c:v>
                </c:pt>
                <c:pt idx="1">
                  <c:v>7.3900000000000007E-8</c:v>
                </c:pt>
                <c:pt idx="2">
                  <c:v>-4.7799999999999998E-8</c:v>
                </c:pt>
                <c:pt idx="3">
                  <c:v>1.4390000000000001E-7</c:v>
                </c:pt>
                <c:pt idx="4">
                  <c:v>1.3112E-6</c:v>
                </c:pt>
                <c:pt idx="5">
                  <c:v>1.0557899999999999E-5</c:v>
                </c:pt>
                <c:pt idx="6">
                  <c:v>5.22457E-5</c:v>
                </c:pt>
                <c:pt idx="7">
                  <c:v>2.2050699999999999E-4</c:v>
                </c:pt>
                <c:pt idx="8">
                  <c:v>8.6303499999999995E-4</c:v>
                </c:pt>
                <c:pt idx="9">
                  <c:v>2.5278399999999999E-3</c:v>
                </c:pt>
                <c:pt idx="10">
                  <c:v>5.3455200000000003E-3</c:v>
                </c:pt>
                <c:pt idx="11">
                  <c:v>9.9870299999999992E-3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E-6144-AB57-FED35E88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30352"/>
        <c:axId val="444447616"/>
      </c:scatterChart>
      <c:valAx>
        <c:axId val="44413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47616"/>
        <c:crosses val="autoZero"/>
        <c:crossBetween val="midCat"/>
      </c:valAx>
      <c:valAx>
        <c:axId val="4444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1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(-10uA, 4.98992VDC)'!$A$2:$A$17</c:f>
              <c:numCache>
                <c:formatCode>0.00E+00</c:formatCode>
                <c:ptCount val="16"/>
                <c:pt idx="0">
                  <c:v>5.0060599999999997E-2</c:v>
                </c:pt>
                <c:pt idx="1">
                  <c:v>0.1031498</c:v>
                </c:pt>
                <c:pt idx="2" formatCode="General">
                  <c:v>0.15015999999999999</c:v>
                </c:pt>
                <c:pt idx="3" formatCode="General">
                  <c:v>0.20353299999999999</c:v>
                </c:pt>
                <c:pt idx="4" formatCode="General">
                  <c:v>0.25154500000000002</c:v>
                </c:pt>
                <c:pt idx="5" formatCode="General">
                  <c:v>0.29964099999999999</c:v>
                </c:pt>
                <c:pt idx="6" formatCode="General">
                  <c:v>0.35038799999999998</c:v>
                </c:pt>
                <c:pt idx="7" formatCode="General">
                  <c:v>0.40516400000000002</c:v>
                </c:pt>
                <c:pt idx="8" formatCode="General">
                  <c:v>0.4546</c:v>
                </c:pt>
                <c:pt idx="9" formatCode="General">
                  <c:v>0.50257099999999999</c:v>
                </c:pt>
                <c:pt idx="10" formatCode="General">
                  <c:v>0.55051600000000001</c:v>
                </c:pt>
                <c:pt idx="11" formatCode="General">
                  <c:v>0.6</c:v>
                </c:pt>
                <c:pt idx="12" formatCode="General">
                  <c:v>0.64997899999999997</c:v>
                </c:pt>
                <c:pt idx="13" formatCode="General">
                  <c:v>0.70480399999999999</c:v>
                </c:pt>
                <c:pt idx="14" formatCode="General">
                  <c:v>0.75205100000000003</c:v>
                </c:pt>
                <c:pt idx="15" formatCode="General">
                  <c:v>0.80627199999999999</c:v>
                </c:pt>
              </c:numCache>
            </c:numRef>
          </c:xVal>
          <c:yVal>
            <c:numRef>
              <c:f>'3.5 (-10uA, 4.98992VDC)'!$B$2:$B$17</c:f>
              <c:numCache>
                <c:formatCode>0.00E+00</c:formatCode>
                <c:ptCount val="16"/>
                <c:pt idx="0">
                  <c:v>-1.00593E-5</c:v>
                </c:pt>
                <c:pt idx="1">
                  <c:v>-9.9518000000000002E-6</c:v>
                </c:pt>
                <c:pt idx="2">
                  <c:v>-9.9180000000000006E-6</c:v>
                </c:pt>
                <c:pt idx="3">
                  <c:v>-9.7277000000000001E-6</c:v>
                </c:pt>
                <c:pt idx="4">
                  <c:v>-8.5738999999999993E-6</c:v>
                </c:pt>
                <c:pt idx="5">
                  <c:v>-1.4140999999999999E-6</c:v>
                </c:pt>
                <c:pt idx="6">
                  <c:v>4.2921199999999998E-5</c:v>
                </c:pt>
                <c:pt idx="7">
                  <c:v>2.6401199999999999E-4</c:v>
                </c:pt>
                <c:pt idx="8">
                  <c:v>8.6542399999999995E-4</c:v>
                </c:pt>
                <c:pt idx="9">
                  <c:v>2.39821E-3</c:v>
                </c:pt>
                <c:pt idx="10">
                  <c:v>5.0955499999999999E-3</c:v>
                </c:pt>
                <c:pt idx="11">
                  <c:v>9.6761099999999999E-3</c:v>
                </c:pt>
                <c:pt idx="12">
                  <c:v>1.2027299999999999E-2</c:v>
                </c:pt>
                <c:pt idx="13">
                  <c:v>1.2005099999999999E-2</c:v>
                </c:pt>
                <c:pt idx="14">
                  <c:v>1.1990499999999999E-2</c:v>
                </c:pt>
                <c:pt idx="15">
                  <c:v>1.19711E-2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1-354B-80AF-D92BFB7F0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28319"/>
        <c:axId val="1921712719"/>
      </c:scatterChart>
      <c:valAx>
        <c:axId val="192172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1712719"/>
        <c:crosses val="autoZero"/>
        <c:crossBetween val="midCat"/>
      </c:valAx>
      <c:valAx>
        <c:axId val="19217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172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0 mV (no light)'!$A$2:$A$13</c:f>
              <c:numCache>
                <c:formatCode>0.000000_);[Red]\(0.000000\)</c:formatCode>
                <c:ptCount val="12"/>
                <c:pt idx="0">
                  <c:v>5.0365500000000001E-2</c:v>
                </c:pt>
                <c:pt idx="1">
                  <c:v>0.1003221</c:v>
                </c:pt>
                <c:pt idx="2">
                  <c:v>0.155057</c:v>
                </c:pt>
                <c:pt idx="3">
                  <c:v>0.20913899999999999</c:v>
                </c:pt>
                <c:pt idx="4">
                  <c:v>0.25503700000000001</c:v>
                </c:pt>
                <c:pt idx="5">
                  <c:v>0.309228</c:v>
                </c:pt>
                <c:pt idx="6">
                  <c:v>0.352545</c:v>
                </c:pt>
                <c:pt idx="7">
                  <c:v>0.40053299999999997</c:v>
                </c:pt>
                <c:pt idx="8">
                  <c:v>0.45566200000000001</c:v>
                </c:pt>
                <c:pt idx="9">
                  <c:v>0.50766999999999995</c:v>
                </c:pt>
                <c:pt idx="10">
                  <c:v>0.55511999999999995</c:v>
                </c:pt>
                <c:pt idx="11">
                  <c:v>0.60505200000000003</c:v>
                </c:pt>
              </c:numCache>
            </c:numRef>
          </c:xVal>
          <c:yVal>
            <c:numRef>
              <c:f>'3.5 0 mV (no light)'!$B$2:$B$13</c:f>
              <c:numCache>
                <c:formatCode>0.00E+00</c:formatCode>
                <c:ptCount val="12"/>
                <c:pt idx="0">
                  <c:v>-7.7299999999999997E-8</c:v>
                </c:pt>
                <c:pt idx="1">
                  <c:v>7.3900000000000007E-8</c:v>
                </c:pt>
                <c:pt idx="2">
                  <c:v>-4.7799999999999998E-8</c:v>
                </c:pt>
                <c:pt idx="3">
                  <c:v>1.4390000000000001E-7</c:v>
                </c:pt>
                <c:pt idx="4">
                  <c:v>1.3112E-6</c:v>
                </c:pt>
                <c:pt idx="5">
                  <c:v>1.0557899999999999E-5</c:v>
                </c:pt>
                <c:pt idx="6">
                  <c:v>5.22457E-5</c:v>
                </c:pt>
                <c:pt idx="7">
                  <c:v>2.2050699999999999E-4</c:v>
                </c:pt>
                <c:pt idx="8">
                  <c:v>8.6303499999999995E-4</c:v>
                </c:pt>
                <c:pt idx="9">
                  <c:v>2.5278399999999999E-3</c:v>
                </c:pt>
                <c:pt idx="10">
                  <c:v>5.3455200000000003E-3</c:v>
                </c:pt>
                <c:pt idx="11">
                  <c:v>9.9870299999999992E-3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F-D848-A6CE-752BDD90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30352"/>
        <c:axId val="444447616"/>
      </c:scatterChart>
      <c:valAx>
        <c:axId val="44413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47616"/>
        <c:crosses val="autoZero"/>
        <c:crossBetween val="midCat"/>
      </c:valAx>
      <c:valAx>
        <c:axId val="4444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1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(-20uA, 6.511170VDC)'!$A$2:$A$17</c:f>
              <c:numCache>
                <c:formatCode>0.00E+00</c:formatCode>
                <c:ptCount val="16"/>
                <c:pt idx="0">
                  <c:v>5.0125999999999997E-2</c:v>
                </c:pt>
                <c:pt idx="1">
                  <c:v>0.1003793</c:v>
                </c:pt>
                <c:pt idx="2" formatCode="General">
                  <c:v>0.14891099999999999</c:v>
                </c:pt>
                <c:pt idx="3" formatCode="General">
                  <c:v>0.206843</c:v>
                </c:pt>
                <c:pt idx="4" formatCode="General">
                  <c:v>0.25073600000000001</c:v>
                </c:pt>
                <c:pt idx="5" formatCode="General">
                  <c:v>0.30017700000000003</c:v>
                </c:pt>
                <c:pt idx="6" formatCode="General">
                  <c:v>0.35065400000000002</c:v>
                </c:pt>
                <c:pt idx="7" formatCode="General">
                  <c:v>0.40043299999999998</c:v>
                </c:pt>
                <c:pt idx="8" formatCode="General">
                  <c:v>0.450401</c:v>
                </c:pt>
                <c:pt idx="9" formatCode="General">
                  <c:v>0.50065099999999996</c:v>
                </c:pt>
                <c:pt idx="10" formatCode="General">
                  <c:v>0.55098999999999998</c:v>
                </c:pt>
                <c:pt idx="11" formatCode="General">
                  <c:v>0.60644100000000001</c:v>
                </c:pt>
                <c:pt idx="12" formatCode="General">
                  <c:v>0.65027699999999999</c:v>
                </c:pt>
                <c:pt idx="13" formatCode="General">
                  <c:v>0.70069999999999999</c:v>
                </c:pt>
                <c:pt idx="14" formatCode="General">
                  <c:v>0.75049699999999997</c:v>
                </c:pt>
                <c:pt idx="15" formatCode="General">
                  <c:v>0.80051099999999997</c:v>
                </c:pt>
              </c:numCache>
            </c:numRef>
          </c:xVal>
          <c:yVal>
            <c:numRef>
              <c:f>'3.5 (-20uA, 6.511170VDC)'!$B$2:$B$17</c:f>
              <c:numCache>
                <c:formatCode>0.00E+00</c:formatCode>
                <c:ptCount val="16"/>
                <c:pt idx="0">
                  <c:v>-1.99902E-5</c:v>
                </c:pt>
                <c:pt idx="1">
                  <c:v>-1.9967899999999999E-5</c:v>
                </c:pt>
                <c:pt idx="2">
                  <c:v>-1.9913300000000001E-5</c:v>
                </c:pt>
                <c:pt idx="3">
                  <c:v>-1.96562E-5</c:v>
                </c:pt>
                <c:pt idx="4">
                  <c:v>-1.8539E-5</c:v>
                </c:pt>
                <c:pt idx="5">
                  <c:v>-1.0885E-5</c:v>
                </c:pt>
                <c:pt idx="6">
                  <c:v>3.4844900000000002E-5</c:v>
                </c:pt>
                <c:pt idx="7">
                  <c:v>2.27889E-4</c:v>
                </c:pt>
                <c:pt idx="8">
                  <c:v>8.0141700000000001E-4</c:v>
                </c:pt>
                <c:pt idx="9">
                  <c:v>2.34352E-3</c:v>
                </c:pt>
                <c:pt idx="10">
                  <c:v>5.1808999999999996E-3</c:v>
                </c:pt>
                <c:pt idx="11">
                  <c:v>1.04195E-2</c:v>
                </c:pt>
                <c:pt idx="12">
                  <c:v>1.20307E-2</c:v>
                </c:pt>
                <c:pt idx="13">
                  <c:v>1.2012999999999999E-2</c:v>
                </c:pt>
                <c:pt idx="14">
                  <c:v>1.1994899999999999E-2</c:v>
                </c:pt>
                <c:pt idx="15">
                  <c:v>1.19779E-2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B-2445-B73C-BDDCD671C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1376"/>
        <c:axId val="29143040"/>
      </c:scatterChart>
      <c:valAx>
        <c:axId val="290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43040"/>
        <c:crosses val="autoZero"/>
        <c:crossBetween val="midCat"/>
      </c:valAx>
      <c:valAx>
        <c:axId val="291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0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'5.4 The noise calibrator'!$B$2:$B$26</c:f>
              <c:numCache>
                <c:formatCode>General</c:formatCode>
                <c:ptCount val="25"/>
                <c:pt idx="0">
                  <c:v>-4.3841999999999999</c:v>
                </c:pt>
                <c:pt idx="1">
                  <c:v>-4.3716999999999997</c:v>
                </c:pt>
                <c:pt idx="2">
                  <c:v>-4.3795000000000002</c:v>
                </c:pt>
                <c:pt idx="3">
                  <c:v>-4.3810000000000002</c:v>
                </c:pt>
                <c:pt idx="4">
                  <c:v>-4.3815</c:v>
                </c:pt>
                <c:pt idx="5">
                  <c:v>-4.37</c:v>
                </c:pt>
                <c:pt idx="6">
                  <c:v>-4.3672000000000004</c:v>
                </c:pt>
                <c:pt idx="7">
                  <c:v>-4.3456999999999999</c:v>
                </c:pt>
                <c:pt idx="8">
                  <c:v>-4.3257000000000003</c:v>
                </c:pt>
                <c:pt idx="9">
                  <c:v>-4.2577999999999996</c:v>
                </c:pt>
                <c:pt idx="10">
                  <c:v>-4.1672000000000002</c:v>
                </c:pt>
                <c:pt idx="11">
                  <c:v>-3.9182000000000001</c:v>
                </c:pt>
                <c:pt idx="12">
                  <c:v>-3.55</c:v>
                </c:pt>
                <c:pt idx="13">
                  <c:v>-3.1164000000000001</c:v>
                </c:pt>
                <c:pt idx="14">
                  <c:v>-2.5484</c:v>
                </c:pt>
                <c:pt idx="15">
                  <c:v>-1.1372</c:v>
                </c:pt>
                <c:pt idx="16">
                  <c:v>0.70920000000000005</c:v>
                </c:pt>
                <c:pt idx="17">
                  <c:v>7.0692000000000004</c:v>
                </c:pt>
                <c:pt idx="18">
                  <c:v>15.8888</c:v>
                </c:pt>
                <c:pt idx="19">
                  <c:v>41.1265</c:v>
                </c:pt>
                <c:pt idx="20">
                  <c:v>76.559700000000007</c:v>
                </c:pt>
                <c:pt idx="21">
                  <c:v>122.081</c:v>
                </c:pt>
                <c:pt idx="22">
                  <c:v>177.72800000000001</c:v>
                </c:pt>
                <c:pt idx="23">
                  <c:v>320.58300000000003</c:v>
                </c:pt>
                <c:pt idx="24">
                  <c:v>502.45699999999999</c:v>
                </c:pt>
              </c:numCache>
            </c:numRef>
          </c:xVal>
          <c:yVal>
            <c:numRef>
              <c:f>'5.4 The noise calibrator'!$E$2:$E$26</c:f>
              <c:numCache>
                <c:formatCode>General</c:formatCode>
                <c:ptCount val="25"/>
                <c:pt idx="0">
                  <c:v>100</c:v>
                </c:pt>
                <c:pt idx="1">
                  <c:v>225</c:v>
                </c:pt>
                <c:pt idx="2">
                  <c:v>400</c:v>
                </c:pt>
                <c:pt idx="3">
                  <c:v>900</c:v>
                </c:pt>
                <c:pt idx="4">
                  <c:v>1600</c:v>
                </c:pt>
                <c:pt idx="5">
                  <c:v>2500</c:v>
                </c:pt>
                <c:pt idx="6">
                  <c:v>3600</c:v>
                </c:pt>
                <c:pt idx="7">
                  <c:v>6400</c:v>
                </c:pt>
                <c:pt idx="8">
                  <c:v>10000</c:v>
                </c:pt>
                <c:pt idx="9">
                  <c:v>22500</c:v>
                </c:pt>
                <c:pt idx="10">
                  <c:v>40000</c:v>
                </c:pt>
                <c:pt idx="11">
                  <c:v>90000</c:v>
                </c:pt>
                <c:pt idx="12">
                  <c:v>160000</c:v>
                </c:pt>
                <c:pt idx="13">
                  <c:v>250000</c:v>
                </c:pt>
                <c:pt idx="14">
                  <c:v>360000</c:v>
                </c:pt>
                <c:pt idx="15">
                  <c:v>640000</c:v>
                </c:pt>
                <c:pt idx="16">
                  <c:v>1000000</c:v>
                </c:pt>
                <c:pt idx="17">
                  <c:v>2250000</c:v>
                </c:pt>
                <c:pt idx="18">
                  <c:v>4000000</c:v>
                </c:pt>
                <c:pt idx="19">
                  <c:v>9000000</c:v>
                </c:pt>
                <c:pt idx="20">
                  <c:v>16000000</c:v>
                </c:pt>
                <c:pt idx="21">
                  <c:v>25000000</c:v>
                </c:pt>
                <c:pt idx="22">
                  <c:v>36000000</c:v>
                </c:pt>
                <c:pt idx="23">
                  <c:v>64000000</c:v>
                </c:pt>
                <c:pt idx="24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6-AF47-B51F-89DB9F6C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473503"/>
        <c:axId val="443907024"/>
      </c:scatterChart>
      <c:valAx>
        <c:axId val="147247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3907024"/>
        <c:crosses val="autoZero"/>
        <c:crossBetween val="midCat"/>
      </c:valAx>
      <c:valAx>
        <c:axId val="4439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247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34192</xdr:colOff>
      <xdr:row>3</xdr:row>
      <xdr:rowOff>65872</xdr:rowOff>
    </xdr:from>
    <xdr:to>
      <xdr:col>8</xdr:col>
      <xdr:colOff>489159</xdr:colOff>
      <xdr:row>17</xdr:row>
      <xdr:rowOff>171380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6562514-1125-DF4D-B1FF-D382E4D62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548587</xdr:colOff>
      <xdr:row>2</xdr:row>
      <xdr:rowOff>117704</xdr:rowOff>
    </xdr:from>
    <xdr:to>
      <xdr:col>8</xdr:col>
      <xdr:colOff>171515</xdr:colOff>
      <xdr:row>17</xdr:row>
      <xdr:rowOff>13224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7CABDB9-F199-FE0C-F7DD-BD9E95711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2</xdr:row>
      <xdr:rowOff>57150</xdr:rowOff>
    </xdr:from>
    <xdr:to>
      <xdr:col>8</xdr:col>
      <xdr:colOff>28575</xdr:colOff>
      <xdr:row>16</xdr:row>
      <xdr:rowOff>133350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4A475D5-6708-B374-42F3-5048CBBAB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14</xdr:col>
      <xdr:colOff>430661</xdr:colOff>
      <xdr:row>20</xdr:row>
      <xdr:rowOff>90955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DB2576B-5921-8D43-8A89-58A7900A0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237067</xdr:colOff>
      <xdr:row>5</xdr:row>
      <xdr:rowOff>114300</xdr:rowOff>
    </xdr:from>
    <xdr:to>
      <xdr:col>9</xdr:col>
      <xdr:colOff>660400</xdr:colOff>
      <xdr:row>19</xdr:row>
      <xdr:rowOff>131234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6639584-C48E-85A3-93D6-8E8C58E18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205568</xdr:colOff>
      <xdr:row>9</xdr:row>
      <xdr:rowOff>49078</xdr:rowOff>
    </xdr:from>
    <xdr:to>
      <xdr:col>11</xdr:col>
      <xdr:colOff>633924</xdr:colOff>
      <xdr:row>23</xdr:row>
      <xdr:rowOff>80074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CFE937-8DB0-9F35-C793-CF1CE1EB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7ACA-25EF-754A-B98C-20B372FDC510}">
  <dimension ref="A1:G3"/>
  <sheetViews>
    <sheetView zoomScale="238" workbookViewId="0">
      <selection activeCell="F3" sqref="F3"/>
    </sheetView>
  </sheetViews>
  <sheetFormatPr baseColWidth="10" defaultRowHeight="15"/>
  <sheetData>
    <row r="1" spans="1:7">
      <c r="A1" t="s">
        <v>4</v>
      </c>
    </row>
    <row r="2" spans="1:7">
      <c r="A2" t="s">
        <v>5</v>
      </c>
      <c r="B2">
        <v>10.084</v>
      </c>
      <c r="C2">
        <v>10.093400000000001</v>
      </c>
      <c r="D2">
        <v>10.0937</v>
      </c>
      <c r="E2">
        <v>10.094099999999999</v>
      </c>
      <c r="F2">
        <v>10.0938</v>
      </c>
      <c r="G2" t="s">
        <v>6</v>
      </c>
    </row>
    <row r="3" spans="1:7">
      <c r="A3" t="s">
        <v>7</v>
      </c>
      <c r="B3">
        <v>1.6257999999999999</v>
      </c>
      <c r="C3">
        <v>1.61633</v>
      </c>
      <c r="D3">
        <v>1.61442</v>
      </c>
      <c r="E3">
        <v>1.61799</v>
      </c>
      <c r="F3">
        <v>1.62104</v>
      </c>
      <c r="G3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0116-3E1A-F34D-9A16-78B3C1B6C756}">
  <dimension ref="A1:E16"/>
  <sheetViews>
    <sheetView zoomScale="125" workbookViewId="0">
      <selection activeCell="I2" sqref="I2"/>
    </sheetView>
  </sheetViews>
  <sheetFormatPr baseColWidth="10" defaultRowHeight="15"/>
  <sheetData>
    <row r="1" spans="1:5">
      <c r="A1" t="s">
        <v>0</v>
      </c>
      <c r="B1" t="s">
        <v>9</v>
      </c>
      <c r="C1" t="s">
        <v>1</v>
      </c>
      <c r="D1" t="s">
        <v>2</v>
      </c>
      <c r="E1" t="s">
        <v>3</v>
      </c>
    </row>
    <row r="2" spans="1:5">
      <c r="B2">
        <v>-10.174099999999999</v>
      </c>
      <c r="C2">
        <v>1.47227</v>
      </c>
    </row>
    <row r="3" spans="1:5">
      <c r="B3">
        <v>-15.2018</v>
      </c>
      <c r="C3">
        <v>1.5384199999999999</v>
      </c>
    </row>
    <row r="4" spans="1:5">
      <c r="B4">
        <v>-20.160599999999999</v>
      </c>
      <c r="C4">
        <v>1.6015600000000001</v>
      </c>
    </row>
    <row r="5" spans="1:5">
      <c r="B5">
        <v>-25.4009</v>
      </c>
      <c r="C5">
        <v>1.6587700000000001</v>
      </c>
    </row>
    <row r="6" spans="1:5">
      <c r="B6">
        <v>-30.473099999999999</v>
      </c>
      <c r="C6">
        <v>1.74725</v>
      </c>
    </row>
    <row r="7" spans="1:5">
      <c r="B7">
        <v>-35.0167</v>
      </c>
      <c r="C7">
        <v>1.82253</v>
      </c>
    </row>
    <row r="8" spans="1:5">
      <c r="B8">
        <v>-40.134300000000003</v>
      </c>
      <c r="C8">
        <v>1.8846700000000001</v>
      </c>
    </row>
    <row r="9" spans="1:5">
      <c r="B9">
        <v>-45.034100000000002</v>
      </c>
      <c r="C9">
        <v>1.9439500000000001</v>
      </c>
    </row>
    <row r="10" spans="1:5">
      <c r="B10">
        <v>-50.669499999999999</v>
      </c>
      <c r="C10">
        <v>2.0179</v>
      </c>
    </row>
    <row r="11" spans="1:5">
      <c r="B11">
        <v>-55.102600000000002</v>
      </c>
      <c r="C11">
        <v>2.0877599999999998</v>
      </c>
    </row>
    <row r="12" spans="1:5">
      <c r="B12">
        <v>-60.654899999999998</v>
      </c>
      <c r="C12">
        <v>2.16648</v>
      </c>
    </row>
    <row r="13" spans="1:5">
      <c r="B13">
        <v>-65.924400000000006</v>
      </c>
      <c r="C13">
        <v>2.2216399999999998</v>
      </c>
    </row>
    <row r="14" spans="1:5">
      <c r="B14">
        <v>-70.7637</v>
      </c>
      <c r="C14">
        <v>2.2890899999999998</v>
      </c>
    </row>
    <row r="15" spans="1:5">
      <c r="B15">
        <v>-74.831199999999995</v>
      </c>
      <c r="C15">
        <v>2.3331</v>
      </c>
    </row>
    <row r="16" spans="1:5">
      <c r="B16">
        <v>-80.867199999999997</v>
      </c>
      <c r="C16">
        <v>2.40666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31FB-09D6-3B4C-B630-946B8595B5F3}">
  <dimension ref="A1:B13"/>
  <sheetViews>
    <sheetView zoomScale="193" workbookViewId="0">
      <selection sqref="A1:B1"/>
    </sheetView>
  </sheetViews>
  <sheetFormatPr baseColWidth="10" defaultRowHeight="15"/>
  <sheetData>
    <row r="1" spans="1:2">
      <c r="A1" t="s">
        <v>10</v>
      </c>
      <c r="B1" t="s">
        <v>11</v>
      </c>
    </row>
    <row r="2" spans="1:2">
      <c r="A2" s="2">
        <v>5.0365500000000001E-2</v>
      </c>
      <c r="B2" s="1">
        <v>-7.7299999999999997E-8</v>
      </c>
    </row>
    <row r="3" spans="1:2">
      <c r="A3" s="2">
        <v>0.1003221</v>
      </c>
      <c r="B3" s="1">
        <v>7.3900000000000007E-8</v>
      </c>
    </row>
    <row r="4" spans="1:2">
      <c r="A4" s="2">
        <v>0.155057</v>
      </c>
      <c r="B4" s="1">
        <v>-4.7799999999999998E-8</v>
      </c>
    </row>
    <row r="5" spans="1:2">
      <c r="A5" s="2">
        <v>0.20913899999999999</v>
      </c>
      <c r="B5" s="1">
        <v>1.4390000000000001E-7</v>
      </c>
    </row>
    <row r="6" spans="1:2">
      <c r="A6" s="2">
        <v>0.25503700000000001</v>
      </c>
      <c r="B6" s="1">
        <v>1.3112E-6</v>
      </c>
    </row>
    <row r="7" spans="1:2">
      <c r="A7" s="2">
        <v>0.309228</v>
      </c>
      <c r="B7" s="1">
        <v>1.0557899999999999E-5</v>
      </c>
    </row>
    <row r="8" spans="1:2">
      <c r="A8" s="2">
        <v>0.352545</v>
      </c>
      <c r="B8" s="1">
        <v>5.22457E-5</v>
      </c>
    </row>
    <row r="9" spans="1:2">
      <c r="A9" s="2">
        <v>0.40053299999999997</v>
      </c>
      <c r="B9" s="1">
        <v>2.2050699999999999E-4</v>
      </c>
    </row>
    <row r="10" spans="1:2">
      <c r="A10" s="2">
        <v>0.45566200000000001</v>
      </c>
      <c r="B10" s="1">
        <v>8.6303499999999995E-4</v>
      </c>
    </row>
    <row r="11" spans="1:2">
      <c r="A11" s="2">
        <v>0.50766999999999995</v>
      </c>
      <c r="B11" s="1">
        <v>2.5278399999999999E-3</v>
      </c>
    </row>
    <row r="12" spans="1:2">
      <c r="A12" s="2">
        <v>0.55511999999999995</v>
      </c>
      <c r="B12" s="1">
        <v>5.3455200000000003E-3</v>
      </c>
    </row>
    <row r="13" spans="1:2">
      <c r="A13" s="2">
        <v>0.60505200000000003</v>
      </c>
      <c r="B13" s="1">
        <v>9.9870299999999992E-3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90EC-11E5-DC47-BFF2-F2EA08ADE7BB}">
  <dimension ref="A1:B17"/>
  <sheetViews>
    <sheetView zoomScale="282" zoomScaleNormal="372" workbookViewId="0">
      <selection sqref="A1:B1"/>
    </sheetView>
  </sheetViews>
  <sheetFormatPr baseColWidth="10" defaultRowHeight="15"/>
  <sheetData>
    <row r="1" spans="1:2">
      <c r="A1" t="s">
        <v>10</v>
      </c>
      <c r="B1" t="s">
        <v>11</v>
      </c>
    </row>
    <row r="2" spans="1:2">
      <c r="A2" s="1">
        <v>5.0060599999999997E-2</v>
      </c>
      <c r="B2" s="1">
        <v>-1.00593E-5</v>
      </c>
    </row>
    <row r="3" spans="1:2">
      <c r="A3" s="1">
        <v>0.1031498</v>
      </c>
      <c r="B3" s="1">
        <v>-9.9518000000000002E-6</v>
      </c>
    </row>
    <row r="4" spans="1:2">
      <c r="A4">
        <v>0.15015999999999999</v>
      </c>
      <c r="B4" s="1">
        <v>-9.9180000000000006E-6</v>
      </c>
    </row>
    <row r="5" spans="1:2">
      <c r="A5">
        <v>0.20353299999999999</v>
      </c>
      <c r="B5" s="1">
        <v>-9.7277000000000001E-6</v>
      </c>
    </row>
    <row r="6" spans="1:2">
      <c r="A6">
        <v>0.25154500000000002</v>
      </c>
      <c r="B6" s="1">
        <v>-8.5738999999999993E-6</v>
      </c>
    </row>
    <row r="7" spans="1:2">
      <c r="A7">
        <v>0.29964099999999999</v>
      </c>
      <c r="B7" s="1">
        <v>-1.4140999999999999E-6</v>
      </c>
    </row>
    <row r="8" spans="1:2">
      <c r="A8">
        <v>0.35038799999999998</v>
      </c>
      <c r="B8" s="1">
        <v>4.2921199999999998E-5</v>
      </c>
    </row>
    <row r="9" spans="1:2">
      <c r="A9">
        <v>0.40516400000000002</v>
      </c>
      <c r="B9" s="1">
        <v>2.6401199999999999E-4</v>
      </c>
    </row>
    <row r="10" spans="1:2">
      <c r="A10">
        <v>0.4546</v>
      </c>
      <c r="B10" s="1">
        <v>8.6542399999999995E-4</v>
      </c>
    </row>
    <row r="11" spans="1:2">
      <c r="A11">
        <v>0.50257099999999999</v>
      </c>
      <c r="B11" s="1">
        <v>2.39821E-3</v>
      </c>
    </row>
    <row r="12" spans="1:2">
      <c r="A12">
        <v>0.55051600000000001</v>
      </c>
      <c r="B12" s="1">
        <v>5.0955499999999999E-3</v>
      </c>
    </row>
    <row r="13" spans="1:2">
      <c r="A13">
        <v>0.6</v>
      </c>
      <c r="B13" s="1">
        <v>9.6761099999999999E-3</v>
      </c>
    </row>
    <row r="14" spans="1:2">
      <c r="A14">
        <v>0.64997899999999997</v>
      </c>
      <c r="B14" s="1">
        <v>1.2027299999999999E-2</v>
      </c>
    </row>
    <row r="15" spans="1:2">
      <c r="A15">
        <v>0.70480399999999999</v>
      </c>
      <c r="B15" s="1">
        <v>1.2005099999999999E-2</v>
      </c>
    </row>
    <row r="16" spans="1:2">
      <c r="A16">
        <v>0.75205100000000003</v>
      </c>
      <c r="B16" s="1">
        <v>1.1990499999999999E-2</v>
      </c>
    </row>
    <row r="17" spans="1:2">
      <c r="A17">
        <v>0.80627199999999999</v>
      </c>
      <c r="B17" s="1">
        <v>1.19711E-2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D54B-A20C-9841-8DB3-15ED19174E2A}">
  <dimension ref="A1:B17"/>
  <sheetViews>
    <sheetView zoomScale="150" workbookViewId="0">
      <selection activeCell="L10" sqref="L10"/>
    </sheetView>
  </sheetViews>
  <sheetFormatPr baseColWidth="10" defaultRowHeight="15"/>
  <sheetData>
    <row r="1" spans="1:2">
      <c r="A1" t="s">
        <v>10</v>
      </c>
      <c r="B1" t="s">
        <v>11</v>
      </c>
    </row>
    <row r="2" spans="1:2">
      <c r="A2" s="1">
        <v>5.0125999999999997E-2</v>
      </c>
      <c r="B2" s="1">
        <v>-1.99902E-5</v>
      </c>
    </row>
    <row r="3" spans="1:2">
      <c r="A3" s="1">
        <v>0.1003793</v>
      </c>
      <c r="B3" s="1">
        <v>-1.9967899999999999E-5</v>
      </c>
    </row>
    <row r="4" spans="1:2">
      <c r="A4">
        <v>0.14891099999999999</v>
      </c>
      <c r="B4" s="1">
        <v>-1.9913300000000001E-5</v>
      </c>
    </row>
    <row r="5" spans="1:2">
      <c r="A5">
        <v>0.206843</v>
      </c>
      <c r="B5" s="1">
        <v>-1.96562E-5</v>
      </c>
    </row>
    <row r="6" spans="1:2">
      <c r="A6">
        <v>0.25073600000000001</v>
      </c>
      <c r="B6" s="1">
        <v>-1.8539E-5</v>
      </c>
    </row>
    <row r="7" spans="1:2">
      <c r="A7">
        <v>0.30017700000000003</v>
      </c>
      <c r="B7" s="1">
        <v>-1.0885E-5</v>
      </c>
    </row>
    <row r="8" spans="1:2">
      <c r="A8">
        <v>0.35065400000000002</v>
      </c>
      <c r="B8" s="1">
        <v>3.4844900000000002E-5</v>
      </c>
    </row>
    <row r="9" spans="1:2">
      <c r="A9">
        <v>0.40043299999999998</v>
      </c>
      <c r="B9" s="1">
        <v>2.27889E-4</v>
      </c>
    </row>
    <row r="10" spans="1:2">
      <c r="A10">
        <v>0.450401</v>
      </c>
      <c r="B10" s="1">
        <v>8.0141700000000001E-4</v>
      </c>
    </row>
    <row r="11" spans="1:2">
      <c r="A11">
        <v>0.50065099999999996</v>
      </c>
      <c r="B11" s="1">
        <v>2.34352E-3</v>
      </c>
    </row>
    <row r="12" spans="1:2">
      <c r="A12">
        <v>0.55098999999999998</v>
      </c>
      <c r="B12" s="1">
        <v>5.1808999999999996E-3</v>
      </c>
    </row>
    <row r="13" spans="1:2">
      <c r="A13">
        <v>0.60644100000000001</v>
      </c>
      <c r="B13" s="1">
        <v>1.04195E-2</v>
      </c>
    </row>
    <row r="14" spans="1:2">
      <c r="A14">
        <v>0.65027699999999999</v>
      </c>
      <c r="B14" s="1">
        <v>1.20307E-2</v>
      </c>
    </row>
    <row r="15" spans="1:2">
      <c r="A15">
        <v>0.70069999999999999</v>
      </c>
      <c r="B15" s="1">
        <v>1.2012999999999999E-2</v>
      </c>
    </row>
    <row r="16" spans="1:2">
      <c r="A16">
        <v>0.75049699999999997</v>
      </c>
      <c r="B16" s="1">
        <v>1.1994899999999999E-2</v>
      </c>
    </row>
    <row r="17" spans="1:2">
      <c r="A17">
        <v>0.80051099999999997</v>
      </c>
      <c r="B17" s="1">
        <v>1.19779E-2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633F-4768-3C44-B165-E4BB5A5CAC93}">
  <dimension ref="A1:D5"/>
  <sheetViews>
    <sheetView zoomScale="258" workbookViewId="0">
      <selection activeCell="A6" sqref="A6"/>
    </sheetView>
  </sheetViews>
  <sheetFormatPr baseColWidth="10" defaultRowHeight="15"/>
  <cols>
    <col min="2" max="2" width="13.1640625" bestFit="1" customWidth="1"/>
  </cols>
  <sheetData>
    <row r="1" spans="1:4">
      <c r="A1" t="s">
        <v>17</v>
      </c>
      <c r="B1">
        <f>1.3806452E-23</f>
        <v>1.3806452000000001E-23</v>
      </c>
    </row>
    <row r="2" spans="1:4">
      <c r="A2" t="s">
        <v>16</v>
      </c>
      <c r="B2">
        <f>1.602E-19</f>
        <v>1.602E-19</v>
      </c>
    </row>
    <row r="4" spans="1:4">
      <c r="A4" t="s">
        <v>12</v>
      </c>
      <c r="B4" t="s">
        <v>13</v>
      </c>
      <c r="C4" t="s">
        <v>15</v>
      </c>
      <c r="D4" t="s">
        <v>14</v>
      </c>
    </row>
    <row r="5" spans="1:4">
      <c r="A5">
        <v>0.84299999999999997</v>
      </c>
      <c r="B5">
        <v>0.871</v>
      </c>
      <c r="C5">
        <f>B5-A5</f>
        <v>2.8000000000000025E-2</v>
      </c>
      <c r="D5">
        <f>C5*ee/kb/LN(10)</f>
        <v>141.09862027009024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8C9D6-E01E-8B4D-BEF9-D3692EFCE02D}">
  <dimension ref="A1:G9"/>
  <sheetViews>
    <sheetView zoomScale="184" workbookViewId="0">
      <selection activeCell="G12" sqref="G12"/>
    </sheetView>
  </sheetViews>
  <sheetFormatPr baseColWidth="10" defaultRowHeight="15"/>
  <cols>
    <col min="2" max="2" width="10.83203125" style="3"/>
    <col min="5" max="5" width="10.83203125" style="3"/>
  </cols>
  <sheetData>
    <row r="1" spans="1:7">
      <c r="A1" t="s">
        <v>18</v>
      </c>
      <c r="B1" s="3" t="s">
        <v>19</v>
      </c>
      <c r="C1" t="s">
        <v>20</v>
      </c>
      <c r="D1" t="s">
        <v>21</v>
      </c>
      <c r="E1" s="3" t="s">
        <v>23</v>
      </c>
      <c r="F1" t="s">
        <v>22</v>
      </c>
      <c r="G1" t="s">
        <v>24</v>
      </c>
    </row>
    <row r="2" spans="1:7">
      <c r="A2">
        <v>0.01</v>
      </c>
      <c r="B2" s="3">
        <v>3.5552E-2</v>
      </c>
      <c r="C2" s="1">
        <v>0.86597000000000002</v>
      </c>
      <c r="D2">
        <v>4.8757999999999999</v>
      </c>
      <c r="E2" s="3">
        <f>D2/C2</f>
        <v>5.6304490917699228</v>
      </c>
      <c r="F2">
        <f>E2*E3</f>
        <v>31.859085345089763</v>
      </c>
      <c r="G2">
        <f>SQRT(F2)/A2</f>
        <v>564.43852938198472</v>
      </c>
    </row>
    <row r="3" spans="1:7">
      <c r="C3" s="1">
        <v>0.86434999999999995</v>
      </c>
      <c r="D3">
        <v>4.8907999999999996</v>
      </c>
      <c r="E3" s="3">
        <f t="shared" ref="E3:E13" si="0">D3/C3</f>
        <v>5.6583559900503264</v>
      </c>
    </row>
    <row r="4" spans="1:7">
      <c r="A4">
        <v>0.01</v>
      </c>
      <c r="B4" s="3">
        <v>5.0469999999999997</v>
      </c>
      <c r="C4" s="1">
        <v>1.0128999999999999</v>
      </c>
      <c r="D4">
        <v>6.0922000000000001</v>
      </c>
      <c r="E4" s="3">
        <f t="shared" si="0"/>
        <v>6.0146115115016299</v>
      </c>
      <c r="F4">
        <f t="shared" ref="F3:G8" si="1">E4*E5</f>
        <v>36.573977246721533</v>
      </c>
      <c r="G4">
        <f>SQRT(F4)/A4</f>
        <v>604.76422882575923</v>
      </c>
    </row>
    <row r="5" spans="1:7">
      <c r="C5" s="1">
        <v>1.0018</v>
      </c>
      <c r="D5">
        <v>6.0918000000000001</v>
      </c>
      <c r="E5" s="3">
        <f t="shared" si="0"/>
        <v>6.0808544619684568</v>
      </c>
    </row>
    <row r="6" spans="1:7">
      <c r="A6">
        <v>0.01</v>
      </c>
      <c r="B6" s="3">
        <v>14.718</v>
      </c>
      <c r="C6" s="1">
        <v>0.99107999999999996</v>
      </c>
      <c r="D6">
        <v>6.0572999999999997</v>
      </c>
      <c r="E6" s="3">
        <f t="shared" si="0"/>
        <v>6.1118174113088752</v>
      </c>
      <c r="F6">
        <f t="shared" si="1"/>
        <v>37.57325954188471</v>
      </c>
      <c r="G6">
        <f>SQRT(F6)/A6</f>
        <v>612.9703054951741</v>
      </c>
    </row>
    <row r="7" spans="1:7">
      <c r="C7" s="1">
        <v>0.98306000000000004</v>
      </c>
      <c r="D7">
        <v>6.0434999999999999</v>
      </c>
      <c r="E7" s="3">
        <f t="shared" si="0"/>
        <v>6.1476410392041174</v>
      </c>
    </row>
    <row r="8" spans="1:7">
      <c r="A8">
        <v>0.01</v>
      </c>
      <c r="B8" s="3">
        <v>32.213999999999999</v>
      </c>
      <c r="C8" s="1">
        <v>0.99329999999999996</v>
      </c>
      <c r="D8">
        <v>6.0434000000000001</v>
      </c>
      <c r="E8" s="3">
        <f>D8/C8</f>
        <v>6.0841638981173869</v>
      </c>
      <c r="F8">
        <f t="shared" si="1"/>
        <v>37.280995788863095</v>
      </c>
      <c r="G8">
        <f>SQRT(F8)/A8</f>
        <v>610.58165538167862</v>
      </c>
    </row>
    <row r="9" spans="1:7">
      <c r="C9" s="1">
        <v>0.98772000000000004</v>
      </c>
      <c r="D9">
        <v>6.0522999999999998</v>
      </c>
      <c r="E9" s="3">
        <f t="shared" si="0"/>
        <v>6.1275462681731661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1319B-F4CC-5E43-9E6D-453057BA9D8B}">
  <dimension ref="A1:E26"/>
  <sheetViews>
    <sheetView tabSelected="1" zoomScale="112" zoomScaleNormal="100" workbookViewId="0">
      <selection activeCell="P12" sqref="P12"/>
    </sheetView>
  </sheetViews>
  <sheetFormatPr baseColWidth="10" defaultRowHeight="15"/>
  <sheetData>
    <row r="1" spans="1:5">
      <c r="A1" t="s">
        <v>25</v>
      </c>
      <c r="B1" t="s">
        <v>28</v>
      </c>
      <c r="D1" t="s">
        <v>27</v>
      </c>
      <c r="E1" t="s">
        <v>26</v>
      </c>
    </row>
    <row r="2" spans="1:5">
      <c r="A2">
        <v>10</v>
      </c>
      <c r="B2">
        <v>-4.3841999999999999</v>
      </c>
      <c r="E2">
        <f>A2^2</f>
        <v>100</v>
      </c>
    </row>
    <row r="3" spans="1:5">
      <c r="A3">
        <v>15</v>
      </c>
      <c r="B3">
        <v>-4.3716999999999997</v>
      </c>
      <c r="E3">
        <f t="shared" ref="E3:E26" si="0">A3^2</f>
        <v>225</v>
      </c>
    </row>
    <row r="4" spans="1:5">
      <c r="A4">
        <v>20</v>
      </c>
      <c r="B4">
        <v>-4.3795000000000002</v>
      </c>
      <c r="E4">
        <f t="shared" si="0"/>
        <v>400</v>
      </c>
    </row>
    <row r="5" spans="1:5">
      <c r="A5">
        <v>30</v>
      </c>
      <c r="B5">
        <v>-4.3810000000000002</v>
      </c>
      <c r="E5">
        <f t="shared" si="0"/>
        <v>900</v>
      </c>
    </row>
    <row r="6" spans="1:5">
      <c r="A6">
        <v>40</v>
      </c>
      <c r="B6">
        <v>-4.3815</v>
      </c>
      <c r="E6">
        <f t="shared" si="0"/>
        <v>1600</v>
      </c>
    </row>
    <row r="7" spans="1:5">
      <c r="A7">
        <v>50</v>
      </c>
      <c r="B7">
        <v>-4.37</v>
      </c>
      <c r="E7">
        <f t="shared" si="0"/>
        <v>2500</v>
      </c>
    </row>
    <row r="8" spans="1:5">
      <c r="A8">
        <v>60</v>
      </c>
      <c r="B8">
        <v>-4.3672000000000004</v>
      </c>
      <c r="E8">
        <f t="shared" si="0"/>
        <v>3600</v>
      </c>
    </row>
    <row r="9" spans="1:5">
      <c r="A9">
        <v>80</v>
      </c>
      <c r="B9">
        <v>-4.3456999999999999</v>
      </c>
      <c r="E9">
        <f t="shared" si="0"/>
        <v>6400</v>
      </c>
    </row>
    <row r="10" spans="1:5">
      <c r="A10">
        <v>100</v>
      </c>
      <c r="B10">
        <v>-4.3257000000000003</v>
      </c>
      <c r="E10">
        <f t="shared" si="0"/>
        <v>10000</v>
      </c>
    </row>
    <row r="11" spans="1:5">
      <c r="A11">
        <v>150</v>
      </c>
      <c r="B11">
        <v>-4.2577999999999996</v>
      </c>
      <c r="E11">
        <f t="shared" si="0"/>
        <v>22500</v>
      </c>
    </row>
    <row r="12" spans="1:5">
      <c r="A12">
        <v>200</v>
      </c>
      <c r="B12">
        <v>-4.1672000000000002</v>
      </c>
      <c r="E12">
        <f t="shared" si="0"/>
        <v>40000</v>
      </c>
    </row>
    <row r="13" spans="1:5">
      <c r="A13">
        <v>300</v>
      </c>
      <c r="B13">
        <v>-3.9182000000000001</v>
      </c>
      <c r="E13">
        <f t="shared" si="0"/>
        <v>90000</v>
      </c>
    </row>
    <row r="14" spans="1:5">
      <c r="A14">
        <v>400</v>
      </c>
      <c r="B14">
        <v>-3.55</v>
      </c>
      <c r="E14">
        <f t="shared" si="0"/>
        <v>160000</v>
      </c>
    </row>
    <row r="15" spans="1:5">
      <c r="A15">
        <v>500</v>
      </c>
      <c r="B15">
        <v>-3.1164000000000001</v>
      </c>
      <c r="E15">
        <f t="shared" si="0"/>
        <v>250000</v>
      </c>
    </row>
    <row r="16" spans="1:5">
      <c r="A16">
        <v>600</v>
      </c>
      <c r="B16">
        <v>-2.5484</v>
      </c>
      <c r="E16">
        <f t="shared" si="0"/>
        <v>360000</v>
      </c>
    </row>
    <row r="17" spans="1:5">
      <c r="A17">
        <v>800</v>
      </c>
      <c r="B17">
        <v>-1.1372</v>
      </c>
      <c r="E17">
        <f t="shared" si="0"/>
        <v>640000</v>
      </c>
    </row>
    <row r="18" spans="1:5">
      <c r="A18">
        <v>1000</v>
      </c>
      <c r="B18">
        <v>0.70920000000000005</v>
      </c>
      <c r="E18">
        <f t="shared" si="0"/>
        <v>1000000</v>
      </c>
    </row>
    <row r="19" spans="1:5">
      <c r="A19">
        <v>1500</v>
      </c>
      <c r="B19">
        <v>7.0692000000000004</v>
      </c>
      <c r="E19">
        <f t="shared" si="0"/>
        <v>2250000</v>
      </c>
    </row>
    <row r="20" spans="1:5">
      <c r="A20">
        <v>2000</v>
      </c>
      <c r="B20">
        <v>15.8888</v>
      </c>
      <c r="E20">
        <f t="shared" si="0"/>
        <v>4000000</v>
      </c>
    </row>
    <row r="21" spans="1:5">
      <c r="A21">
        <v>3000</v>
      </c>
      <c r="B21">
        <v>41.1265</v>
      </c>
      <c r="E21">
        <f t="shared" si="0"/>
        <v>9000000</v>
      </c>
    </row>
    <row r="22" spans="1:5">
      <c r="A22">
        <v>4000</v>
      </c>
      <c r="B22">
        <v>76.559700000000007</v>
      </c>
      <c r="E22">
        <f t="shared" si="0"/>
        <v>16000000</v>
      </c>
    </row>
    <row r="23" spans="1:5">
      <c r="A23">
        <v>5000</v>
      </c>
      <c r="B23">
        <v>122.081</v>
      </c>
      <c r="E23">
        <f t="shared" si="0"/>
        <v>25000000</v>
      </c>
    </row>
    <row r="24" spans="1:5">
      <c r="A24">
        <v>6000</v>
      </c>
      <c r="B24">
        <v>177.72800000000001</v>
      </c>
      <c r="E24">
        <f t="shared" si="0"/>
        <v>36000000</v>
      </c>
    </row>
    <row r="25" spans="1:5">
      <c r="A25">
        <v>8000</v>
      </c>
      <c r="B25">
        <v>320.58300000000003</v>
      </c>
      <c r="E25">
        <f t="shared" si="0"/>
        <v>64000000</v>
      </c>
    </row>
    <row r="26" spans="1:5">
      <c r="A26">
        <v>10000</v>
      </c>
      <c r="B26">
        <v>502.45699999999999</v>
      </c>
      <c r="E26">
        <f t="shared" si="0"/>
        <v>100000000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</vt:i4>
      </vt:variant>
    </vt:vector>
  </HeadingPairs>
  <TitlesOfParts>
    <vt:vector size="10" baseType="lpstr">
      <vt:lpstr>3.2</vt:lpstr>
      <vt:lpstr>3.3</vt:lpstr>
      <vt:lpstr>3.5 0 mV (no light)</vt:lpstr>
      <vt:lpstr>3.5 (-10uA, 4.98992VDC)</vt:lpstr>
      <vt:lpstr>3.5 (-20uA, 6.511170VDC)</vt:lpstr>
      <vt:lpstr>4.1</vt:lpstr>
      <vt:lpstr>5.1</vt:lpstr>
      <vt:lpstr>5.4 The noise calibrator</vt:lpstr>
      <vt:lpstr>ee</vt:lpstr>
      <vt:lpstr>kb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122 丁安磊</dc:creator>
  <cp:lastModifiedBy>122 丁安磊</cp:lastModifiedBy>
  <dcterms:created xsi:type="dcterms:W3CDTF">2024-03-04T08:46:33Z</dcterms:created>
  <dcterms:modified xsi:type="dcterms:W3CDTF">2024-03-11T12:01:07Z</dcterms:modified>
</cp:coreProperties>
</file>