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nish\Assignments\Semester 8\ID5130\Project\"/>
    </mc:Choice>
  </mc:AlternateContent>
  <xr:revisionPtr revIDLastSave="0" documentId="13_ncr:1_{3CB2F22A-35B4-4826-A99B-AC4B34AFD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8" i="1" l="1"/>
  <c r="U37" i="1"/>
  <c r="U36" i="1"/>
  <c r="U35" i="1"/>
  <c r="S38" i="1"/>
  <c r="S37" i="1"/>
  <c r="S36" i="1"/>
  <c r="S35" i="1"/>
  <c r="P38" i="1"/>
  <c r="P37" i="1"/>
  <c r="P36" i="1"/>
  <c r="P35" i="1"/>
  <c r="N38" i="1"/>
  <c r="N37" i="1"/>
  <c r="N36" i="1"/>
  <c r="N35" i="1"/>
  <c r="K38" i="1"/>
  <c r="K37" i="1"/>
  <c r="K36" i="1"/>
  <c r="K35" i="1"/>
  <c r="I38" i="1"/>
  <c r="I37" i="1"/>
  <c r="I36" i="1"/>
  <c r="I35" i="1"/>
  <c r="F38" i="1"/>
  <c r="F37" i="1"/>
  <c r="F36" i="1"/>
  <c r="F35" i="1"/>
  <c r="D38" i="1"/>
  <c r="D37" i="1"/>
  <c r="D36" i="1"/>
  <c r="D35" i="1"/>
  <c r="U31" i="1"/>
  <c r="U30" i="1"/>
  <c r="U29" i="1"/>
  <c r="U28" i="1"/>
  <c r="S31" i="1"/>
  <c r="S30" i="1"/>
  <c r="S29" i="1"/>
  <c r="S28" i="1"/>
  <c r="P31" i="1"/>
  <c r="P30" i="1"/>
  <c r="P29" i="1"/>
  <c r="P28" i="1"/>
  <c r="N31" i="1"/>
  <c r="N30" i="1"/>
  <c r="N29" i="1"/>
  <c r="N28" i="1"/>
  <c r="K31" i="1"/>
  <c r="K30" i="1"/>
  <c r="K29" i="1"/>
  <c r="K28" i="1"/>
  <c r="I31" i="1"/>
  <c r="I30" i="1"/>
  <c r="I29" i="1"/>
  <c r="I28" i="1"/>
  <c r="F31" i="1"/>
  <c r="F30" i="1"/>
  <c r="F29" i="1"/>
  <c r="F28" i="1"/>
  <c r="D31" i="1"/>
  <c r="D30" i="1"/>
  <c r="D29" i="1"/>
  <c r="D28" i="1"/>
  <c r="P24" i="1"/>
  <c r="P23" i="1"/>
  <c r="P22" i="1"/>
  <c r="P21" i="1"/>
  <c r="N24" i="1"/>
  <c r="N23" i="1"/>
  <c r="N22" i="1"/>
  <c r="N21" i="1"/>
  <c r="K24" i="1"/>
  <c r="K23" i="1"/>
  <c r="K22" i="1"/>
  <c r="K21" i="1"/>
  <c r="I24" i="1"/>
  <c r="I23" i="1"/>
  <c r="I22" i="1"/>
  <c r="I21" i="1"/>
  <c r="F24" i="1"/>
  <c r="F23" i="1"/>
  <c r="F22" i="1"/>
  <c r="F21" i="1"/>
  <c r="D24" i="1"/>
  <c r="D23" i="1"/>
  <c r="D22" i="1"/>
  <c r="D21" i="1"/>
  <c r="P17" i="1"/>
  <c r="P16" i="1"/>
  <c r="P15" i="1"/>
  <c r="P14" i="1"/>
  <c r="N17" i="1"/>
  <c r="N16" i="1"/>
  <c r="N15" i="1"/>
  <c r="N14" i="1"/>
  <c r="K17" i="1"/>
  <c r="K16" i="1"/>
  <c r="K15" i="1"/>
  <c r="K14" i="1"/>
  <c r="I17" i="1"/>
  <c r="I16" i="1"/>
  <c r="I15" i="1"/>
  <c r="I14" i="1"/>
  <c r="F17" i="1"/>
  <c r="F16" i="1"/>
  <c r="F15" i="1"/>
  <c r="F14" i="1"/>
  <c r="D17" i="1"/>
  <c r="D16" i="1"/>
  <c r="D15" i="1"/>
  <c r="D14" i="1"/>
</calcChain>
</file>

<file path=xl/sharedStrings.xml><?xml version="1.0" encoding="utf-8"?>
<sst xmlns="http://schemas.openxmlformats.org/spreadsheetml/2006/main" count="107" uniqueCount="24">
  <si>
    <t>Serial</t>
  </si>
  <si>
    <t>Jacobi</t>
  </si>
  <si>
    <t>Red Black</t>
  </si>
  <si>
    <t>Jacobi MG</t>
  </si>
  <si>
    <t>Red Black MG</t>
  </si>
  <si>
    <t xml:space="preserve">Size </t>
  </si>
  <si>
    <t>Time</t>
  </si>
  <si>
    <t>Size</t>
  </si>
  <si>
    <t xml:space="preserve">Time </t>
  </si>
  <si>
    <t>Parallel Jacobi</t>
  </si>
  <si>
    <t>Time (OpenMP)</t>
  </si>
  <si>
    <t>Time (MPI)</t>
  </si>
  <si>
    <t>Nprocs</t>
  </si>
  <si>
    <t>Parallel Red Black</t>
  </si>
  <si>
    <t>Iterations</t>
  </si>
  <si>
    <t>Number of Iterations</t>
  </si>
  <si>
    <t>Algorithm</t>
  </si>
  <si>
    <t>Speedup (OpenMP)</t>
  </si>
  <si>
    <t xml:space="preserve">Speedup (MPI) </t>
  </si>
  <si>
    <t>Speedup (MPI)</t>
  </si>
  <si>
    <t xml:space="preserve">Speedup (OpenMP) </t>
  </si>
  <si>
    <t>Parallel Jacobi Multigrid</t>
  </si>
  <si>
    <t>Parallel RedBlack Multigrid</t>
  </si>
  <si>
    <r>
      <rPr>
        <b/>
        <sz val="14"/>
        <color theme="1"/>
        <rFont val="Calibri"/>
        <family val="2"/>
        <scheme val="minor"/>
      </rPr>
      <t>SUPPLEMENTARY DATA</t>
    </r>
    <r>
      <rPr>
        <sz val="14"/>
        <color theme="1"/>
        <rFont val="Calibri"/>
        <family val="2"/>
        <scheme val="minor"/>
      </rPr>
      <t>: Includes all the data for run time, speed up and number of iterations for each of the methods tested in serial and parallel (With OpenMP and MPI)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</si>
</sst>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tabSelected="1" zoomScale="68" zoomScaleNormal="85" workbookViewId="0">
      <selection activeCell="M10" sqref="M10"/>
    </sheetView>
  </sheetViews>
  <sheetFormatPr defaultRowHeight="14.4" x14ac:dyDescent="0.3"/>
  <cols>
    <col min="1" max="1" width="23.6640625" style="2" customWidth="1"/>
    <col min="2" max="2" width="8.88671875" style="2"/>
    <col min="3" max="3" width="16.6640625" style="2" customWidth="1"/>
    <col min="4" max="4" width="19" style="2" customWidth="1"/>
    <col min="5" max="5" width="12.88671875" style="2" customWidth="1"/>
    <col min="6" max="6" width="16.5546875" style="2" customWidth="1"/>
    <col min="7" max="7" width="11.88671875" style="2" customWidth="1"/>
    <col min="8" max="8" width="16.21875" style="2" customWidth="1"/>
    <col min="9" max="9" width="20.77734375" style="2" customWidth="1"/>
    <col min="10" max="10" width="11.77734375" style="2" customWidth="1"/>
    <col min="11" max="11" width="16" style="2" customWidth="1"/>
    <col min="12" max="12" width="8.88671875" style="2"/>
    <col min="13" max="13" width="17.109375" style="2" customWidth="1"/>
    <col min="14" max="14" width="18.88671875" style="2" customWidth="1"/>
    <col min="15" max="15" width="12.5546875" style="2" customWidth="1"/>
    <col min="16" max="16" width="16" style="2" customWidth="1"/>
    <col min="17" max="17" width="8.88671875" style="2"/>
    <col min="18" max="18" width="15.44140625" style="2" customWidth="1"/>
    <col min="19" max="19" width="20.109375" style="2" customWidth="1"/>
    <col min="20" max="20" width="12.21875" style="2" customWidth="1"/>
    <col min="21" max="21" width="16.109375" style="2" customWidth="1"/>
    <col min="22" max="22" width="12.77734375" style="2" customWidth="1"/>
    <col min="23" max="23" width="12.88671875" style="2" customWidth="1"/>
    <col min="24" max="24" width="12.44140625" style="2" customWidth="1"/>
    <col min="25" max="25" width="8.88671875" style="2"/>
    <col min="26" max="26" width="12.77734375" style="2" customWidth="1"/>
    <col min="27" max="27" width="8.88671875" style="2"/>
    <col min="28" max="28" width="14.44140625" style="2" customWidth="1"/>
    <col min="29" max="16384" width="8.88671875" style="2"/>
  </cols>
  <sheetData>
    <row r="1" spans="1:2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4" spans="1:21" x14ac:dyDescent="0.3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21" x14ac:dyDescent="0.3">
      <c r="A5" s="4" t="s">
        <v>16</v>
      </c>
      <c r="B5" s="4" t="s">
        <v>5</v>
      </c>
      <c r="C5" s="4" t="s">
        <v>6</v>
      </c>
      <c r="D5" s="4" t="s">
        <v>7</v>
      </c>
      <c r="E5" s="4" t="s">
        <v>6</v>
      </c>
      <c r="F5" s="4" t="s">
        <v>5</v>
      </c>
      <c r="G5" s="4" t="s">
        <v>8</v>
      </c>
      <c r="H5" s="4" t="s">
        <v>7</v>
      </c>
      <c r="I5" s="4" t="s">
        <v>6</v>
      </c>
    </row>
    <row r="6" spans="1:21" x14ac:dyDescent="0.3">
      <c r="A6" s="3" t="s">
        <v>1</v>
      </c>
      <c r="B6" s="8">
        <v>129</v>
      </c>
      <c r="C6" s="3">
        <v>6.2409230000000004</v>
      </c>
      <c r="D6" s="8">
        <v>257</v>
      </c>
      <c r="E6" s="3">
        <v>99.579054999999997</v>
      </c>
      <c r="F6" s="8">
        <v>513</v>
      </c>
      <c r="G6" s="3">
        <v>1602.4531179999999</v>
      </c>
      <c r="H6" s="8">
        <v>1025</v>
      </c>
      <c r="I6" s="3">
        <v>25661.288052</v>
      </c>
    </row>
    <row r="7" spans="1:21" x14ac:dyDescent="0.3">
      <c r="A7" s="3" t="s">
        <v>2</v>
      </c>
      <c r="B7" s="8"/>
      <c r="C7" s="3">
        <v>2.983517</v>
      </c>
      <c r="D7" s="8"/>
      <c r="E7" s="3">
        <v>47.818067999999997</v>
      </c>
      <c r="F7" s="8"/>
      <c r="G7" s="3">
        <v>762.99921200000006</v>
      </c>
      <c r="H7" s="8"/>
      <c r="I7" s="3">
        <v>12283.762505999999</v>
      </c>
    </row>
    <row r="8" spans="1:21" x14ac:dyDescent="0.3">
      <c r="A8" s="3" t="s">
        <v>3</v>
      </c>
      <c r="B8" s="8"/>
      <c r="C8" s="3">
        <v>1.364209</v>
      </c>
      <c r="D8" s="8"/>
      <c r="E8" s="3">
        <v>15.143960999999999</v>
      </c>
      <c r="F8" s="8"/>
      <c r="G8" s="3">
        <v>253.472432</v>
      </c>
      <c r="H8" s="8"/>
      <c r="I8" s="3">
        <v>3280.1943230000002</v>
      </c>
    </row>
    <row r="9" spans="1:21" x14ac:dyDescent="0.3">
      <c r="A9" s="3" t="s">
        <v>4</v>
      </c>
      <c r="B9" s="8"/>
      <c r="C9" s="3">
        <v>0.513158</v>
      </c>
      <c r="D9" s="8"/>
      <c r="E9" s="3">
        <v>7.3974599999999997</v>
      </c>
      <c r="F9" s="8"/>
      <c r="G9" s="3">
        <v>142.714068</v>
      </c>
      <c r="H9" s="8"/>
      <c r="I9" s="3">
        <v>1626.3465389999999</v>
      </c>
    </row>
    <row r="12" spans="1:21" x14ac:dyDescent="0.3">
      <c r="A12" s="1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3">
      <c r="A13" s="4" t="s">
        <v>12</v>
      </c>
      <c r="B13" s="4" t="s">
        <v>7</v>
      </c>
      <c r="C13" s="4" t="s">
        <v>10</v>
      </c>
      <c r="D13" s="4" t="s">
        <v>17</v>
      </c>
      <c r="E13" s="4" t="s">
        <v>11</v>
      </c>
      <c r="F13" s="4" t="s">
        <v>18</v>
      </c>
      <c r="G13" s="4" t="s">
        <v>7</v>
      </c>
      <c r="H13" s="4" t="s">
        <v>10</v>
      </c>
      <c r="I13" s="4" t="s">
        <v>17</v>
      </c>
      <c r="J13" s="4" t="s">
        <v>11</v>
      </c>
      <c r="K13" s="4" t="s">
        <v>19</v>
      </c>
      <c r="L13" s="4" t="s">
        <v>7</v>
      </c>
      <c r="M13" s="4" t="s">
        <v>10</v>
      </c>
      <c r="N13" s="4" t="s">
        <v>17</v>
      </c>
      <c r="O13" s="4" t="s">
        <v>11</v>
      </c>
      <c r="P13" s="4" t="s">
        <v>19</v>
      </c>
      <c r="Q13" s="5"/>
      <c r="R13" s="5"/>
      <c r="S13" s="5"/>
      <c r="T13" s="5"/>
      <c r="U13" s="5"/>
    </row>
    <row r="14" spans="1:21" x14ac:dyDescent="0.3">
      <c r="A14" s="3">
        <v>2</v>
      </c>
      <c r="B14" s="8">
        <v>129</v>
      </c>
      <c r="C14" s="3">
        <v>3.1249880000000001</v>
      </c>
      <c r="D14" s="3">
        <f>6.240923/C14</f>
        <v>1.9971030288756311</v>
      </c>
      <c r="E14" s="3">
        <v>2.954923</v>
      </c>
      <c r="F14" s="3">
        <f>6.240923/E14</f>
        <v>2.1120425134597416</v>
      </c>
      <c r="G14" s="8">
        <v>257</v>
      </c>
      <c r="H14" s="3">
        <v>48.981858000000003</v>
      </c>
      <c r="I14" s="3">
        <f>99.579055/H14</f>
        <v>2.0329783120926117</v>
      </c>
      <c r="J14" s="3">
        <v>46.195630000000001</v>
      </c>
      <c r="K14" s="3">
        <f>99.579055/J14</f>
        <v>2.1555946958619243</v>
      </c>
      <c r="L14" s="8">
        <v>513</v>
      </c>
      <c r="M14" s="3">
        <v>780.44827299999997</v>
      </c>
      <c r="N14" s="3">
        <f>1602.453118/M14</f>
        <v>2.0532470548499759</v>
      </c>
      <c r="O14" s="3">
        <v>749.22227199999998</v>
      </c>
      <c r="P14" s="3">
        <f>1602.453118/O14</f>
        <v>2.13882205306358</v>
      </c>
      <c r="Q14" s="9"/>
    </row>
    <row r="15" spans="1:21" x14ac:dyDescent="0.3">
      <c r="A15" s="3">
        <v>4</v>
      </c>
      <c r="B15" s="8"/>
      <c r="C15" s="3">
        <v>1.843464</v>
      </c>
      <c r="D15" s="3">
        <f t="shared" ref="D15:D17" si="0">6.240923/C15</f>
        <v>3.3854325335346935</v>
      </c>
      <c r="E15" s="3">
        <v>1.745951</v>
      </c>
      <c r="F15" s="3">
        <f t="shared" ref="F15:F17" si="1">6.240923/E15</f>
        <v>3.5745121140284009</v>
      </c>
      <c r="G15" s="8"/>
      <c r="H15" s="3">
        <v>27.172737000000001</v>
      </c>
      <c r="I15" s="3">
        <f t="shared" ref="I15:I17" si="2">99.579055/H15</f>
        <v>3.6646678249599955</v>
      </c>
      <c r="J15" s="3">
        <v>24.925947000000001</v>
      </c>
      <c r="K15" s="3">
        <f t="shared" ref="K15:K17" si="3">99.579055/J15</f>
        <v>3.9949958571283166</v>
      </c>
      <c r="L15" s="8"/>
      <c r="M15" s="3">
        <v>429.34101099999998</v>
      </c>
      <c r="N15" s="3">
        <f t="shared" ref="N15:N17" si="4">1602.453118/M15</f>
        <v>3.7323551138700792</v>
      </c>
      <c r="O15" s="3">
        <v>427.18371200000001</v>
      </c>
      <c r="P15" s="3">
        <f t="shared" ref="P15:P17" si="5">1602.453118/O15</f>
        <v>3.7512036928973544</v>
      </c>
      <c r="Q15" s="9"/>
    </row>
    <row r="16" spans="1:21" x14ac:dyDescent="0.3">
      <c r="A16" s="3">
        <v>8</v>
      </c>
      <c r="B16" s="8"/>
      <c r="C16" s="3">
        <v>1.670585</v>
      </c>
      <c r="D16" s="3">
        <f t="shared" si="0"/>
        <v>3.7357710023734203</v>
      </c>
      <c r="E16" s="3">
        <v>1.6338889999999999</v>
      </c>
      <c r="F16" s="3">
        <f t="shared" si="1"/>
        <v>3.8196737966899836</v>
      </c>
      <c r="G16" s="8"/>
      <c r="H16" s="3">
        <v>25.530540999999999</v>
      </c>
      <c r="I16" s="3">
        <f t="shared" si="2"/>
        <v>3.9003895373779978</v>
      </c>
      <c r="J16" s="3">
        <v>23.701208999999999</v>
      </c>
      <c r="K16" s="3">
        <f t="shared" si="3"/>
        <v>4.2014335640008911</v>
      </c>
      <c r="L16" s="8"/>
      <c r="M16" s="3">
        <v>412.808986</v>
      </c>
      <c r="N16" s="3">
        <f t="shared" si="4"/>
        <v>3.8818271218543674</v>
      </c>
      <c r="O16" s="3">
        <v>433.86039299999999</v>
      </c>
      <c r="P16" s="3">
        <f t="shared" si="5"/>
        <v>3.6934763897657743</v>
      </c>
      <c r="Q16" s="9"/>
    </row>
    <row r="17" spans="1:21" x14ac:dyDescent="0.3">
      <c r="A17" s="3">
        <v>16</v>
      </c>
      <c r="B17" s="8"/>
      <c r="C17" s="3">
        <v>3.4419960000000001</v>
      </c>
      <c r="D17" s="3">
        <f t="shared" si="0"/>
        <v>1.8131697422077191</v>
      </c>
      <c r="E17" s="3">
        <v>3.3106900000000001</v>
      </c>
      <c r="F17" s="3">
        <f t="shared" si="1"/>
        <v>1.8850822638181166</v>
      </c>
      <c r="G17" s="8"/>
      <c r="H17" s="3">
        <v>30.081555999999999</v>
      </c>
      <c r="I17" s="3">
        <f t="shared" si="2"/>
        <v>3.3103026651945795</v>
      </c>
      <c r="J17" s="3">
        <v>29.200469999999999</v>
      </c>
      <c r="K17" s="3">
        <f t="shared" si="3"/>
        <v>3.4101867195973217</v>
      </c>
      <c r="L17" s="8"/>
      <c r="M17" s="3">
        <v>410.61995999999999</v>
      </c>
      <c r="N17" s="3">
        <f t="shared" si="4"/>
        <v>3.9025212461664065</v>
      </c>
      <c r="O17" s="3">
        <v>951.04432799999995</v>
      </c>
      <c r="P17" s="3">
        <f t="shared" si="5"/>
        <v>1.6849405130987753</v>
      </c>
      <c r="Q17" s="9"/>
    </row>
    <row r="18" spans="1:21" x14ac:dyDescent="0.3">
      <c r="Q18" s="1"/>
    </row>
    <row r="19" spans="1:21" x14ac:dyDescent="0.3">
      <c r="A19" s="10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12"/>
      <c r="S19" s="12"/>
      <c r="T19" s="12"/>
      <c r="U19" s="12"/>
    </row>
    <row r="20" spans="1:21" x14ac:dyDescent="0.3">
      <c r="A20" s="4" t="s">
        <v>12</v>
      </c>
      <c r="B20" s="4" t="s">
        <v>7</v>
      </c>
      <c r="C20" s="4" t="s">
        <v>10</v>
      </c>
      <c r="D20" s="4" t="s">
        <v>17</v>
      </c>
      <c r="E20" s="4" t="s">
        <v>11</v>
      </c>
      <c r="F20" s="4" t="s">
        <v>19</v>
      </c>
      <c r="G20" s="4" t="s">
        <v>7</v>
      </c>
      <c r="H20" s="4" t="s">
        <v>10</v>
      </c>
      <c r="I20" s="4" t="s">
        <v>20</v>
      </c>
      <c r="J20" s="4" t="s">
        <v>11</v>
      </c>
      <c r="K20" s="4" t="s">
        <v>19</v>
      </c>
      <c r="L20" s="4" t="s">
        <v>7</v>
      </c>
      <c r="M20" s="4" t="s">
        <v>10</v>
      </c>
      <c r="N20" s="4" t="s">
        <v>17</v>
      </c>
      <c r="O20" s="4" t="s">
        <v>11</v>
      </c>
      <c r="P20" s="4" t="s">
        <v>19</v>
      </c>
      <c r="Q20" s="5"/>
      <c r="R20" s="5"/>
      <c r="S20" s="5"/>
      <c r="T20" s="5"/>
      <c r="U20" s="5"/>
    </row>
    <row r="21" spans="1:21" x14ac:dyDescent="0.3">
      <c r="A21" s="3">
        <v>2</v>
      </c>
      <c r="B21" s="8">
        <v>129</v>
      </c>
      <c r="C21" s="3">
        <v>1.496289</v>
      </c>
      <c r="D21" s="3">
        <f>2.983517/C21</f>
        <v>1.9939443516593385</v>
      </c>
      <c r="E21" s="3">
        <v>1.6581900000000001</v>
      </c>
      <c r="F21" s="3">
        <f>2.983517/E21</f>
        <v>1.7992612426802719</v>
      </c>
      <c r="G21" s="8">
        <v>257</v>
      </c>
      <c r="H21" s="3">
        <v>23.155073999999999</v>
      </c>
      <c r="I21" s="3">
        <f>47.818068/H21</f>
        <v>2.0651226595086674</v>
      </c>
      <c r="J21" s="3">
        <v>25.589935000000001</v>
      </c>
      <c r="K21" s="3">
        <f>47.818068/J21</f>
        <v>1.8686279586095078</v>
      </c>
      <c r="L21" s="8">
        <v>513</v>
      </c>
      <c r="M21" s="3">
        <v>369.35570899999999</v>
      </c>
      <c r="N21" s="3">
        <f>762.999212/M21</f>
        <v>2.0657571912608508</v>
      </c>
      <c r="O21" s="3">
        <v>425.24594000000002</v>
      </c>
      <c r="P21" s="3">
        <f>762.999212/O21</f>
        <v>1.7942539604258185</v>
      </c>
      <c r="Q21" s="9"/>
    </row>
    <row r="22" spans="1:21" x14ac:dyDescent="0.3">
      <c r="A22" s="3">
        <v>4</v>
      </c>
      <c r="B22" s="8"/>
      <c r="C22" s="3">
        <v>0.91535</v>
      </c>
      <c r="D22" s="3">
        <f t="shared" ref="D22:D24" si="6">2.983517/C22</f>
        <v>3.2594275413776153</v>
      </c>
      <c r="E22" s="3">
        <v>0.98843700000000001</v>
      </c>
      <c r="F22" s="3">
        <f t="shared" ref="F22:F24" si="7">2.983517/E22</f>
        <v>3.0184189786501312</v>
      </c>
      <c r="G22" s="8"/>
      <c r="H22" s="3">
        <v>12.437484</v>
      </c>
      <c r="I22" s="3">
        <f t="shared" ref="I22:I24" si="8">47.818068/H22</f>
        <v>3.8446737298315319</v>
      </c>
      <c r="J22" s="3">
        <v>13.921013</v>
      </c>
      <c r="K22" s="3">
        <f t="shared" ref="K22:K24" si="9">47.818068/J22</f>
        <v>3.4349560624647069</v>
      </c>
      <c r="L22" s="8"/>
      <c r="M22" s="3">
        <v>205.97512</v>
      </c>
      <c r="N22" s="3">
        <f t="shared" ref="N22:N24" si="10">762.999212/M22</f>
        <v>3.7043270662981045</v>
      </c>
      <c r="O22" s="3">
        <v>225.17734300000001</v>
      </c>
      <c r="P22" s="3">
        <f t="shared" ref="P22:P24" si="11">762.999212/O22</f>
        <v>3.3884368730649781</v>
      </c>
      <c r="Q22" s="9"/>
    </row>
    <row r="23" spans="1:21" x14ac:dyDescent="0.3">
      <c r="A23" s="3">
        <v>8</v>
      </c>
      <c r="B23" s="8"/>
      <c r="C23" s="3">
        <v>0.80616699999999997</v>
      </c>
      <c r="D23" s="3">
        <f t="shared" si="6"/>
        <v>3.700867190048712</v>
      </c>
      <c r="E23" s="3">
        <v>0.86200100000000002</v>
      </c>
      <c r="F23" s="3">
        <f t="shared" si="7"/>
        <v>3.4611525972707686</v>
      </c>
      <c r="G23" s="8"/>
      <c r="H23" s="3">
        <v>11.753269</v>
      </c>
      <c r="I23" s="3">
        <f t="shared" si="8"/>
        <v>4.0684909024034077</v>
      </c>
      <c r="J23" s="3">
        <v>14.085874</v>
      </c>
      <c r="K23" s="3">
        <f t="shared" si="9"/>
        <v>3.3947533536080186</v>
      </c>
      <c r="L23" s="8"/>
      <c r="M23" s="3">
        <v>187.11446799999999</v>
      </c>
      <c r="N23" s="3">
        <f t="shared" si="10"/>
        <v>4.0777136057699188</v>
      </c>
      <c r="O23" s="3">
        <v>247.185968</v>
      </c>
      <c r="P23" s="3">
        <f t="shared" si="11"/>
        <v>3.0867416066271205</v>
      </c>
      <c r="Q23" s="9"/>
    </row>
    <row r="24" spans="1:21" x14ac:dyDescent="0.3">
      <c r="A24" s="3">
        <v>16</v>
      </c>
      <c r="B24" s="8"/>
      <c r="C24" s="3">
        <v>1.4896320000000001</v>
      </c>
      <c r="D24" s="3">
        <f t="shared" si="6"/>
        <v>2.0028550675603101</v>
      </c>
      <c r="E24" s="3">
        <v>1.5453920000000001</v>
      </c>
      <c r="F24" s="3">
        <f t="shared" si="7"/>
        <v>1.9305891320778157</v>
      </c>
      <c r="G24" s="8"/>
      <c r="H24" s="3">
        <v>14.471043999999999</v>
      </c>
      <c r="I24" s="3">
        <f t="shared" si="8"/>
        <v>3.3043965590872366</v>
      </c>
      <c r="J24" s="3">
        <v>17.778441999999998</v>
      </c>
      <c r="K24" s="3">
        <f t="shared" si="9"/>
        <v>2.6896658323603386</v>
      </c>
      <c r="L24" s="8"/>
      <c r="M24" s="3">
        <v>193.09018599999999</v>
      </c>
      <c r="N24" s="3">
        <f t="shared" si="10"/>
        <v>3.9515173080831776</v>
      </c>
      <c r="O24" s="3">
        <v>554.88530300000002</v>
      </c>
      <c r="P24" s="3">
        <f t="shared" si="11"/>
        <v>1.375057526077601</v>
      </c>
      <c r="Q24" s="9"/>
    </row>
    <row r="26" spans="1:21" x14ac:dyDescent="0.3">
      <c r="A26" s="10" t="s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3">
      <c r="A27" s="4" t="s">
        <v>12</v>
      </c>
      <c r="B27" s="4" t="s">
        <v>7</v>
      </c>
      <c r="C27" s="4" t="s">
        <v>10</v>
      </c>
      <c r="D27" s="4" t="s">
        <v>17</v>
      </c>
      <c r="E27" s="4" t="s">
        <v>11</v>
      </c>
      <c r="F27" s="4" t="s">
        <v>19</v>
      </c>
      <c r="G27" s="4" t="s">
        <v>7</v>
      </c>
      <c r="H27" s="4" t="s">
        <v>10</v>
      </c>
      <c r="I27" s="4" t="s">
        <v>17</v>
      </c>
      <c r="J27" s="4" t="s">
        <v>11</v>
      </c>
      <c r="K27" s="4" t="s">
        <v>19</v>
      </c>
      <c r="L27" s="4" t="s">
        <v>7</v>
      </c>
      <c r="M27" s="4" t="s">
        <v>10</v>
      </c>
      <c r="N27" s="4" t="s">
        <v>17</v>
      </c>
      <c r="O27" s="4" t="s">
        <v>11</v>
      </c>
      <c r="P27" s="4" t="s">
        <v>19</v>
      </c>
      <c r="Q27" s="4" t="s">
        <v>7</v>
      </c>
      <c r="R27" s="4" t="s">
        <v>10</v>
      </c>
      <c r="S27" s="4" t="s">
        <v>17</v>
      </c>
      <c r="T27" s="4" t="s">
        <v>11</v>
      </c>
      <c r="U27" s="4" t="s">
        <v>19</v>
      </c>
    </row>
    <row r="28" spans="1:21" x14ac:dyDescent="0.3">
      <c r="A28" s="3">
        <v>2</v>
      </c>
      <c r="B28" s="8">
        <v>129</v>
      </c>
      <c r="C28" s="3">
        <v>0.77064500000000002</v>
      </c>
      <c r="D28" s="3">
        <f>1.364209/C28</f>
        <v>1.7702171557591369</v>
      </c>
      <c r="E28" s="3">
        <v>1.145621</v>
      </c>
      <c r="F28" s="3">
        <f>1.364209/E28</f>
        <v>1.1908030666337297</v>
      </c>
      <c r="G28" s="8">
        <v>257</v>
      </c>
      <c r="H28" s="3">
        <v>8.0951500000000003</v>
      </c>
      <c r="I28" s="3">
        <f>15.143961/H28</f>
        <v>1.8707449522244799</v>
      </c>
      <c r="J28" s="3">
        <v>11.318754999999999</v>
      </c>
      <c r="K28" s="3">
        <f>15.143961/J28</f>
        <v>1.3379528932289815</v>
      </c>
      <c r="L28" s="8">
        <v>513</v>
      </c>
      <c r="M28" s="3">
        <v>134.706917</v>
      </c>
      <c r="N28" s="3">
        <f>253.472432/M28</f>
        <v>1.8816586233652723</v>
      </c>
      <c r="O28" s="3">
        <v>129.37639999999999</v>
      </c>
      <c r="P28" s="3">
        <f>253.472432/O28</f>
        <v>1.9591860030113686</v>
      </c>
      <c r="Q28" s="8">
        <v>1025</v>
      </c>
      <c r="R28" s="3">
        <v>1739.2121959999999</v>
      </c>
      <c r="S28" s="3">
        <f>3280.194323/R28</f>
        <v>1.8860230686882788</v>
      </c>
      <c r="T28" s="3">
        <v>1647.42705</v>
      </c>
      <c r="U28" s="3">
        <f xml:space="preserve"> 3280.194323/T28</f>
        <v>1.9911014105298321</v>
      </c>
    </row>
    <row r="29" spans="1:21" x14ac:dyDescent="0.3">
      <c r="A29" s="3">
        <v>4</v>
      </c>
      <c r="B29" s="8"/>
      <c r="C29" s="3">
        <v>0.42139399999999999</v>
      </c>
      <c r="D29" s="3">
        <f t="shared" ref="D29:D31" si="12">1.364209/C29</f>
        <v>3.237371675913753</v>
      </c>
      <c r="E29" s="3">
        <v>0.64545799999999998</v>
      </c>
      <c r="F29" s="3">
        <f t="shared" ref="F29:F31" si="13">1.364209/E29</f>
        <v>2.1135519274685572</v>
      </c>
      <c r="G29" s="8"/>
      <c r="H29" s="3">
        <v>4.181794</v>
      </c>
      <c r="I29" s="3">
        <f t="shared" ref="I29:I31" si="14">15.143961/H29</f>
        <v>3.6214029194168815</v>
      </c>
      <c r="J29" s="3">
        <v>6.220567</v>
      </c>
      <c r="K29" s="3">
        <f t="shared" ref="K29:K31" si="15">15.143961/J29</f>
        <v>2.4344984950728765</v>
      </c>
      <c r="L29" s="8"/>
      <c r="M29" s="3">
        <v>68.993413000000004</v>
      </c>
      <c r="N29" s="3">
        <f t="shared" ref="N29:N31" si="16">253.472432/M29</f>
        <v>3.673864228169144</v>
      </c>
      <c r="O29" s="3">
        <v>72.729634000000004</v>
      </c>
      <c r="P29" s="3">
        <f t="shared" ref="P29:P31" si="17">253.472432/O29</f>
        <v>3.4851327864512558</v>
      </c>
      <c r="Q29" s="8"/>
      <c r="R29" s="3">
        <v>943.54577900000004</v>
      </c>
      <c r="S29" s="3">
        <f t="shared" ref="S29:S31" si="18">3280.194323/R29</f>
        <v>3.4764548747983959</v>
      </c>
      <c r="T29" s="3">
        <v>951.88946299999998</v>
      </c>
      <c r="U29" s="3">
        <f t="shared" ref="U29:U31" si="19" xml:space="preserve"> 3280.194323/T29</f>
        <v>3.4459823860871968</v>
      </c>
    </row>
    <row r="30" spans="1:21" x14ac:dyDescent="0.3">
      <c r="A30" s="3">
        <v>8</v>
      </c>
      <c r="B30" s="8"/>
      <c r="C30" s="3">
        <v>0.37470599999999998</v>
      </c>
      <c r="D30" s="3">
        <f t="shared" si="12"/>
        <v>3.6407450107550989</v>
      </c>
      <c r="E30" s="3">
        <v>0.58695799999999998</v>
      </c>
      <c r="F30" s="3">
        <f t="shared" si="13"/>
        <v>2.3242020723799661</v>
      </c>
      <c r="G30" s="8"/>
      <c r="H30" s="3">
        <v>3.6884899999999998</v>
      </c>
      <c r="I30" s="3">
        <f t="shared" si="14"/>
        <v>4.1057345959999889</v>
      </c>
      <c r="J30" s="3">
        <v>5.8764240000000001</v>
      </c>
      <c r="K30" s="3">
        <f t="shared" si="15"/>
        <v>2.5770708512523943</v>
      </c>
      <c r="L30" s="8"/>
      <c r="M30" s="3">
        <v>62.759233000000002</v>
      </c>
      <c r="N30" s="3">
        <f t="shared" si="16"/>
        <v>4.0388070389579172</v>
      </c>
      <c r="O30" s="3">
        <v>74.874994999999998</v>
      </c>
      <c r="P30" s="3">
        <f t="shared" si="17"/>
        <v>3.3852747769799518</v>
      </c>
      <c r="Q30" s="8"/>
      <c r="R30" s="3">
        <v>922.41254300000003</v>
      </c>
      <c r="S30" s="3">
        <f t="shared" si="18"/>
        <v>3.5561033378098807</v>
      </c>
      <c r="T30" s="3">
        <v>955.41575999999998</v>
      </c>
      <c r="U30" s="3">
        <f t="shared" si="19"/>
        <v>3.4332637793205341</v>
      </c>
    </row>
    <row r="31" spans="1:21" x14ac:dyDescent="0.3">
      <c r="A31" s="3">
        <v>16</v>
      </c>
      <c r="B31" s="8"/>
      <c r="C31" s="3">
        <v>0.80570399999999998</v>
      </c>
      <c r="D31" s="3">
        <f t="shared" si="12"/>
        <v>1.6931888137579061</v>
      </c>
      <c r="E31" s="3">
        <v>0.84139299999999995</v>
      </c>
      <c r="F31" s="3">
        <f t="shared" si="13"/>
        <v>1.6213695621427799</v>
      </c>
      <c r="G31" s="8"/>
      <c r="H31" s="3">
        <v>4.6515690000000003</v>
      </c>
      <c r="I31" s="3">
        <f t="shared" si="14"/>
        <v>3.2556672812979874</v>
      </c>
      <c r="J31" s="3">
        <v>10.841165</v>
      </c>
      <c r="K31" s="3">
        <f t="shared" si="15"/>
        <v>1.3968942452218003</v>
      </c>
      <c r="L31" s="8"/>
      <c r="M31" s="3">
        <v>62.655985999999999</v>
      </c>
      <c r="N31" s="3">
        <f t="shared" si="16"/>
        <v>4.0454623441725106</v>
      </c>
      <c r="O31" s="3">
        <v>188.18832</v>
      </c>
      <c r="P31" s="3">
        <f t="shared" si="17"/>
        <v>1.3469084159952116</v>
      </c>
      <c r="Q31" s="8"/>
      <c r="R31" s="3">
        <v>913.05135099999995</v>
      </c>
      <c r="S31" s="3">
        <f t="shared" si="18"/>
        <v>3.5925628053750072</v>
      </c>
      <c r="T31" s="3">
        <v>1366.6213829999999</v>
      </c>
      <c r="U31" s="3">
        <f t="shared" si="19"/>
        <v>2.4002217174440337</v>
      </c>
    </row>
    <row r="33" spans="1:21" x14ac:dyDescent="0.3">
      <c r="A33" s="10" t="s">
        <v>22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3">
      <c r="A34" s="4" t="s">
        <v>12</v>
      </c>
      <c r="B34" s="4" t="s">
        <v>7</v>
      </c>
      <c r="C34" s="4" t="s">
        <v>10</v>
      </c>
      <c r="D34" s="4" t="s">
        <v>17</v>
      </c>
      <c r="E34" s="4" t="s">
        <v>11</v>
      </c>
      <c r="F34" s="4" t="s">
        <v>19</v>
      </c>
      <c r="G34" s="4" t="s">
        <v>7</v>
      </c>
      <c r="H34" s="4" t="s">
        <v>10</v>
      </c>
      <c r="I34" s="4" t="s">
        <v>17</v>
      </c>
      <c r="J34" s="4" t="s">
        <v>11</v>
      </c>
      <c r="K34" s="4" t="s">
        <v>19</v>
      </c>
      <c r="L34" s="4" t="s">
        <v>7</v>
      </c>
      <c r="M34" s="4" t="s">
        <v>10</v>
      </c>
      <c r="N34" s="4" t="s">
        <v>17</v>
      </c>
      <c r="O34" s="4" t="s">
        <v>11</v>
      </c>
      <c r="P34" s="4" t="s">
        <v>19</v>
      </c>
      <c r="Q34" s="4" t="s">
        <v>7</v>
      </c>
      <c r="R34" s="4" t="s">
        <v>10</v>
      </c>
      <c r="S34" s="4" t="s">
        <v>17</v>
      </c>
      <c r="T34" s="4" t="s">
        <v>11</v>
      </c>
      <c r="U34" s="4" t="s">
        <v>19</v>
      </c>
    </row>
    <row r="35" spans="1:21" x14ac:dyDescent="0.3">
      <c r="A35" s="3">
        <v>2</v>
      </c>
      <c r="B35" s="8">
        <v>129</v>
      </c>
      <c r="C35" s="3">
        <v>0.29958699999999999</v>
      </c>
      <c r="D35" s="3">
        <f>0.513158/C35</f>
        <v>1.7128847379892986</v>
      </c>
      <c r="E35" s="3">
        <v>0.338671</v>
      </c>
      <c r="F35" s="3">
        <f>0.513158/E35</f>
        <v>1.5152109274192358</v>
      </c>
      <c r="G35" s="8">
        <v>257</v>
      </c>
      <c r="H35" s="3">
        <v>4.1313599999999999</v>
      </c>
      <c r="I35" s="3">
        <f>7.39746/H35</f>
        <v>1.7905629139072847</v>
      </c>
      <c r="J35" s="3">
        <v>4.4538180000000001</v>
      </c>
      <c r="K35" s="3">
        <f>7.39746/J35</f>
        <v>1.6609255250214534</v>
      </c>
      <c r="L35" s="8">
        <v>513</v>
      </c>
      <c r="M35" s="3">
        <v>79.246347</v>
      </c>
      <c r="N35" s="3">
        <f>142.714068/M35</f>
        <v>1.8008914404597098</v>
      </c>
      <c r="O35" s="3">
        <v>87.733529000000004</v>
      </c>
      <c r="P35" s="3">
        <f>142.714068/O35</f>
        <v>1.6266764784988872</v>
      </c>
      <c r="Q35" s="8">
        <v>1025</v>
      </c>
      <c r="R35" s="3">
        <v>905.39944400000002</v>
      </c>
      <c r="S35" s="3">
        <f>1626.346539/R35</f>
        <v>1.7962751686867613</v>
      </c>
      <c r="T35" s="3">
        <v>1012.3144129999999</v>
      </c>
      <c r="U35" s="3">
        <f>1626.346539/T35</f>
        <v>1.6065626628591723</v>
      </c>
    </row>
    <row r="36" spans="1:21" x14ac:dyDescent="0.3">
      <c r="A36" s="3">
        <v>4</v>
      </c>
      <c r="B36" s="8"/>
      <c r="C36" s="3">
        <v>0.18707499999999999</v>
      </c>
      <c r="D36" s="3">
        <f t="shared" ref="D36:D38" si="20">0.513158/C36</f>
        <v>2.7430602699452091</v>
      </c>
      <c r="E36" s="3">
        <v>0.224468</v>
      </c>
      <c r="F36" s="3">
        <f t="shared" ref="F36:F38" si="21">0.513158/E36</f>
        <v>2.2861075966284727</v>
      </c>
      <c r="G36" s="8"/>
      <c r="H36" s="3">
        <v>2.1025200000000002</v>
      </c>
      <c r="I36" s="3">
        <f t="shared" ref="I36:I38" si="22">7.39746/H36</f>
        <v>3.5183779464642426</v>
      </c>
      <c r="J36" s="3">
        <v>2.3479899999999998</v>
      </c>
      <c r="K36" s="3">
        <f t="shared" ref="K36:K38" si="23">7.39746/J36</f>
        <v>3.1505500449320483</v>
      </c>
      <c r="L36" s="8"/>
      <c r="M36" s="3">
        <v>43.539472000000004</v>
      </c>
      <c r="N36" s="3">
        <f t="shared" ref="N36:N38" si="24">142.714068/M36</f>
        <v>3.2778088810998898</v>
      </c>
      <c r="O36" s="3">
        <v>47.792205000000003</v>
      </c>
      <c r="P36" s="3">
        <f t="shared" ref="P36:P38" si="25">142.714068/O36</f>
        <v>2.9861369233748474</v>
      </c>
      <c r="Q36" s="8"/>
      <c r="R36" s="3">
        <v>504.59219000000002</v>
      </c>
      <c r="S36" s="3">
        <f t="shared" ref="S36:S38" si="26">1626.346539/R36</f>
        <v>3.2230909856135503</v>
      </c>
      <c r="T36" s="3">
        <v>563.80990299999996</v>
      </c>
      <c r="U36" s="3">
        <f t="shared" ref="U36:U38" si="27">1626.346539/T36</f>
        <v>2.8845654011153474</v>
      </c>
    </row>
    <row r="37" spans="1:21" x14ac:dyDescent="0.3">
      <c r="A37" s="3">
        <v>8</v>
      </c>
      <c r="B37" s="8"/>
      <c r="C37" s="3">
        <v>0.16581499999999999</v>
      </c>
      <c r="D37" s="3">
        <f t="shared" si="20"/>
        <v>3.0947622350209572</v>
      </c>
      <c r="E37" s="3">
        <v>0.20133499999999999</v>
      </c>
      <c r="F37" s="3">
        <f t="shared" si="21"/>
        <v>2.5487769140983936</v>
      </c>
      <c r="G37" s="8"/>
      <c r="H37" s="3">
        <v>2.0346359999999999</v>
      </c>
      <c r="I37" s="3">
        <f t="shared" si="22"/>
        <v>3.635765807741532</v>
      </c>
      <c r="J37" s="3">
        <v>2.1549670000000001</v>
      </c>
      <c r="K37" s="3">
        <f t="shared" si="23"/>
        <v>3.432748622136673</v>
      </c>
      <c r="L37" s="8"/>
      <c r="M37" s="3">
        <v>41.641348999999998</v>
      </c>
      <c r="N37" s="3">
        <f t="shared" si="24"/>
        <v>3.4272200931818997</v>
      </c>
      <c r="O37" s="3">
        <v>51.026567</v>
      </c>
      <c r="P37" s="3">
        <f t="shared" si="25"/>
        <v>2.7968581151069793</v>
      </c>
      <c r="Q37" s="8"/>
      <c r="R37" s="3">
        <v>501.71178400000002</v>
      </c>
      <c r="S37" s="3">
        <f t="shared" si="26"/>
        <v>3.2415952562118808</v>
      </c>
      <c r="T37" s="3">
        <v>598.45740699999999</v>
      </c>
      <c r="U37" s="3">
        <f t="shared" si="27"/>
        <v>2.7175643913452308</v>
      </c>
    </row>
    <row r="38" spans="1:21" x14ac:dyDescent="0.3">
      <c r="A38" s="3">
        <v>16</v>
      </c>
      <c r="B38" s="8"/>
      <c r="C38" s="3">
        <v>0.32957700000000001</v>
      </c>
      <c r="D38" s="3">
        <f t="shared" si="20"/>
        <v>1.5570200590453824</v>
      </c>
      <c r="E38" s="3">
        <v>0.387461</v>
      </c>
      <c r="F38" s="3">
        <f t="shared" si="21"/>
        <v>1.3244120053373114</v>
      </c>
      <c r="G38" s="8"/>
      <c r="H38" s="3">
        <v>2.625175</v>
      </c>
      <c r="I38" s="3">
        <f t="shared" si="22"/>
        <v>2.817892140523965</v>
      </c>
      <c r="J38" s="3">
        <v>3.3660239999999999</v>
      </c>
      <c r="K38" s="3">
        <f t="shared" si="23"/>
        <v>2.1976848649920497</v>
      </c>
      <c r="L38" s="8"/>
      <c r="M38" s="3">
        <v>41.188955</v>
      </c>
      <c r="N38" s="3">
        <f t="shared" si="24"/>
        <v>3.4648625584213049</v>
      </c>
      <c r="O38" s="3">
        <v>73.539468999999997</v>
      </c>
      <c r="P38" s="3">
        <f t="shared" si="25"/>
        <v>1.940645886360697</v>
      </c>
      <c r="Q38" s="8"/>
      <c r="R38" s="3">
        <v>462.69600400000002</v>
      </c>
      <c r="S38" s="3">
        <f t="shared" si="26"/>
        <v>3.5149353461889845</v>
      </c>
      <c r="T38" s="3">
        <v>1209.00613</v>
      </c>
      <c r="U38" s="3">
        <f t="shared" si="27"/>
        <v>1.3451929635791011</v>
      </c>
    </row>
    <row r="40" spans="1:21" x14ac:dyDescent="0.3">
      <c r="A40" s="7" t="s">
        <v>15</v>
      </c>
      <c r="B40" s="7"/>
      <c r="C40" s="7"/>
      <c r="D40" s="7"/>
      <c r="E40" s="7"/>
      <c r="F40" s="7"/>
      <c r="G40" s="7"/>
      <c r="H40" s="7"/>
      <c r="I40" s="13"/>
      <c r="J40" s="6"/>
      <c r="K40" s="6"/>
      <c r="L40" s="6"/>
      <c r="M40" s="6"/>
      <c r="N40" s="5"/>
    </row>
    <row r="41" spans="1:21" x14ac:dyDescent="0.3">
      <c r="A41" s="4" t="s">
        <v>16</v>
      </c>
      <c r="B41" s="4" t="s">
        <v>7</v>
      </c>
      <c r="C41" s="4" t="s">
        <v>14</v>
      </c>
      <c r="D41" s="4" t="s">
        <v>7</v>
      </c>
      <c r="E41" s="4" t="s">
        <v>14</v>
      </c>
      <c r="F41" s="4" t="s">
        <v>7</v>
      </c>
      <c r="G41" s="4" t="s">
        <v>14</v>
      </c>
      <c r="H41" s="4" t="s">
        <v>7</v>
      </c>
      <c r="I41" s="4" t="s">
        <v>14</v>
      </c>
    </row>
    <row r="42" spans="1:21" x14ac:dyDescent="0.3">
      <c r="A42" s="3" t="s">
        <v>1</v>
      </c>
      <c r="B42" s="8">
        <v>129</v>
      </c>
      <c r="C42" s="3">
        <v>28880</v>
      </c>
      <c r="D42" s="8">
        <v>257</v>
      </c>
      <c r="E42" s="3">
        <v>115879</v>
      </c>
      <c r="F42" s="8">
        <v>513</v>
      </c>
      <c r="G42" s="3">
        <v>463967</v>
      </c>
      <c r="H42" s="8">
        <v>1025</v>
      </c>
      <c r="I42" s="3">
        <v>1856499</v>
      </c>
    </row>
    <row r="43" spans="1:21" x14ac:dyDescent="0.3">
      <c r="A43" s="3" t="s">
        <v>2</v>
      </c>
      <c r="B43" s="8"/>
      <c r="C43" s="3">
        <v>14440</v>
      </c>
      <c r="D43" s="8"/>
      <c r="E43" s="3">
        <v>57940</v>
      </c>
      <c r="F43" s="8"/>
      <c r="G43" s="3">
        <v>231984</v>
      </c>
      <c r="H43" s="8"/>
      <c r="I43" s="3">
        <v>928250</v>
      </c>
    </row>
    <row r="44" spans="1:21" x14ac:dyDescent="0.3">
      <c r="A44" s="3" t="s">
        <v>3</v>
      </c>
      <c r="B44" s="8"/>
      <c r="C44" s="3">
        <v>11540</v>
      </c>
      <c r="D44" s="8"/>
      <c r="E44" s="3">
        <v>31980</v>
      </c>
      <c r="F44" s="8"/>
      <c r="G44" s="3">
        <v>133580</v>
      </c>
      <c r="H44" s="8"/>
      <c r="I44" s="3">
        <v>429060</v>
      </c>
    </row>
    <row r="45" spans="1:21" x14ac:dyDescent="0.3">
      <c r="A45" s="3" t="s">
        <v>4</v>
      </c>
      <c r="B45" s="8"/>
      <c r="C45" s="3">
        <v>4440</v>
      </c>
      <c r="D45" s="8"/>
      <c r="E45" s="3">
        <v>16890</v>
      </c>
      <c r="F45" s="8"/>
      <c r="G45" s="3">
        <v>81860</v>
      </c>
      <c r="H45" s="8"/>
      <c r="I45" s="3">
        <v>232410</v>
      </c>
    </row>
  </sheetData>
  <mergeCells count="31">
    <mergeCell ref="A1:U2"/>
    <mergeCell ref="A26:U26"/>
    <mergeCell ref="A19:U19"/>
    <mergeCell ref="A12:U12"/>
    <mergeCell ref="B42:B45"/>
    <mergeCell ref="D42:D45"/>
    <mergeCell ref="F42:F45"/>
    <mergeCell ref="H42:H45"/>
    <mergeCell ref="A40:I40"/>
    <mergeCell ref="B35:B38"/>
    <mergeCell ref="G35:G38"/>
    <mergeCell ref="L35:L38"/>
    <mergeCell ref="Q35:Q38"/>
    <mergeCell ref="B21:B24"/>
    <mergeCell ref="G21:G24"/>
    <mergeCell ref="L21:L24"/>
    <mergeCell ref="Q21:Q24"/>
    <mergeCell ref="B28:B31"/>
    <mergeCell ref="G28:G31"/>
    <mergeCell ref="L28:L31"/>
    <mergeCell ref="Q28:Q31"/>
    <mergeCell ref="A33:U33"/>
    <mergeCell ref="A4:I4"/>
    <mergeCell ref="B14:B17"/>
    <mergeCell ref="G14:G17"/>
    <mergeCell ref="L14:L17"/>
    <mergeCell ref="Q14:Q17"/>
    <mergeCell ref="B6:B9"/>
    <mergeCell ref="D6:D9"/>
    <mergeCell ref="F6:F9"/>
    <mergeCell ref="H6:H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cp:lastPrinted>2024-05-03T09:00:46Z</cp:lastPrinted>
  <dcterms:created xsi:type="dcterms:W3CDTF">2015-06-05T18:17:20Z</dcterms:created>
  <dcterms:modified xsi:type="dcterms:W3CDTF">2024-05-03T10:02:28Z</dcterms:modified>
</cp:coreProperties>
</file>