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52" i="1" l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0" i="1"/>
  <c r="AD19" i="1"/>
  <c r="AD18" i="1"/>
  <c r="AD17" i="1"/>
  <c r="AD16" i="1"/>
  <c r="AD15" i="1"/>
  <c r="AD14" i="1"/>
  <c r="AD13" i="1"/>
  <c r="AD12" i="1"/>
  <c r="AD11" i="1"/>
  <c r="S11" i="1"/>
  <c r="N11" i="1"/>
  <c r="L24" i="1" s="1"/>
  <c r="M11" i="1"/>
  <c r="L11" i="1"/>
  <c r="J24" i="1" s="1"/>
  <c r="K11" i="1"/>
  <c r="I24" i="1" s="1"/>
  <c r="J11" i="1"/>
  <c r="P11" i="1" s="1"/>
  <c r="Q11" i="1" s="1"/>
  <c r="AD10" i="1"/>
  <c r="S10" i="1"/>
  <c r="N10" i="1"/>
  <c r="L23" i="1" s="1"/>
  <c r="M10" i="1"/>
  <c r="K23" i="1" s="1"/>
  <c r="L10" i="1"/>
  <c r="J23" i="1" s="1"/>
  <c r="K10" i="1"/>
  <c r="I23" i="1" s="1"/>
  <c r="J10" i="1"/>
  <c r="P10" i="1" s="1"/>
  <c r="Q10" i="1" s="1"/>
  <c r="AD9" i="1"/>
  <c r="S9" i="1"/>
  <c r="N9" i="1"/>
  <c r="L22" i="1" s="1"/>
  <c r="M9" i="1"/>
  <c r="L9" i="1"/>
  <c r="J22" i="1" s="1"/>
  <c r="K9" i="1"/>
  <c r="I22" i="1" s="1"/>
  <c r="J9" i="1"/>
  <c r="P9" i="1" s="1"/>
  <c r="Q9" i="1" s="1"/>
  <c r="AD8" i="1"/>
  <c r="S8" i="1"/>
  <c r="N8" i="1"/>
  <c r="M8" i="1"/>
  <c r="K21" i="1" s="1"/>
  <c r="L8" i="1"/>
  <c r="J21" i="1" s="1"/>
  <c r="K8" i="1"/>
  <c r="I21" i="1" s="1"/>
  <c r="J8" i="1"/>
  <c r="P8" i="1" s="1"/>
  <c r="Q8" i="1" s="1"/>
  <c r="AD7" i="1"/>
  <c r="S7" i="1"/>
  <c r="N7" i="1"/>
  <c r="L20" i="1" s="1"/>
  <c r="M7" i="1"/>
  <c r="L7" i="1"/>
  <c r="K7" i="1"/>
  <c r="I20" i="1" s="1"/>
  <c r="J7" i="1"/>
  <c r="P7" i="1" s="1"/>
  <c r="Q7" i="1" s="1"/>
  <c r="AD6" i="1"/>
  <c r="S6" i="1"/>
  <c r="N6" i="1"/>
  <c r="M6" i="1"/>
  <c r="K19" i="1" s="1"/>
  <c r="L6" i="1"/>
  <c r="J19" i="1" s="1"/>
  <c r="K6" i="1"/>
  <c r="I19" i="1" s="1"/>
  <c r="J6" i="1"/>
  <c r="P6" i="1" s="1"/>
  <c r="Q6" i="1" s="1"/>
  <c r="AD5" i="1"/>
  <c r="S5" i="1"/>
  <c r="N5" i="1"/>
  <c r="L18" i="1" s="1"/>
  <c r="M5" i="1"/>
  <c r="L5" i="1"/>
  <c r="K5" i="1"/>
  <c r="I18" i="1" s="1"/>
  <c r="J5" i="1"/>
  <c r="P5" i="1" s="1"/>
  <c r="Q5" i="1" s="1"/>
  <c r="AD4" i="1"/>
  <c r="S4" i="1"/>
  <c r="N4" i="1"/>
  <c r="M4" i="1"/>
  <c r="K17" i="1" s="1"/>
  <c r="L4" i="1"/>
  <c r="J17" i="1" s="1"/>
  <c r="K4" i="1"/>
  <c r="I17" i="1" s="1"/>
  <c r="J4" i="1"/>
  <c r="P4" i="1" s="1"/>
  <c r="Q4" i="1" s="1"/>
  <c r="AD3" i="1"/>
  <c r="S3" i="1"/>
  <c r="N3" i="1"/>
  <c r="L16" i="1" s="1"/>
  <c r="M3" i="1"/>
  <c r="L3" i="1"/>
  <c r="K3" i="1"/>
  <c r="I16" i="1" s="1"/>
  <c r="J3" i="1"/>
  <c r="P3" i="1" s="1"/>
  <c r="Q3" i="1" s="1"/>
  <c r="AD2" i="1"/>
  <c r="S2" i="1"/>
  <c r="N2" i="1"/>
  <c r="L15" i="1" s="1"/>
  <c r="M2" i="1"/>
  <c r="K15" i="1" s="1"/>
  <c r="L2" i="1"/>
  <c r="J15" i="1" s="1"/>
  <c r="K2" i="1"/>
  <c r="I14" i="1" s="1"/>
  <c r="J2" i="1"/>
  <c r="P2" i="1" s="1"/>
  <c r="M23" i="1" l="1"/>
  <c r="R11" i="1"/>
  <c r="U11" i="1" s="1"/>
  <c r="P12" i="1"/>
  <c r="Q12" i="1" s="1"/>
  <c r="Q2" i="1"/>
  <c r="R2" i="1" s="1"/>
  <c r="U2" i="1" s="1"/>
  <c r="R6" i="1"/>
  <c r="U6" i="1" s="1"/>
  <c r="R10" i="1"/>
  <c r="U10" i="1" s="1"/>
  <c r="V2" i="1"/>
  <c r="V6" i="1"/>
  <c r="V10" i="1"/>
  <c r="X11" i="1"/>
  <c r="I15" i="1"/>
  <c r="M15" i="1" s="1"/>
  <c r="J16" i="1"/>
  <c r="M16" i="1" s="1"/>
  <c r="L17" i="1"/>
  <c r="M17" i="1" s="1"/>
  <c r="J18" i="1"/>
  <c r="M18" i="1" s="1"/>
  <c r="L19" i="1"/>
  <c r="M19" i="1" s="1"/>
  <c r="J20" i="1"/>
  <c r="M20" i="1" s="1"/>
  <c r="L21" i="1"/>
  <c r="M21" i="1" s="1"/>
  <c r="K22" i="1"/>
  <c r="M22" i="1" s="1"/>
  <c r="K24" i="1"/>
  <c r="M24" i="1" s="1"/>
  <c r="W2" i="1"/>
  <c r="W6" i="1"/>
  <c r="W10" i="1"/>
  <c r="K16" i="1"/>
  <c r="K18" i="1"/>
  <c r="K20" i="1"/>
  <c r="X10" i="1"/>
  <c r="V11" i="1"/>
  <c r="X2" i="1"/>
  <c r="X6" i="1" l="1"/>
  <c r="R5" i="1"/>
  <c r="N15" i="1"/>
  <c r="I25" i="1" s="1"/>
  <c r="R7" i="1"/>
  <c r="R3" i="1"/>
  <c r="R8" i="1"/>
  <c r="R9" i="1"/>
  <c r="W11" i="1"/>
  <c r="R4" i="1"/>
  <c r="U7" i="1" l="1"/>
  <c r="V7" i="1"/>
  <c r="W7" i="1"/>
  <c r="X7" i="1"/>
  <c r="U9" i="1"/>
  <c r="W9" i="1"/>
  <c r="X9" i="1"/>
  <c r="V9" i="1"/>
  <c r="U8" i="1"/>
  <c r="V8" i="1"/>
  <c r="W8" i="1"/>
  <c r="X8" i="1"/>
  <c r="X4" i="1"/>
  <c r="V4" i="1"/>
  <c r="U4" i="1"/>
  <c r="W4" i="1"/>
  <c r="X3" i="1"/>
  <c r="V3" i="1"/>
  <c r="W3" i="1"/>
  <c r="W12" i="1" s="1"/>
  <c r="U3" i="1"/>
  <c r="V5" i="1"/>
  <c r="W5" i="1"/>
  <c r="X5" i="1"/>
  <c r="U5" i="1"/>
  <c r="U12" i="1" l="1"/>
  <c r="V12" i="1"/>
  <c r="X12" i="1"/>
</calcChain>
</file>

<file path=xl/sharedStrings.xml><?xml version="1.0" encoding="utf-8"?>
<sst xmlns="http://schemas.openxmlformats.org/spreadsheetml/2006/main" count="336" uniqueCount="177">
  <si>
    <t>条目</t>
    <phoneticPr fontId="2" type="noConversion"/>
  </si>
  <si>
    <t>无</t>
    <phoneticPr fontId="2" type="noConversion"/>
  </si>
  <si>
    <t>轻度</t>
    <phoneticPr fontId="2" type="noConversion"/>
  </si>
  <si>
    <t>中度</t>
    <phoneticPr fontId="2" type="noConversion"/>
  </si>
  <si>
    <t>偏重</t>
    <phoneticPr fontId="2" type="noConversion"/>
  </si>
  <si>
    <t>严重</t>
    <phoneticPr fontId="2" type="noConversion"/>
  </si>
  <si>
    <t>一级指标</t>
    <phoneticPr fontId="2" type="noConversion"/>
  </si>
  <si>
    <t>项目数</t>
    <phoneticPr fontId="2" type="noConversion"/>
  </si>
  <si>
    <t>轻度</t>
    <phoneticPr fontId="2" type="noConversion"/>
  </si>
  <si>
    <t>总分</t>
    <phoneticPr fontId="2" type="noConversion"/>
  </si>
  <si>
    <t>均分</t>
    <phoneticPr fontId="2" type="noConversion"/>
  </si>
  <si>
    <t>一级指标权重</t>
    <phoneticPr fontId="2" type="noConversion"/>
  </si>
  <si>
    <t>二级指标权重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</si>
  <si>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</si>
  <si>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</si>
  <si>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</si>
  <si>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</si>
  <si>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a,b,c,d大小关系得分</t>
    <phoneticPr fontId="2" type="noConversion"/>
  </si>
  <si>
    <t>分数</t>
    <phoneticPr fontId="2" type="noConversion"/>
  </si>
  <si>
    <t>a,d</t>
    <phoneticPr fontId="2" type="noConversion"/>
  </si>
  <si>
    <t>a,b</t>
    <phoneticPr fontId="2" type="noConversion"/>
  </si>
  <si>
    <t>b,c</t>
    <phoneticPr fontId="2" type="noConversion"/>
  </si>
  <si>
    <t>c,d</t>
    <phoneticPr fontId="2" type="noConversion"/>
  </si>
  <si>
    <t>头痛</t>
  </si>
  <si>
    <t>U1</t>
    <phoneticPr fontId="2" type="noConversion"/>
  </si>
  <si>
    <t>a&gt;d</t>
  </si>
  <si>
    <t>a&gt;b</t>
  </si>
  <si>
    <t>b&gt;c</t>
  </si>
  <si>
    <t>c&gt;d</t>
  </si>
  <si>
    <t>神经过敏，心中不踏实</t>
  </si>
  <si>
    <t>U2</t>
    <phoneticPr fontId="2" type="noConversion"/>
  </si>
  <si>
    <t>c=d</t>
  </si>
  <si>
    <t>头脑中有不必要的想法或字句盘旋</t>
  </si>
  <si>
    <t>U3</t>
    <phoneticPr fontId="2" type="noConversion"/>
  </si>
  <si>
    <t>c&lt;d</t>
  </si>
  <si>
    <t>头昏或昏倒</t>
  </si>
  <si>
    <t>U4</t>
    <phoneticPr fontId="2" type="noConversion"/>
  </si>
  <si>
    <t>b=c</t>
  </si>
  <si>
    <t>对异性的兴趣减退</t>
  </si>
  <si>
    <t>U5</t>
    <phoneticPr fontId="2" type="noConversion"/>
  </si>
  <si>
    <t>对旁人责备求全</t>
  </si>
  <si>
    <t>U6</t>
    <phoneticPr fontId="2" type="noConversion"/>
  </si>
  <si>
    <t>感到别人能控制自己的思想</t>
  </si>
  <si>
    <t>U7</t>
    <phoneticPr fontId="2" type="noConversion"/>
  </si>
  <si>
    <t>b&lt;c</t>
  </si>
  <si>
    <t>责怪别人制造麻烦</t>
  </si>
  <si>
    <t>U8</t>
    <phoneticPr fontId="2" type="noConversion"/>
  </si>
  <si>
    <t>忘性大</t>
  </si>
  <si>
    <t>U9</t>
    <phoneticPr fontId="2" type="noConversion"/>
  </si>
  <si>
    <t>担心自己的衣饰整齐及仪态的端正</t>
  </si>
  <si>
    <t>U10</t>
    <phoneticPr fontId="2" type="noConversion"/>
  </si>
  <si>
    <t>a=b</t>
  </si>
  <si>
    <t>容易烦恼和激动</t>
  </si>
  <si>
    <t>胸痛</t>
  </si>
  <si>
    <t>害怕空旷的场所或街道</t>
  </si>
  <si>
    <t>阳性数：</t>
    <phoneticPr fontId="2" type="noConversion"/>
  </si>
  <si>
    <t>感到自己的精力下降，活动减慢</t>
  </si>
  <si>
    <t>阳性总分：</t>
    <phoneticPr fontId="2" type="noConversion"/>
  </si>
  <si>
    <t>想结束自己的生命</t>
  </si>
  <si>
    <t>a&lt;b</t>
  </si>
  <si>
    <t>听到旁人听不到的声音</t>
  </si>
  <si>
    <t>发抖</t>
  </si>
  <si>
    <t>感到大多数人都不可信任</t>
  </si>
  <si>
    <t>胃口不好</t>
  </si>
  <si>
    <t>容易哭泣</t>
  </si>
  <si>
    <t>a=d</t>
  </si>
  <si>
    <t xml:space="preserve">  b&gt;c </t>
    <phoneticPr fontId="2" type="noConversion"/>
  </si>
  <si>
    <t xml:space="preserve">  8 </t>
    <phoneticPr fontId="2" type="noConversion"/>
  </si>
  <si>
    <t>同异性相处时感到害羞不自在</t>
  </si>
  <si>
    <t>a&gt;b</t>
    <phoneticPr fontId="2" type="noConversion"/>
  </si>
  <si>
    <t>b=c</t>
    <phoneticPr fontId="2" type="noConversion"/>
  </si>
  <si>
    <t>c&lt;d</t>
    <phoneticPr fontId="2" type="noConversion"/>
  </si>
  <si>
    <t>受骗，中了圈套或有人想抓住</t>
  </si>
  <si>
    <t>a&gt;b</t>
    <phoneticPr fontId="2" type="noConversion"/>
  </si>
  <si>
    <t>b&lt;c</t>
    <phoneticPr fontId="2" type="noConversion"/>
  </si>
  <si>
    <t>c&gt;d</t>
    <phoneticPr fontId="2" type="noConversion"/>
  </si>
  <si>
    <t>无缘无故地突然感到害怕</t>
  </si>
  <si>
    <t>c=d</t>
    <phoneticPr fontId="2" type="noConversion"/>
  </si>
  <si>
    <t>自己不能控制地大发脾气</t>
  </si>
  <si>
    <t>阳性均分：</t>
    <phoneticPr fontId="2" type="noConversion"/>
  </si>
  <si>
    <t>a&gt;b</t>
    <phoneticPr fontId="2" type="noConversion"/>
  </si>
  <si>
    <t>b&lt;c</t>
    <phoneticPr fontId="2" type="noConversion"/>
  </si>
  <si>
    <t>c&lt;d</t>
    <phoneticPr fontId="2" type="noConversion"/>
  </si>
  <si>
    <t>怕单独出门</t>
  </si>
  <si>
    <t>a=b</t>
    <phoneticPr fontId="2" type="noConversion"/>
  </si>
  <si>
    <t>b&gt;c</t>
    <phoneticPr fontId="2" type="noConversion"/>
  </si>
  <si>
    <t>c&lt;d</t>
    <phoneticPr fontId="2" type="noConversion"/>
  </si>
  <si>
    <t>经常责怪自己</t>
  </si>
  <si>
    <t>a=b</t>
    <phoneticPr fontId="2" type="noConversion"/>
  </si>
  <si>
    <t>b=c</t>
    <phoneticPr fontId="2" type="noConversion"/>
  </si>
  <si>
    <t>腰痛</t>
  </si>
  <si>
    <t>a=b</t>
    <phoneticPr fontId="2" type="noConversion"/>
  </si>
  <si>
    <t>b&lt;c</t>
    <phoneticPr fontId="2" type="noConversion"/>
  </si>
  <si>
    <t>c&gt;d</t>
    <phoneticPr fontId="2" type="noConversion"/>
  </si>
  <si>
    <t>感到难以完成任务</t>
  </si>
  <si>
    <t>a&lt;b</t>
    <phoneticPr fontId="2" type="noConversion"/>
  </si>
  <si>
    <t>b&gt;c</t>
    <phoneticPr fontId="2" type="noConversion"/>
  </si>
  <si>
    <t>感到孤独</t>
  </si>
  <si>
    <t>a&lt;b</t>
    <phoneticPr fontId="2" type="noConversion"/>
  </si>
  <si>
    <t>感到苦闷</t>
  </si>
  <si>
    <t>a&lt;b</t>
    <phoneticPr fontId="2" type="noConversion"/>
  </si>
  <si>
    <t>b&gt;c</t>
    <phoneticPr fontId="2" type="noConversion"/>
  </si>
  <si>
    <t>过分担忧</t>
  </si>
  <si>
    <t>c&gt;d</t>
    <phoneticPr fontId="2" type="noConversion"/>
  </si>
  <si>
    <t>对事物不感兴趣</t>
  </si>
  <si>
    <t>a&lt;b</t>
    <phoneticPr fontId="2" type="noConversion"/>
  </si>
  <si>
    <t>b&lt;c</t>
    <phoneticPr fontId="2" type="noConversion"/>
  </si>
  <si>
    <t>c&gt;d</t>
    <phoneticPr fontId="2" type="noConversion"/>
  </si>
  <si>
    <t>感到害怕</t>
  </si>
  <si>
    <t>a&lt;d</t>
  </si>
  <si>
    <t>我的感情容易受到伤害</t>
  </si>
  <si>
    <t>b=c</t>
    <phoneticPr fontId="2" type="noConversion"/>
  </si>
  <si>
    <t>旁人能知道自己的私下想法</t>
  </si>
  <si>
    <t>感到别人不理解自己、不同情自己</t>
  </si>
  <si>
    <t xml:space="preserve">  a&gt;b </t>
    <phoneticPr fontId="2" type="noConversion"/>
  </si>
  <si>
    <t xml:space="preserve">  25 </t>
    <phoneticPr fontId="2" type="noConversion"/>
  </si>
  <si>
    <t>感到人们对自己不友好，不喜欢自己</t>
    <phoneticPr fontId="2" type="noConversion"/>
  </si>
  <si>
    <t>c&lt;d</t>
    <phoneticPr fontId="2" type="noConversion"/>
  </si>
  <si>
    <t>做事必须做得很慢，以保证做得正确</t>
  </si>
  <si>
    <t>心跳得很厉害</t>
  </si>
  <si>
    <t>恶心或胃部不舒服</t>
  </si>
  <si>
    <t>感到比不上他人</t>
  </si>
  <si>
    <t>a=b</t>
    <phoneticPr fontId="2" type="noConversion"/>
  </si>
  <si>
    <t>c=d</t>
    <phoneticPr fontId="2" type="noConversion"/>
  </si>
  <si>
    <t>肌肉酸痛</t>
  </si>
  <si>
    <t>感到有人在监视自己、谈论自己</t>
  </si>
  <si>
    <t>b&gt;c</t>
    <phoneticPr fontId="2" type="noConversion"/>
  </si>
  <si>
    <t>难以入睡</t>
  </si>
  <si>
    <t>做事，必须反复检查</t>
  </si>
  <si>
    <t>难以作出决定</t>
  </si>
  <si>
    <t>怕乘电车、公共汽车、地铁或火车</t>
  </si>
  <si>
    <t>b=c</t>
    <phoneticPr fontId="2" type="noConversion"/>
  </si>
  <si>
    <t>c=d</t>
    <phoneticPr fontId="2" type="noConversion"/>
  </si>
  <si>
    <t>呼吸有困难</t>
  </si>
  <si>
    <t>一阵阵发冷或发热</t>
  </si>
  <si>
    <t>因为感到害怕而避开某些东西、场合或活动</t>
  </si>
  <si>
    <t>脑子变空了</t>
  </si>
  <si>
    <t>a&lt;d</t>
    <phoneticPr fontId="2" type="noConversion"/>
  </si>
  <si>
    <t>身体发麻或刺痛</t>
  </si>
  <si>
    <t>喉咙有梗塞感</t>
  </si>
  <si>
    <t>感到前途没有希望</t>
  </si>
  <si>
    <t>不能集中注意</t>
  </si>
  <si>
    <t>感到身体的某一部分软弱无力</t>
  </si>
  <si>
    <t>感到紧张或容易紧张</t>
  </si>
  <si>
    <t>感到手或脚发重</t>
  </si>
  <si>
    <t>想到死亡的事</t>
  </si>
  <si>
    <t>吃得太多</t>
  </si>
  <si>
    <t>当别人看着自己或谈论自己时感到不自在</t>
  </si>
  <si>
    <t>有一些不属于自己的想法</t>
  </si>
  <si>
    <t>有想打人或伤害他人的冲动</t>
  </si>
  <si>
    <t>醒得太早</t>
  </si>
  <si>
    <t>必须反复洗手、点数目或触摸某些东西</t>
  </si>
  <si>
    <t>睡得不稳不深</t>
  </si>
  <si>
    <t>有想摔坏或破坏东西的冲动</t>
  </si>
  <si>
    <t>有一些别人没有的想法或念头</t>
  </si>
  <si>
    <t>感到对别人神经过敏</t>
  </si>
  <si>
    <t>在商店或电影院等人多的地方感到不自在</t>
  </si>
  <si>
    <t>感到任何事情都很困难</t>
  </si>
  <si>
    <t>一阵阵恐惧或惊恐</t>
  </si>
  <si>
    <t>感到公共场合吃东西很不舒服</t>
  </si>
  <si>
    <t>经常与人争论</t>
  </si>
  <si>
    <t>单独一人时神经很紧张</t>
  </si>
  <si>
    <t>别人对我的成绩没有作出恰当的价</t>
  </si>
  <si>
    <t>即使和别人在一起也感到孤单</t>
  </si>
  <si>
    <t>感到坐立不安心神不定</t>
  </si>
  <si>
    <t>感到自己没有什么价值</t>
  </si>
  <si>
    <t>感到熟悉的东西变成陌生或不像真的</t>
  </si>
  <si>
    <t>大叫或摔东西</t>
  </si>
  <si>
    <t>害怕会在公共场合昏倒</t>
  </si>
  <si>
    <t>感到别人想占自己的便宜</t>
  </si>
  <si>
    <t>为一些有关性的想法而苦恼</t>
  </si>
  <si>
    <t>我认为应放为自己的过错而受到惩罚</t>
    <phoneticPr fontId="2" type="noConversion"/>
  </si>
  <si>
    <t>感到要很快把事情做完</t>
  </si>
  <si>
    <t>感到自己的身体有严重问题</t>
  </si>
  <si>
    <t>从未感到和其他人很亲近</t>
  </si>
  <si>
    <t>感到自己有罪</t>
  </si>
  <si>
    <t>感到自己的脑子有毛病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</si>
</sst>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00000"/>
  </numFmts>
  <fonts count="7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 applyAlignment="1"/>
    <xf numFmtId="177" fontId="3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5" fillId="0" borderId="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Alignment="1">
      <alignment horizontal="center"/>
    </xf>
    <xf numFmtId="0" fontId="4" fillId="2" borderId="0" xfId="0" applyFont="1" applyFill="1"/>
    <xf numFmtId="177" fontId="6" fillId="0" borderId="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77" fontId="5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abSelected="1" workbookViewId="0">
      <selection sqref="A1:XFD1048576"/>
    </sheetView>
  </sheetViews>
  <sheetFormatPr defaultRowHeight="13.5" x14ac:dyDescent="0.15"/>
  <cols>
    <col min="1" max="1" width="42.5" style="7" customWidth="1"/>
    <col min="2" max="6" width="9" style="7"/>
    <col min="8" max="8" width="10.75" customWidth="1"/>
    <col min="14" max="15" width="8.875" customWidth="1"/>
    <col min="18" max="18" width="14.75" customWidth="1"/>
    <col min="19" max="19" width="14.375" customWidth="1"/>
    <col min="26" max="26" width="17.5" style="23" customWidth="1"/>
    <col min="27" max="29" width="9" style="7"/>
    <col min="30" max="30" width="9" style="18"/>
  </cols>
  <sheetData>
    <row r="1" spans="1:34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1</v>
      </c>
      <c r="K1" s="1" t="s">
        <v>8</v>
      </c>
      <c r="L1" s="1" t="s">
        <v>3</v>
      </c>
      <c r="M1" s="1" t="s">
        <v>4</v>
      </c>
      <c r="N1" s="1" t="s">
        <v>5</v>
      </c>
      <c r="O1" s="1"/>
      <c r="P1" s="2" t="s">
        <v>9</v>
      </c>
      <c r="Q1" s="2" t="s">
        <v>10</v>
      </c>
      <c r="R1" s="3" t="s">
        <v>11</v>
      </c>
      <c r="S1" s="2" t="s">
        <v>12</v>
      </c>
      <c r="T1" s="4"/>
      <c r="U1" s="2" t="s">
        <v>13</v>
      </c>
      <c r="V1" s="2" t="s">
        <v>14</v>
      </c>
      <c r="W1" s="2" t="s">
        <v>15</v>
      </c>
      <c r="X1" s="2" t="s">
        <v>16</v>
      </c>
      <c r="Y1" s="4"/>
      <c r="Z1" s="5" t="s">
        <v>17</v>
      </c>
      <c r="AA1" s="5"/>
      <c r="AB1" s="5"/>
      <c r="AC1" s="5"/>
      <c r="AD1" s="6" t="s">
        <v>18</v>
      </c>
      <c r="AE1" s="2" t="s">
        <v>19</v>
      </c>
      <c r="AF1" s="2" t="s">
        <v>20</v>
      </c>
      <c r="AG1" s="2" t="s">
        <v>21</v>
      </c>
      <c r="AH1" s="2" t="s">
        <v>22</v>
      </c>
    </row>
    <row r="2" spans="1:34" x14ac:dyDescent="0.15">
      <c r="A2" s="7" t="s">
        <v>23</v>
      </c>
      <c r="D2" s="7">
        <v>1</v>
      </c>
      <c r="H2" s="2" t="s">
        <v>24</v>
      </c>
      <c r="I2" s="2">
        <v>12</v>
      </c>
      <c r="J2" s="7">
        <f>SUM(B2,B5,B13,B28,B41,B43,B49,B50,B53,B54,B57,B59)</f>
        <v>2</v>
      </c>
      <c r="K2" s="7">
        <f>SUM(C2,C5,C13,C28,C41,C43,C49,C50,C53,C54,C57,C59)</f>
        <v>1</v>
      </c>
      <c r="L2" s="7">
        <f>SUM(D2,D5,D13,D28,D41,D43,D49,D50,D53,D54,D57,D59)</f>
        <v>4</v>
      </c>
      <c r="M2" s="7">
        <f>SUM(E2,E5,E13,E28,E41,E43,E49,E50,E53,E54,E57,E59)</f>
        <v>3</v>
      </c>
      <c r="N2" s="7">
        <f>SUM(F2,F5,F13,F28,F41,F43,F49,F50,F53,F54,F57,F59)</f>
        <v>2</v>
      </c>
      <c r="O2" s="7"/>
      <c r="P2" s="7">
        <f t="shared" ref="P2:P11" si="0">J2*J$12+K2*K$12+L2*L$12+M2*M$12+N2*N$12</f>
        <v>38</v>
      </c>
      <c r="Q2" s="8">
        <f>P2/I2</f>
        <v>3.1666666666666665</v>
      </c>
      <c r="R2" s="8">
        <f>Q2/SUM(Q$2:Q$11)</f>
        <v>0.10186247093571293</v>
      </c>
      <c r="S2" s="8">
        <f>1/I2</f>
        <v>8.3333333333333329E-2</v>
      </c>
      <c r="U2" s="8">
        <f>SUM(J2:K2)*S2*R2</f>
        <v>2.5465617733928234E-2</v>
      </c>
      <c r="V2" s="7">
        <f>L2*S2*R2</f>
        <v>3.3954156978570973E-2</v>
      </c>
      <c r="W2" s="7">
        <f>M2*S2*R2</f>
        <v>2.5465617733928234E-2</v>
      </c>
      <c r="X2" s="7">
        <f>N2*S2*R2</f>
        <v>1.6977078489285487E-2</v>
      </c>
      <c r="Z2" s="9" t="s">
        <v>25</v>
      </c>
      <c r="AA2" s="7" t="s">
        <v>26</v>
      </c>
      <c r="AB2" s="7" t="s">
        <v>27</v>
      </c>
      <c r="AC2" s="7" t="s">
        <v>28</v>
      </c>
      <c r="AD2" s="10">
        <f>SUM(AE2:AH2)</f>
        <v>112</v>
      </c>
      <c r="AE2" s="7">
        <v>76</v>
      </c>
      <c r="AF2" s="7">
        <v>25</v>
      </c>
      <c r="AG2" s="7">
        <v>8</v>
      </c>
      <c r="AH2" s="7">
        <v>3</v>
      </c>
    </row>
    <row r="3" spans="1:34" x14ac:dyDescent="0.15">
      <c r="A3" s="7" t="s">
        <v>29</v>
      </c>
      <c r="E3" s="7">
        <v>1</v>
      </c>
      <c r="H3" s="2" t="s">
        <v>30</v>
      </c>
      <c r="I3" s="2">
        <v>10</v>
      </c>
      <c r="J3" s="7">
        <f>SUM(B4,B10,B11,B29,B39,B46,B47,B52,B56,B66)</f>
        <v>1</v>
      </c>
      <c r="K3" s="7">
        <f>SUM(C4,C10,C11,C29,C39,C46,C47,C52,C56,C66)</f>
        <v>1</v>
      </c>
      <c r="L3" s="7">
        <f>SUM(D4,D10,D11,D29,D39,D46,D47,D52,D56,D66)</f>
        <v>1</v>
      </c>
      <c r="M3" s="7">
        <f>SUM(E4,E10,E11,E29,E39,E46,E47,E52,E56,E66)</f>
        <v>2</v>
      </c>
      <c r="N3" s="7">
        <f>SUM(F4,F10,F11,F29,F39,F46,F47,F52,F56,F66)</f>
        <v>5</v>
      </c>
      <c r="O3" s="7"/>
      <c r="P3" s="7">
        <f t="shared" si="0"/>
        <v>39</v>
      </c>
      <c r="Q3" s="8">
        <f>P3/I3</f>
        <v>3.9</v>
      </c>
      <c r="R3" s="8">
        <f t="shared" ref="R3:R10" si="1">Q3/SUM(Q$2:Q$11)</f>
        <v>0.12545167473135171</v>
      </c>
      <c r="S3" s="8">
        <f t="shared" ref="S3:S9" si="2">1/I3</f>
        <v>0.1</v>
      </c>
      <c r="U3" s="8">
        <f t="shared" ref="U3:U10" si="3">SUM(J3:K3)*S3*R3</f>
        <v>2.5090334946270346E-2</v>
      </c>
      <c r="V3" s="7">
        <f t="shared" ref="V3:V10" si="4">L3*S3*R3</f>
        <v>1.2545167473135173E-2</v>
      </c>
      <c r="W3" s="7">
        <f t="shared" ref="W3:W11" si="5">M3*S3*R3</f>
        <v>2.5090334946270346E-2</v>
      </c>
      <c r="X3" s="7">
        <f t="shared" ref="X3:X11" si="6">N3*S3*R3</f>
        <v>6.2725837365675857E-2</v>
      </c>
      <c r="Z3" s="9" t="s">
        <v>25</v>
      </c>
      <c r="AA3" s="7" t="s">
        <v>26</v>
      </c>
      <c r="AB3" s="7" t="s">
        <v>27</v>
      </c>
      <c r="AC3" s="7" t="s">
        <v>31</v>
      </c>
      <c r="AD3" s="10">
        <f t="shared" ref="AD3:AD52" si="7">SUM(AE3:AH3)</f>
        <v>111</v>
      </c>
      <c r="AE3" s="7">
        <v>76</v>
      </c>
      <c r="AF3" s="7">
        <v>25</v>
      </c>
      <c r="AG3" s="7">
        <v>8</v>
      </c>
      <c r="AH3" s="7">
        <v>2</v>
      </c>
    </row>
    <row r="4" spans="1:34" x14ac:dyDescent="0.15">
      <c r="A4" s="7" t="s">
        <v>32</v>
      </c>
      <c r="F4" s="7">
        <v>1</v>
      </c>
      <c r="H4" s="2" t="s">
        <v>33</v>
      </c>
      <c r="I4" s="2">
        <v>9</v>
      </c>
      <c r="J4" s="7">
        <f>SUM(B7,B22,B35,B37,B38,B42,B62,B70,B74)</f>
        <v>0</v>
      </c>
      <c r="K4" s="7">
        <f t="shared" ref="K4:N4" si="8">SUM(C7,C22,C35,C37,C38,C42,C62,C70,C74)</f>
        <v>4</v>
      </c>
      <c r="L4" s="7">
        <f t="shared" si="8"/>
        <v>3</v>
      </c>
      <c r="M4" s="7">
        <f t="shared" si="8"/>
        <v>2</v>
      </c>
      <c r="N4" s="7">
        <f t="shared" si="8"/>
        <v>0</v>
      </c>
      <c r="O4" s="7"/>
      <c r="P4" s="7">
        <f t="shared" si="0"/>
        <v>25</v>
      </c>
      <c r="Q4" s="8">
        <f>P4/I4</f>
        <v>2.7777777777777777</v>
      </c>
      <c r="R4" s="8">
        <f t="shared" si="1"/>
        <v>8.9353044680449939E-2</v>
      </c>
      <c r="S4" s="8">
        <f t="shared" si="2"/>
        <v>0.1111111111111111</v>
      </c>
      <c r="U4" s="8">
        <f t="shared" si="3"/>
        <v>3.9712464302422194E-2</v>
      </c>
      <c r="V4" s="7">
        <f t="shared" si="4"/>
        <v>2.9784348226816644E-2</v>
      </c>
      <c r="W4" s="7">
        <f t="shared" si="5"/>
        <v>1.9856232151211097E-2</v>
      </c>
      <c r="X4" s="7">
        <f t="shared" si="6"/>
        <v>0</v>
      </c>
      <c r="Z4" s="9" t="s">
        <v>25</v>
      </c>
      <c r="AA4" s="7" t="s">
        <v>26</v>
      </c>
      <c r="AB4" s="7" t="s">
        <v>27</v>
      </c>
      <c r="AC4" s="7" t="s">
        <v>34</v>
      </c>
      <c r="AD4" s="10">
        <f t="shared" si="7"/>
        <v>110</v>
      </c>
      <c r="AE4" s="7">
        <v>76</v>
      </c>
      <c r="AF4" s="7">
        <v>25</v>
      </c>
      <c r="AG4" s="7">
        <v>8</v>
      </c>
      <c r="AH4" s="7">
        <v>1</v>
      </c>
    </row>
    <row r="5" spans="1:34" x14ac:dyDescent="0.15">
      <c r="A5" s="7" t="s">
        <v>35</v>
      </c>
      <c r="D5" s="7">
        <v>1</v>
      </c>
      <c r="H5" s="2" t="s">
        <v>36</v>
      </c>
      <c r="I5" s="2">
        <v>13</v>
      </c>
      <c r="J5" s="7">
        <f>SUM(B6,B15,B16,B21,B23,B27,B30,B31,B32,B33,B55,B72,B80)</f>
        <v>1</v>
      </c>
      <c r="K5" s="7">
        <f t="shared" ref="K5:N5" si="9">SUM(C6,C15,C16,C21,C23,C27,C30,C31,C32,C33,C55,C72,C80)</f>
        <v>1</v>
      </c>
      <c r="L5" s="7">
        <f t="shared" si="9"/>
        <v>3</v>
      </c>
      <c r="M5" s="7">
        <f t="shared" si="9"/>
        <v>6</v>
      </c>
      <c r="N5" s="7">
        <f t="shared" si="9"/>
        <v>2</v>
      </c>
      <c r="O5" s="7"/>
      <c r="P5" s="7">
        <f t="shared" si="0"/>
        <v>46</v>
      </c>
      <c r="Q5" s="8">
        <f t="shared" ref="Q5:Q9" si="10">P5/I5</f>
        <v>3.5384615384615383</v>
      </c>
      <c r="R5" s="8">
        <f t="shared" si="1"/>
        <v>0.1138220323006347</v>
      </c>
      <c r="S5" s="8">
        <f t="shared" si="2"/>
        <v>7.6923076923076927E-2</v>
      </c>
      <c r="U5" s="8">
        <f t="shared" si="3"/>
        <v>1.7511081892405338E-2</v>
      </c>
      <c r="V5" s="7">
        <f t="shared" si="4"/>
        <v>2.6266622838608009E-2</v>
      </c>
      <c r="W5" s="7">
        <f t="shared" si="5"/>
        <v>5.2533245677216019E-2</v>
      </c>
      <c r="X5" s="7">
        <f t="shared" si="6"/>
        <v>1.7511081892405338E-2</v>
      </c>
      <c r="Z5" s="9" t="s">
        <v>25</v>
      </c>
      <c r="AA5" s="7" t="s">
        <v>26</v>
      </c>
      <c r="AB5" s="7" t="s">
        <v>37</v>
      </c>
      <c r="AC5" s="7" t="s">
        <v>28</v>
      </c>
      <c r="AD5" s="11">
        <f t="shared" si="7"/>
        <v>109</v>
      </c>
      <c r="AE5" s="7">
        <v>76</v>
      </c>
      <c r="AF5" s="7">
        <v>25</v>
      </c>
      <c r="AG5" s="7">
        <v>5</v>
      </c>
      <c r="AH5" s="7">
        <v>3</v>
      </c>
    </row>
    <row r="6" spans="1:34" x14ac:dyDescent="0.15">
      <c r="A6" s="7" t="s">
        <v>38</v>
      </c>
      <c r="E6" s="7">
        <v>1</v>
      </c>
      <c r="H6" s="2" t="s">
        <v>39</v>
      </c>
      <c r="I6" s="2">
        <v>10</v>
      </c>
      <c r="J6" s="7">
        <f>SUM(B3,B18,B24,B34,B40,B58,B73,B79,B81,B87)</f>
        <v>1</v>
      </c>
      <c r="K6" s="7">
        <f t="shared" ref="K6:N6" si="11">SUM(C3,C18,C24,C34,C40,C58,C73,C79,C81,C87)</f>
        <v>1</v>
      </c>
      <c r="L6" s="7">
        <f t="shared" si="11"/>
        <v>2</v>
      </c>
      <c r="M6" s="7">
        <f t="shared" si="11"/>
        <v>4</v>
      </c>
      <c r="N6" s="7">
        <f t="shared" si="11"/>
        <v>2</v>
      </c>
      <c r="O6" s="7"/>
      <c r="P6" s="7">
        <f t="shared" si="0"/>
        <v>35</v>
      </c>
      <c r="Q6" s="8">
        <f t="shared" si="10"/>
        <v>3.5</v>
      </c>
      <c r="R6" s="8">
        <f t="shared" si="1"/>
        <v>0.11258483629736693</v>
      </c>
      <c r="S6" s="8">
        <f t="shared" si="2"/>
        <v>0.1</v>
      </c>
      <c r="U6" s="8">
        <f t="shared" si="3"/>
        <v>2.2516967259473386E-2</v>
      </c>
      <c r="V6" s="7">
        <f t="shared" si="4"/>
        <v>2.2516967259473386E-2</v>
      </c>
      <c r="W6" s="7">
        <f t="shared" si="5"/>
        <v>4.5033934518946772E-2</v>
      </c>
      <c r="X6" s="7">
        <f t="shared" si="6"/>
        <v>2.2516967259473386E-2</v>
      </c>
      <c r="Z6" s="9" t="s">
        <v>25</v>
      </c>
      <c r="AA6" s="7" t="s">
        <v>26</v>
      </c>
      <c r="AB6" s="7" t="s">
        <v>37</v>
      </c>
      <c r="AC6" s="7" t="s">
        <v>31</v>
      </c>
      <c r="AD6" s="11">
        <f t="shared" si="7"/>
        <v>108</v>
      </c>
      <c r="AE6" s="7">
        <v>76</v>
      </c>
      <c r="AF6" s="7">
        <v>25</v>
      </c>
      <c r="AG6" s="7">
        <v>5</v>
      </c>
      <c r="AH6" s="7">
        <v>2</v>
      </c>
    </row>
    <row r="7" spans="1:34" x14ac:dyDescent="0.15">
      <c r="A7" s="7" t="s">
        <v>40</v>
      </c>
      <c r="C7" s="7">
        <v>1</v>
      </c>
      <c r="H7" s="2" t="s">
        <v>41</v>
      </c>
      <c r="I7" s="2">
        <v>6</v>
      </c>
      <c r="J7" s="7">
        <f>SUM(B12,B25,B64,B68,B75,B82)</f>
        <v>0</v>
      </c>
      <c r="K7" s="7">
        <f t="shared" ref="K7:N7" si="12">SUM(C12,C25,C64,C68,C75,C82)</f>
        <v>1</v>
      </c>
      <c r="L7" s="7">
        <f t="shared" si="12"/>
        <v>3</v>
      </c>
      <c r="M7" s="7">
        <f t="shared" si="12"/>
        <v>1</v>
      </c>
      <c r="N7" s="7">
        <f t="shared" si="12"/>
        <v>1</v>
      </c>
      <c r="O7" s="7"/>
      <c r="P7" s="7">
        <f t="shared" si="0"/>
        <v>20</v>
      </c>
      <c r="Q7" s="8">
        <f>P7/I7</f>
        <v>3.3333333333333335</v>
      </c>
      <c r="R7" s="8">
        <f t="shared" si="1"/>
        <v>0.10722365361653995</v>
      </c>
      <c r="S7" s="8">
        <f t="shared" si="2"/>
        <v>0.16666666666666666</v>
      </c>
      <c r="U7" s="8">
        <f>SUM(J7:K7)*S7*R7</f>
        <v>1.787060893608999E-2</v>
      </c>
      <c r="V7" s="7">
        <f t="shared" si="4"/>
        <v>5.3611826808269973E-2</v>
      </c>
      <c r="W7" s="7">
        <f t="shared" si="5"/>
        <v>1.787060893608999E-2</v>
      </c>
      <c r="X7" s="7">
        <f t="shared" si="6"/>
        <v>1.787060893608999E-2</v>
      </c>
      <c r="Z7" s="9" t="s">
        <v>25</v>
      </c>
      <c r="AA7" s="7" t="s">
        <v>26</v>
      </c>
      <c r="AB7" s="7" t="s">
        <v>37</v>
      </c>
      <c r="AC7" s="7" t="s">
        <v>34</v>
      </c>
      <c r="AD7" s="11">
        <f t="shared" si="7"/>
        <v>107</v>
      </c>
      <c r="AE7" s="7">
        <v>76</v>
      </c>
      <c r="AF7" s="7">
        <v>25</v>
      </c>
      <c r="AG7" s="7">
        <v>5</v>
      </c>
      <c r="AH7" s="7">
        <v>1</v>
      </c>
    </row>
    <row r="8" spans="1:34" x14ac:dyDescent="0.15">
      <c r="A8" s="7" t="s">
        <v>42</v>
      </c>
      <c r="C8" s="7">
        <v>1</v>
      </c>
      <c r="H8" s="2" t="s">
        <v>43</v>
      </c>
      <c r="I8" s="2">
        <v>7</v>
      </c>
      <c r="J8" s="7">
        <f>SUM(B14,B26,B48,B51,B71,B76,B83)</f>
        <v>2</v>
      </c>
      <c r="K8" s="7">
        <f t="shared" ref="K8:N8" si="13">SUM(C14,C26,C48,C51,C71,C76,C83)</f>
        <v>4</v>
      </c>
      <c r="L8" s="7">
        <f t="shared" si="13"/>
        <v>1</v>
      </c>
      <c r="M8" s="7">
        <f t="shared" si="13"/>
        <v>0</v>
      </c>
      <c r="N8" s="7">
        <f t="shared" si="13"/>
        <v>0</v>
      </c>
      <c r="O8" s="7"/>
      <c r="P8" s="7">
        <f t="shared" si="0"/>
        <v>13</v>
      </c>
      <c r="Q8" s="8">
        <f t="shared" si="10"/>
        <v>1.8571428571428572</v>
      </c>
      <c r="R8" s="8">
        <f>Q8/SUM(Q$2:Q$11)</f>
        <v>5.9738892729215107E-2</v>
      </c>
      <c r="S8" s="8">
        <f t="shared" si="2"/>
        <v>0.14285714285714285</v>
      </c>
      <c r="U8" s="8">
        <f t="shared" si="3"/>
        <v>5.120476519647009E-2</v>
      </c>
      <c r="V8" s="7">
        <f t="shared" si="4"/>
        <v>8.5341275327450155E-3</v>
      </c>
      <c r="W8" s="7">
        <f t="shared" si="5"/>
        <v>0</v>
      </c>
      <c r="X8" s="7">
        <f t="shared" si="6"/>
        <v>0</v>
      </c>
      <c r="Z8" s="9" t="s">
        <v>25</v>
      </c>
      <c r="AA8" s="7" t="s">
        <v>26</v>
      </c>
      <c r="AB8" s="7" t="s">
        <v>44</v>
      </c>
      <c r="AC8" s="7" t="s">
        <v>28</v>
      </c>
      <c r="AD8" s="11">
        <f t="shared" si="7"/>
        <v>106</v>
      </c>
      <c r="AE8" s="7">
        <v>76</v>
      </c>
      <c r="AF8" s="7">
        <v>25</v>
      </c>
      <c r="AG8" s="7">
        <v>2</v>
      </c>
      <c r="AH8" s="7">
        <v>3</v>
      </c>
    </row>
    <row r="9" spans="1:34" x14ac:dyDescent="0.15">
      <c r="A9" s="7" t="s">
        <v>45</v>
      </c>
      <c r="E9" s="7">
        <v>1</v>
      </c>
      <c r="H9" s="2" t="s">
        <v>46</v>
      </c>
      <c r="I9" s="2">
        <v>6</v>
      </c>
      <c r="J9" s="7">
        <f>SUM(B9,B19,B44,B69,B77,B84)</f>
        <v>0</v>
      </c>
      <c r="K9" s="7">
        <f t="shared" ref="K9:N9" si="14">SUM(C9,C19,C44,C69,C77,C84)</f>
        <v>1</v>
      </c>
      <c r="L9" s="7">
        <f t="shared" si="14"/>
        <v>2</v>
      </c>
      <c r="M9" s="7">
        <f t="shared" si="14"/>
        <v>2</v>
      </c>
      <c r="N9" s="7">
        <f t="shared" si="14"/>
        <v>1</v>
      </c>
      <c r="O9" s="7"/>
      <c r="P9" s="7">
        <f t="shared" si="0"/>
        <v>21</v>
      </c>
      <c r="Q9" s="8">
        <f t="shared" si="10"/>
        <v>3.5</v>
      </c>
      <c r="R9" s="8">
        <f t="shared" si="1"/>
        <v>0.11258483629736693</v>
      </c>
      <c r="S9" s="8">
        <f t="shared" si="2"/>
        <v>0.16666666666666666</v>
      </c>
      <c r="U9" s="8">
        <f t="shared" si="3"/>
        <v>1.8764139382894486E-2</v>
      </c>
      <c r="V9" s="7">
        <f t="shared" si="4"/>
        <v>3.7528278765788972E-2</v>
      </c>
      <c r="W9" s="7">
        <f t="shared" si="5"/>
        <v>3.7528278765788972E-2</v>
      </c>
      <c r="X9" s="7">
        <f t="shared" si="6"/>
        <v>1.8764139382894486E-2</v>
      </c>
      <c r="Z9" s="9" t="s">
        <v>25</v>
      </c>
      <c r="AA9" s="7" t="s">
        <v>26</v>
      </c>
      <c r="AB9" s="7" t="s">
        <v>44</v>
      </c>
      <c r="AC9" s="7" t="s">
        <v>31</v>
      </c>
      <c r="AD9" s="11">
        <f t="shared" si="7"/>
        <v>105</v>
      </c>
      <c r="AE9" s="7">
        <v>76</v>
      </c>
      <c r="AF9" s="7">
        <v>25</v>
      </c>
      <c r="AG9" s="7">
        <v>2</v>
      </c>
      <c r="AH9" s="7">
        <v>2</v>
      </c>
    </row>
    <row r="10" spans="1:34" x14ac:dyDescent="0.15">
      <c r="A10" s="7" t="s">
        <v>47</v>
      </c>
      <c r="F10" s="7">
        <v>1</v>
      </c>
      <c r="H10" s="2" t="s">
        <v>48</v>
      </c>
      <c r="I10" s="2">
        <v>10</v>
      </c>
      <c r="J10" s="7">
        <f>SUM(B8,B17,B36,B63,B78,B85,B86,B88,B89,B91)</f>
        <v>1</v>
      </c>
      <c r="K10" s="7">
        <f t="shared" ref="K10:N10" si="15">SUM(C8,C17,C36,C63,C78,C85,C86,C88,C89,C91)</f>
        <v>2</v>
      </c>
      <c r="L10" s="7">
        <f t="shared" si="15"/>
        <v>5</v>
      </c>
      <c r="M10" s="7">
        <f t="shared" si="15"/>
        <v>2</v>
      </c>
      <c r="N10" s="7">
        <f t="shared" si="15"/>
        <v>0</v>
      </c>
      <c r="O10" s="7"/>
      <c r="P10" s="7">
        <f t="shared" si="0"/>
        <v>28</v>
      </c>
      <c r="Q10" s="8">
        <f>P10/I10</f>
        <v>2.8</v>
      </c>
      <c r="R10" s="8">
        <f t="shared" si="1"/>
        <v>9.0067869037893544E-2</v>
      </c>
      <c r="S10" s="8">
        <f>1/I10</f>
        <v>0.1</v>
      </c>
      <c r="U10" s="8">
        <f t="shared" si="3"/>
        <v>2.7020360711368069E-2</v>
      </c>
      <c r="V10" s="7">
        <f t="shared" si="4"/>
        <v>4.5033934518946772E-2</v>
      </c>
      <c r="W10" s="7">
        <f t="shared" si="5"/>
        <v>1.801357380757871E-2</v>
      </c>
      <c r="X10" s="7">
        <f t="shared" si="6"/>
        <v>0</v>
      </c>
      <c r="Z10" s="9" t="s">
        <v>25</v>
      </c>
      <c r="AA10" s="7" t="s">
        <v>26</v>
      </c>
      <c r="AB10" s="7" t="s">
        <v>44</v>
      </c>
      <c r="AC10" s="7" t="s">
        <v>34</v>
      </c>
      <c r="AD10" s="11">
        <f t="shared" si="7"/>
        <v>104</v>
      </c>
      <c r="AE10" s="7">
        <v>76</v>
      </c>
      <c r="AF10" s="7">
        <v>25</v>
      </c>
      <c r="AG10" s="7">
        <v>2</v>
      </c>
      <c r="AH10" s="7">
        <v>1</v>
      </c>
    </row>
    <row r="11" spans="1:34" x14ac:dyDescent="0.15">
      <c r="A11" s="7" t="s">
        <v>49</v>
      </c>
      <c r="F11" s="7">
        <v>1</v>
      </c>
      <c r="H11" s="2" t="s">
        <v>50</v>
      </c>
      <c r="I11" s="2">
        <v>7</v>
      </c>
      <c r="J11" s="7">
        <f>SUM(B20,B45,B60,B61,B65,B67,B90)</f>
        <v>1</v>
      </c>
      <c r="K11" s="7">
        <f t="shared" ref="K11:N11" si="16">SUM(C20,C45,C60,C61,C65,C67,C90)</f>
        <v>1</v>
      </c>
      <c r="L11" s="7">
        <f t="shared" si="16"/>
        <v>4</v>
      </c>
      <c r="M11" s="7">
        <f t="shared" si="16"/>
        <v>1</v>
      </c>
      <c r="N11" s="7">
        <f t="shared" si="16"/>
        <v>0</v>
      </c>
      <c r="O11" s="12"/>
      <c r="P11" s="7">
        <f t="shared" si="0"/>
        <v>19</v>
      </c>
      <c r="Q11" s="8">
        <f>P11/I11</f>
        <v>2.7142857142857144</v>
      </c>
      <c r="R11" s="8">
        <f>Q11/SUM(Q$2:Q$11)</f>
        <v>8.7310689373468239E-2</v>
      </c>
      <c r="S11" s="8">
        <f>1/I11</f>
        <v>0.14285714285714285</v>
      </c>
      <c r="U11" s="8">
        <f>SUM(J11:K11)*S11*R11</f>
        <v>2.4945911249562351E-2</v>
      </c>
      <c r="V11" s="7">
        <f>L11*S11*R11</f>
        <v>4.9891822499124702E-2</v>
      </c>
      <c r="W11" s="7">
        <f t="shared" si="5"/>
        <v>1.2472955624781176E-2</v>
      </c>
      <c r="X11" s="7">
        <f t="shared" si="6"/>
        <v>0</v>
      </c>
      <c r="Z11" s="9" t="s">
        <v>25</v>
      </c>
      <c r="AA11" s="7" t="s">
        <v>51</v>
      </c>
      <c r="AB11" s="7" t="s">
        <v>27</v>
      </c>
      <c r="AC11" s="7" t="s">
        <v>28</v>
      </c>
      <c r="AD11" s="11">
        <f t="shared" si="7"/>
        <v>101</v>
      </c>
      <c r="AE11" s="7">
        <v>76</v>
      </c>
      <c r="AF11" s="7">
        <v>14</v>
      </c>
      <c r="AG11" s="7">
        <v>8</v>
      </c>
      <c r="AH11" s="7">
        <v>3</v>
      </c>
    </row>
    <row r="12" spans="1:34" x14ac:dyDescent="0.15">
      <c r="A12" s="7" t="s">
        <v>52</v>
      </c>
      <c r="F12" s="7">
        <v>1</v>
      </c>
      <c r="H12" s="7"/>
      <c r="I12" s="7"/>
      <c r="J12" s="13">
        <v>1</v>
      </c>
      <c r="K12" s="13">
        <v>2</v>
      </c>
      <c r="L12" s="13">
        <v>3</v>
      </c>
      <c r="M12" s="13">
        <v>4</v>
      </c>
      <c r="N12" s="13">
        <v>5</v>
      </c>
      <c r="O12" s="12"/>
      <c r="P12" s="14">
        <f>SUM(P2:P11)</f>
        <v>284</v>
      </c>
      <c r="Q12" s="14">
        <f>P12/SUM(I2:I11)</f>
        <v>3.1555555555555554</v>
      </c>
      <c r="R12" s="7"/>
      <c r="U12" s="15">
        <f>SUM(U2:U11)</f>
        <v>0.27010225161088453</v>
      </c>
      <c r="V12" s="15">
        <f t="shared" ref="V12:X12" si="17">SUM(V2:V11)</f>
        <v>0.31966725290147963</v>
      </c>
      <c r="W12" s="15">
        <f>SUM(W2:W11)</f>
        <v>0.2538647821618113</v>
      </c>
      <c r="X12" s="15">
        <f t="shared" si="17"/>
        <v>0.15636571332582452</v>
      </c>
      <c r="Z12" s="9" t="s">
        <v>25</v>
      </c>
      <c r="AA12" s="7" t="s">
        <v>51</v>
      </c>
      <c r="AB12" s="7" t="s">
        <v>27</v>
      </c>
      <c r="AC12" s="7" t="s">
        <v>31</v>
      </c>
      <c r="AD12" s="11">
        <f t="shared" si="7"/>
        <v>100</v>
      </c>
      <c r="AE12" s="7">
        <v>76</v>
      </c>
      <c r="AF12" s="7">
        <v>14</v>
      </c>
      <c r="AG12" s="7">
        <v>8</v>
      </c>
      <c r="AH12" s="7">
        <v>2</v>
      </c>
    </row>
    <row r="13" spans="1:34" x14ac:dyDescent="0.15">
      <c r="A13" s="7" t="s">
        <v>53</v>
      </c>
      <c r="B13" s="7">
        <v>1</v>
      </c>
      <c r="O13" s="12"/>
      <c r="P13" s="7"/>
      <c r="U13" s="7"/>
      <c r="V13" s="7"/>
      <c r="W13" s="7"/>
      <c r="X13" s="7"/>
      <c r="Z13" s="9" t="s">
        <v>25</v>
      </c>
      <c r="AA13" s="7" t="s">
        <v>51</v>
      </c>
      <c r="AB13" s="7" t="s">
        <v>27</v>
      </c>
      <c r="AC13" s="7" t="s">
        <v>34</v>
      </c>
      <c r="AD13" s="11">
        <f t="shared" si="7"/>
        <v>99</v>
      </c>
      <c r="AE13" s="7">
        <v>76</v>
      </c>
      <c r="AF13" s="7">
        <v>14</v>
      </c>
      <c r="AG13" s="7">
        <v>8</v>
      </c>
      <c r="AH13" s="7">
        <v>1</v>
      </c>
    </row>
    <row r="14" spans="1:34" x14ac:dyDescent="0.15">
      <c r="A14" s="7" t="s">
        <v>54</v>
      </c>
      <c r="C14" s="7">
        <v>1</v>
      </c>
      <c r="H14" s="2" t="s">
        <v>55</v>
      </c>
      <c r="I14" s="16">
        <f>SUM(K2:N11)</f>
        <v>81</v>
      </c>
      <c r="Z14" s="9" t="s">
        <v>25</v>
      </c>
      <c r="AA14" s="7" t="s">
        <v>51</v>
      </c>
      <c r="AB14" s="7" t="s">
        <v>37</v>
      </c>
      <c r="AC14" s="7" t="s">
        <v>28</v>
      </c>
      <c r="AD14" s="11">
        <f t="shared" si="7"/>
        <v>98</v>
      </c>
      <c r="AE14" s="7">
        <v>76</v>
      </c>
      <c r="AF14" s="7">
        <v>14</v>
      </c>
      <c r="AG14" s="7">
        <v>5</v>
      </c>
      <c r="AH14" s="7">
        <v>3</v>
      </c>
    </row>
    <row r="15" spans="1:34" x14ac:dyDescent="0.15">
      <c r="A15" s="7" t="s">
        <v>56</v>
      </c>
      <c r="B15" s="7">
        <v>1</v>
      </c>
      <c r="H15" s="2" t="s">
        <v>57</v>
      </c>
      <c r="I15">
        <f>K$12*K2</f>
        <v>2</v>
      </c>
      <c r="J15">
        <f>L$12*L2</f>
        <v>12</v>
      </c>
      <c r="K15">
        <f t="shared" ref="K15:L24" si="18">M$12*M2</f>
        <v>12</v>
      </c>
      <c r="L15">
        <f>N$12*N2</f>
        <v>10</v>
      </c>
      <c r="M15" s="16">
        <f>SUM(I15:L15)</f>
        <v>36</v>
      </c>
      <c r="N15" s="16">
        <f>SUM(M15:M24)</f>
        <v>275</v>
      </c>
      <c r="Z15" s="9" t="s">
        <v>25</v>
      </c>
      <c r="AA15" s="7" t="s">
        <v>51</v>
      </c>
      <c r="AB15" s="7" t="s">
        <v>44</v>
      </c>
      <c r="AC15" s="7" t="s">
        <v>28</v>
      </c>
      <c r="AD15" s="11">
        <f t="shared" si="7"/>
        <v>95</v>
      </c>
      <c r="AE15" s="7">
        <v>76</v>
      </c>
      <c r="AF15" s="7">
        <v>14</v>
      </c>
      <c r="AG15" s="7">
        <v>2</v>
      </c>
      <c r="AH15" s="7">
        <v>3</v>
      </c>
    </row>
    <row r="16" spans="1:34" x14ac:dyDescent="0.15">
      <c r="A16" s="7" t="s">
        <v>58</v>
      </c>
      <c r="D16" s="7">
        <v>1</v>
      </c>
      <c r="I16">
        <f t="shared" ref="I16:J24" si="19">K$12*K3</f>
        <v>2</v>
      </c>
      <c r="J16">
        <f t="shared" si="19"/>
        <v>3</v>
      </c>
      <c r="K16">
        <f t="shared" si="18"/>
        <v>8</v>
      </c>
      <c r="L16">
        <f t="shared" si="18"/>
        <v>25</v>
      </c>
      <c r="M16" s="16">
        <f t="shared" ref="M16:M24" si="20">SUM(I16:L16)</f>
        <v>38</v>
      </c>
      <c r="Z16" s="9" t="s">
        <v>25</v>
      </c>
      <c r="AA16" s="7" t="s">
        <v>59</v>
      </c>
      <c r="AB16" s="7" t="s">
        <v>27</v>
      </c>
      <c r="AC16" s="7" t="s">
        <v>28</v>
      </c>
      <c r="AD16" s="11">
        <f t="shared" si="7"/>
        <v>90</v>
      </c>
      <c r="AE16" s="7">
        <v>76</v>
      </c>
      <c r="AF16" s="7">
        <v>3</v>
      </c>
      <c r="AG16" s="7">
        <v>8</v>
      </c>
      <c r="AH16" s="7">
        <v>3</v>
      </c>
    </row>
    <row r="17" spans="1:34" x14ac:dyDescent="0.15">
      <c r="A17" s="7" t="s">
        <v>60</v>
      </c>
      <c r="E17" s="7">
        <v>1</v>
      </c>
      <c r="I17">
        <f t="shared" si="19"/>
        <v>8</v>
      </c>
      <c r="J17">
        <f t="shared" si="19"/>
        <v>9</v>
      </c>
      <c r="K17">
        <f t="shared" si="18"/>
        <v>8</v>
      </c>
      <c r="L17">
        <f t="shared" si="18"/>
        <v>0</v>
      </c>
      <c r="M17" s="16">
        <f t="shared" si="20"/>
        <v>25</v>
      </c>
      <c r="Z17" s="9" t="s">
        <v>25</v>
      </c>
      <c r="AA17" s="7" t="s">
        <v>59</v>
      </c>
      <c r="AB17" s="7" t="s">
        <v>27</v>
      </c>
      <c r="AC17" s="7" t="s">
        <v>31</v>
      </c>
      <c r="AD17" s="11">
        <f t="shared" si="7"/>
        <v>89</v>
      </c>
      <c r="AE17" s="7">
        <v>76</v>
      </c>
      <c r="AF17" s="7">
        <v>3</v>
      </c>
      <c r="AG17" s="7">
        <v>8</v>
      </c>
      <c r="AH17" s="7">
        <v>2</v>
      </c>
    </row>
    <row r="18" spans="1:34" x14ac:dyDescent="0.15">
      <c r="A18" s="7" t="s">
        <v>61</v>
      </c>
      <c r="F18" s="7">
        <v>1</v>
      </c>
      <c r="I18">
        <f t="shared" si="19"/>
        <v>2</v>
      </c>
      <c r="J18">
        <f t="shared" si="19"/>
        <v>9</v>
      </c>
      <c r="K18">
        <f t="shared" si="18"/>
        <v>24</v>
      </c>
      <c r="L18">
        <f t="shared" si="18"/>
        <v>10</v>
      </c>
      <c r="M18" s="16">
        <f t="shared" si="20"/>
        <v>45</v>
      </c>
      <c r="Z18" s="9" t="s">
        <v>25</v>
      </c>
      <c r="AA18" s="7" t="s">
        <v>59</v>
      </c>
      <c r="AB18" s="7" t="s">
        <v>27</v>
      </c>
      <c r="AC18" s="7" t="s">
        <v>34</v>
      </c>
      <c r="AD18" s="11">
        <f t="shared" si="7"/>
        <v>88</v>
      </c>
      <c r="AE18" s="7">
        <v>76</v>
      </c>
      <c r="AF18" s="7">
        <v>3</v>
      </c>
      <c r="AG18" s="7">
        <v>8</v>
      </c>
      <c r="AH18" s="7">
        <v>1</v>
      </c>
    </row>
    <row r="19" spans="1:34" x14ac:dyDescent="0.15">
      <c r="A19" s="7" t="s">
        <v>62</v>
      </c>
      <c r="D19" s="7">
        <v>1</v>
      </c>
      <c r="I19">
        <f t="shared" si="19"/>
        <v>2</v>
      </c>
      <c r="J19">
        <f t="shared" si="19"/>
        <v>6</v>
      </c>
      <c r="K19">
        <f t="shared" si="18"/>
        <v>16</v>
      </c>
      <c r="L19">
        <f>N$12*N6</f>
        <v>10</v>
      </c>
      <c r="M19" s="16">
        <f t="shared" si="20"/>
        <v>34</v>
      </c>
      <c r="Z19" s="9" t="s">
        <v>25</v>
      </c>
      <c r="AA19" s="7" t="s">
        <v>59</v>
      </c>
      <c r="AB19" s="7" t="s">
        <v>37</v>
      </c>
      <c r="AC19" s="7" t="s">
        <v>28</v>
      </c>
      <c r="AD19" s="11">
        <f t="shared" si="7"/>
        <v>87</v>
      </c>
      <c r="AE19" s="7">
        <v>76</v>
      </c>
      <c r="AF19" s="7">
        <v>3</v>
      </c>
      <c r="AG19" s="7">
        <v>5</v>
      </c>
      <c r="AH19" s="7">
        <v>3</v>
      </c>
    </row>
    <row r="20" spans="1:34" x14ac:dyDescent="0.15">
      <c r="A20" s="7" t="s">
        <v>63</v>
      </c>
      <c r="D20" s="7">
        <v>1</v>
      </c>
      <c r="I20">
        <f t="shared" si="19"/>
        <v>2</v>
      </c>
      <c r="J20">
        <f t="shared" si="19"/>
        <v>9</v>
      </c>
      <c r="K20">
        <f t="shared" si="18"/>
        <v>4</v>
      </c>
      <c r="L20">
        <f t="shared" si="18"/>
        <v>5</v>
      </c>
      <c r="M20" s="16">
        <f t="shared" si="20"/>
        <v>20</v>
      </c>
      <c r="Z20" s="9" t="s">
        <v>25</v>
      </c>
      <c r="AA20" s="7" t="s">
        <v>59</v>
      </c>
      <c r="AB20" s="7" t="s">
        <v>44</v>
      </c>
      <c r="AC20" s="7" t="s">
        <v>28</v>
      </c>
      <c r="AD20" s="11">
        <f t="shared" si="7"/>
        <v>84</v>
      </c>
      <c r="AE20" s="7">
        <v>76</v>
      </c>
      <c r="AF20" s="7">
        <v>3</v>
      </c>
      <c r="AG20" s="7">
        <v>2</v>
      </c>
      <c r="AH20" s="7">
        <v>3</v>
      </c>
    </row>
    <row r="21" spans="1:34" x14ac:dyDescent="0.15">
      <c r="A21" s="7" t="s">
        <v>64</v>
      </c>
      <c r="E21" s="7">
        <v>1</v>
      </c>
      <c r="I21">
        <f t="shared" si="19"/>
        <v>8</v>
      </c>
      <c r="J21">
        <f t="shared" si="19"/>
        <v>3</v>
      </c>
      <c r="K21">
        <f>M$12*M8</f>
        <v>0</v>
      </c>
      <c r="L21">
        <f t="shared" si="18"/>
        <v>0</v>
      </c>
      <c r="M21" s="16">
        <f t="shared" si="20"/>
        <v>11</v>
      </c>
      <c r="Z21" s="17" t="s">
        <v>65</v>
      </c>
      <c r="AA21" s="7" t="s">
        <v>26</v>
      </c>
      <c r="AB21" s="7" t="s">
        <v>66</v>
      </c>
      <c r="AC21" s="7" t="s">
        <v>34</v>
      </c>
      <c r="AD21" s="14">
        <v>74</v>
      </c>
      <c r="AE21" s="7">
        <v>40</v>
      </c>
      <c r="AF21" s="7">
        <v>25</v>
      </c>
      <c r="AG21" s="7" t="s">
        <v>67</v>
      </c>
      <c r="AH21" s="7">
        <v>1</v>
      </c>
    </row>
    <row r="22" spans="1:34" x14ac:dyDescent="0.15">
      <c r="A22" s="7" t="s">
        <v>68</v>
      </c>
      <c r="C22" s="7">
        <v>1</v>
      </c>
      <c r="I22">
        <f>K$12*K9</f>
        <v>2</v>
      </c>
      <c r="J22">
        <f>L$12*L9</f>
        <v>6</v>
      </c>
      <c r="K22">
        <f t="shared" si="18"/>
        <v>8</v>
      </c>
      <c r="L22">
        <f t="shared" si="18"/>
        <v>5</v>
      </c>
      <c r="M22" s="16">
        <f t="shared" si="20"/>
        <v>21</v>
      </c>
      <c r="Z22" s="17" t="s">
        <v>65</v>
      </c>
      <c r="AA22" s="7" t="s">
        <v>69</v>
      </c>
      <c r="AB22" s="7" t="s">
        <v>70</v>
      </c>
      <c r="AC22" s="7" t="s">
        <v>71</v>
      </c>
      <c r="AD22" s="18">
        <f t="shared" si="7"/>
        <v>71</v>
      </c>
      <c r="AE22" s="7">
        <v>40</v>
      </c>
      <c r="AF22" s="7">
        <v>25</v>
      </c>
      <c r="AG22" s="7">
        <v>5</v>
      </c>
      <c r="AH22" s="7">
        <v>1</v>
      </c>
    </row>
    <row r="23" spans="1:34" x14ac:dyDescent="0.15">
      <c r="A23" s="7" t="s">
        <v>72</v>
      </c>
      <c r="F23" s="7">
        <v>1</v>
      </c>
      <c r="I23">
        <f t="shared" si="19"/>
        <v>4</v>
      </c>
      <c r="J23">
        <f t="shared" si="19"/>
        <v>15</v>
      </c>
      <c r="K23">
        <f t="shared" si="18"/>
        <v>8</v>
      </c>
      <c r="L23">
        <f t="shared" si="18"/>
        <v>0</v>
      </c>
      <c r="M23" s="16">
        <f t="shared" si="20"/>
        <v>27</v>
      </c>
      <c r="Z23" s="17" t="s">
        <v>65</v>
      </c>
      <c r="AA23" s="7" t="s">
        <v>73</v>
      </c>
      <c r="AB23" s="7" t="s">
        <v>74</v>
      </c>
      <c r="AC23" s="7" t="s">
        <v>75</v>
      </c>
      <c r="AD23" s="18">
        <f t="shared" si="7"/>
        <v>70</v>
      </c>
      <c r="AE23" s="7">
        <v>40</v>
      </c>
      <c r="AF23" s="7">
        <v>25</v>
      </c>
      <c r="AG23" s="7">
        <v>2</v>
      </c>
      <c r="AH23" s="7">
        <v>3</v>
      </c>
    </row>
    <row r="24" spans="1:34" x14ac:dyDescent="0.15">
      <c r="A24" s="7" t="s">
        <v>76</v>
      </c>
      <c r="B24" s="7">
        <v>1</v>
      </c>
      <c r="I24">
        <f t="shared" si="19"/>
        <v>2</v>
      </c>
      <c r="J24">
        <f t="shared" si="19"/>
        <v>12</v>
      </c>
      <c r="K24">
        <f t="shared" si="18"/>
        <v>4</v>
      </c>
      <c r="L24">
        <f t="shared" si="18"/>
        <v>0</v>
      </c>
      <c r="M24" s="16">
        <f t="shared" si="20"/>
        <v>18</v>
      </c>
      <c r="Z24" s="17" t="s">
        <v>65</v>
      </c>
      <c r="AA24" s="7" t="s">
        <v>69</v>
      </c>
      <c r="AB24" s="7" t="s">
        <v>74</v>
      </c>
      <c r="AC24" s="7" t="s">
        <v>77</v>
      </c>
      <c r="AD24" s="18">
        <f t="shared" si="7"/>
        <v>69</v>
      </c>
      <c r="AE24" s="7">
        <v>40</v>
      </c>
      <c r="AF24" s="7">
        <v>25</v>
      </c>
      <c r="AG24" s="7">
        <v>2</v>
      </c>
      <c r="AH24" s="7">
        <v>2</v>
      </c>
    </row>
    <row r="25" spans="1:34" x14ac:dyDescent="0.15">
      <c r="A25" s="7" t="s">
        <v>78</v>
      </c>
      <c r="D25" s="7">
        <v>1</v>
      </c>
      <c r="H25" s="19" t="s">
        <v>79</v>
      </c>
      <c r="I25" s="16">
        <f>N15/I14</f>
        <v>3.3950617283950617</v>
      </c>
      <c r="Z25" s="17" t="s">
        <v>65</v>
      </c>
      <c r="AA25" s="7" t="s">
        <v>80</v>
      </c>
      <c r="AB25" s="7" t="s">
        <v>81</v>
      </c>
      <c r="AC25" s="7" t="s">
        <v>82</v>
      </c>
      <c r="AD25" s="18">
        <f t="shared" si="7"/>
        <v>68</v>
      </c>
      <c r="AE25" s="7">
        <v>40</v>
      </c>
      <c r="AF25" s="7">
        <v>25</v>
      </c>
      <c r="AG25" s="7">
        <v>2</v>
      </c>
      <c r="AH25" s="7">
        <v>1</v>
      </c>
    </row>
    <row r="26" spans="1:34" x14ac:dyDescent="0.15">
      <c r="A26" s="7" t="s">
        <v>83</v>
      </c>
      <c r="C26" s="7">
        <v>1</v>
      </c>
      <c r="Z26" s="17" t="s">
        <v>65</v>
      </c>
      <c r="AA26" s="7" t="s">
        <v>84</v>
      </c>
      <c r="AB26" s="7" t="s">
        <v>85</v>
      </c>
      <c r="AC26" s="7" t="s">
        <v>86</v>
      </c>
      <c r="AD26" s="18">
        <f t="shared" si="7"/>
        <v>63</v>
      </c>
      <c r="AE26" s="7">
        <v>40</v>
      </c>
      <c r="AF26" s="7">
        <v>14</v>
      </c>
      <c r="AG26" s="7">
        <v>8</v>
      </c>
      <c r="AH26" s="7">
        <v>1</v>
      </c>
    </row>
    <row r="27" spans="1:34" x14ac:dyDescent="0.15">
      <c r="A27" s="7" t="s">
        <v>87</v>
      </c>
      <c r="E27" s="7">
        <v>1</v>
      </c>
      <c r="Z27" s="17" t="s">
        <v>65</v>
      </c>
      <c r="AA27" s="7" t="s">
        <v>88</v>
      </c>
      <c r="AB27" s="7" t="s">
        <v>89</v>
      </c>
      <c r="AC27" s="7" t="s">
        <v>77</v>
      </c>
      <c r="AD27" s="18">
        <f t="shared" si="7"/>
        <v>61</v>
      </c>
      <c r="AE27" s="7">
        <v>40</v>
      </c>
      <c r="AF27" s="7">
        <v>14</v>
      </c>
      <c r="AG27" s="7">
        <v>5</v>
      </c>
      <c r="AH27" s="7">
        <v>2</v>
      </c>
    </row>
    <row r="28" spans="1:34" x14ac:dyDescent="0.15">
      <c r="A28" s="7" t="s">
        <v>90</v>
      </c>
      <c r="F28" s="7">
        <v>1</v>
      </c>
      <c r="Z28" s="17" t="s">
        <v>65</v>
      </c>
      <c r="AA28" s="7" t="s">
        <v>91</v>
      </c>
      <c r="AB28" s="7" t="s">
        <v>92</v>
      </c>
      <c r="AC28" s="7" t="s">
        <v>93</v>
      </c>
      <c r="AD28" s="18">
        <f t="shared" si="7"/>
        <v>59</v>
      </c>
      <c r="AE28" s="7">
        <v>40</v>
      </c>
      <c r="AF28" s="7">
        <v>14</v>
      </c>
      <c r="AG28" s="7">
        <v>2</v>
      </c>
      <c r="AH28" s="7">
        <v>3</v>
      </c>
    </row>
    <row r="29" spans="1:34" x14ac:dyDescent="0.15">
      <c r="A29" s="7" t="s">
        <v>94</v>
      </c>
      <c r="E29" s="7">
        <v>1</v>
      </c>
      <c r="Z29" s="17" t="s">
        <v>65</v>
      </c>
      <c r="AA29" s="7" t="s">
        <v>95</v>
      </c>
      <c r="AB29" s="7" t="s">
        <v>96</v>
      </c>
      <c r="AC29" s="7" t="s">
        <v>93</v>
      </c>
      <c r="AD29" s="18">
        <f t="shared" si="7"/>
        <v>54</v>
      </c>
      <c r="AE29" s="7">
        <v>40</v>
      </c>
      <c r="AF29" s="7">
        <v>3</v>
      </c>
      <c r="AG29" s="7">
        <v>8</v>
      </c>
      <c r="AH29" s="7">
        <v>3</v>
      </c>
    </row>
    <row r="30" spans="1:34" x14ac:dyDescent="0.15">
      <c r="A30" s="7" t="s">
        <v>97</v>
      </c>
      <c r="E30" s="7">
        <v>1</v>
      </c>
      <c r="Z30" s="17" t="s">
        <v>65</v>
      </c>
      <c r="AA30" s="7" t="s">
        <v>98</v>
      </c>
      <c r="AB30" s="7" t="s">
        <v>85</v>
      </c>
      <c r="AC30" s="7" t="s">
        <v>77</v>
      </c>
      <c r="AD30" s="18">
        <f t="shared" si="7"/>
        <v>53</v>
      </c>
      <c r="AE30" s="7">
        <v>40</v>
      </c>
      <c r="AF30" s="7">
        <v>3</v>
      </c>
      <c r="AG30" s="7">
        <v>8</v>
      </c>
      <c r="AH30" s="7">
        <v>2</v>
      </c>
    </row>
    <row r="31" spans="1:34" x14ac:dyDescent="0.15">
      <c r="A31" s="7" t="s">
        <v>99</v>
      </c>
      <c r="E31" s="7">
        <v>1</v>
      </c>
      <c r="Z31" s="17" t="s">
        <v>65</v>
      </c>
      <c r="AA31" s="7" t="s">
        <v>100</v>
      </c>
      <c r="AB31" s="7" t="s">
        <v>101</v>
      </c>
      <c r="AC31" s="7" t="s">
        <v>82</v>
      </c>
      <c r="AD31" s="18">
        <f t="shared" si="7"/>
        <v>52</v>
      </c>
      <c r="AE31" s="7">
        <v>40</v>
      </c>
      <c r="AF31" s="7">
        <v>3</v>
      </c>
      <c r="AG31" s="7">
        <v>8</v>
      </c>
      <c r="AH31" s="7">
        <v>1</v>
      </c>
    </row>
    <row r="32" spans="1:34" x14ac:dyDescent="0.15">
      <c r="A32" s="7" t="s">
        <v>102</v>
      </c>
      <c r="C32" s="7">
        <v>1</v>
      </c>
      <c r="Z32" s="17" t="s">
        <v>65</v>
      </c>
      <c r="AA32" s="7" t="s">
        <v>95</v>
      </c>
      <c r="AB32" s="7" t="s">
        <v>70</v>
      </c>
      <c r="AC32" s="7" t="s">
        <v>103</v>
      </c>
      <c r="AD32" s="18">
        <f t="shared" si="7"/>
        <v>51</v>
      </c>
      <c r="AE32" s="7">
        <v>40</v>
      </c>
      <c r="AF32" s="7">
        <v>3</v>
      </c>
      <c r="AG32" s="7">
        <v>5</v>
      </c>
      <c r="AH32" s="7">
        <v>3</v>
      </c>
    </row>
    <row r="33" spans="1:34" x14ac:dyDescent="0.15">
      <c r="A33" s="7" t="s">
        <v>104</v>
      </c>
      <c r="D33" s="7">
        <v>1</v>
      </c>
      <c r="Z33" s="17" t="s">
        <v>65</v>
      </c>
      <c r="AA33" s="7" t="s">
        <v>105</v>
      </c>
      <c r="AB33" s="7" t="s">
        <v>106</v>
      </c>
      <c r="AC33" s="7" t="s">
        <v>107</v>
      </c>
      <c r="AD33" s="18">
        <f t="shared" si="7"/>
        <v>48</v>
      </c>
      <c r="AE33" s="7">
        <v>40</v>
      </c>
      <c r="AF33" s="7">
        <v>3</v>
      </c>
      <c r="AG33" s="7">
        <v>2</v>
      </c>
      <c r="AH33" s="7">
        <v>3</v>
      </c>
    </row>
    <row r="34" spans="1:34" x14ac:dyDescent="0.15">
      <c r="A34" s="7" t="s">
        <v>108</v>
      </c>
      <c r="D34" s="7">
        <v>1</v>
      </c>
      <c r="Z34" s="17" t="s">
        <v>109</v>
      </c>
      <c r="AA34" s="7" t="s">
        <v>69</v>
      </c>
      <c r="AB34" s="7" t="s">
        <v>85</v>
      </c>
      <c r="AC34" s="7" t="s">
        <v>82</v>
      </c>
      <c r="AD34" s="20">
        <f t="shared" si="7"/>
        <v>38</v>
      </c>
      <c r="AE34" s="7">
        <v>4</v>
      </c>
      <c r="AF34" s="7">
        <v>25</v>
      </c>
      <c r="AG34" s="7">
        <v>8</v>
      </c>
      <c r="AH34" s="7">
        <v>1</v>
      </c>
    </row>
    <row r="35" spans="1:34" x14ac:dyDescent="0.15">
      <c r="A35" s="7" t="s">
        <v>110</v>
      </c>
      <c r="D35" s="7">
        <v>1</v>
      </c>
      <c r="Z35" s="17" t="s">
        <v>109</v>
      </c>
      <c r="AA35" s="7" t="s">
        <v>73</v>
      </c>
      <c r="AB35" s="7" t="s">
        <v>111</v>
      </c>
      <c r="AC35" s="7" t="s">
        <v>82</v>
      </c>
      <c r="AD35" s="20">
        <f t="shared" si="7"/>
        <v>35</v>
      </c>
      <c r="AE35" s="7">
        <v>4</v>
      </c>
      <c r="AF35" s="7">
        <v>25</v>
      </c>
      <c r="AG35" s="7">
        <v>5</v>
      </c>
      <c r="AH35" s="7">
        <v>1</v>
      </c>
    </row>
    <row r="36" spans="1:34" x14ac:dyDescent="0.15">
      <c r="A36" s="7" t="s">
        <v>112</v>
      </c>
      <c r="C36" s="7">
        <v>1</v>
      </c>
      <c r="Z36" s="17" t="s">
        <v>109</v>
      </c>
      <c r="AA36" s="7" t="s">
        <v>80</v>
      </c>
      <c r="AB36" s="7" t="s">
        <v>106</v>
      </c>
      <c r="AC36" s="7" t="s">
        <v>103</v>
      </c>
      <c r="AD36" s="20">
        <f t="shared" si="7"/>
        <v>34</v>
      </c>
      <c r="AE36" s="7">
        <v>4</v>
      </c>
      <c r="AF36" s="7">
        <v>25</v>
      </c>
      <c r="AG36" s="7">
        <v>2</v>
      </c>
      <c r="AH36" s="7">
        <v>3</v>
      </c>
    </row>
    <row r="37" spans="1:34" x14ac:dyDescent="0.15">
      <c r="A37" s="7" t="s">
        <v>113</v>
      </c>
      <c r="C37" s="7">
        <v>1</v>
      </c>
      <c r="Z37" s="17" t="s">
        <v>109</v>
      </c>
      <c r="AA37" s="7" t="s">
        <v>114</v>
      </c>
      <c r="AB37" s="7" t="s">
        <v>44</v>
      </c>
      <c r="AC37" s="7" t="s">
        <v>77</v>
      </c>
      <c r="AD37" s="21">
        <v>33</v>
      </c>
      <c r="AE37" s="7">
        <v>4</v>
      </c>
      <c r="AF37" s="22" t="s">
        <v>115</v>
      </c>
      <c r="AG37" s="7">
        <v>2</v>
      </c>
      <c r="AH37" s="7">
        <v>2</v>
      </c>
    </row>
    <row r="38" spans="1:34" x14ac:dyDescent="0.15">
      <c r="A38" s="7" t="s">
        <v>116</v>
      </c>
      <c r="D38" s="7">
        <v>1</v>
      </c>
      <c r="Z38" s="17" t="s">
        <v>109</v>
      </c>
      <c r="AA38" s="7" t="s">
        <v>69</v>
      </c>
      <c r="AB38" s="7" t="s">
        <v>92</v>
      </c>
      <c r="AC38" s="7" t="s">
        <v>117</v>
      </c>
      <c r="AD38" s="20">
        <f t="shared" si="7"/>
        <v>32</v>
      </c>
      <c r="AE38" s="7">
        <v>4</v>
      </c>
      <c r="AF38" s="7">
        <v>25</v>
      </c>
      <c r="AG38" s="7">
        <v>2</v>
      </c>
      <c r="AH38" s="7">
        <v>1</v>
      </c>
    </row>
    <row r="39" spans="1:34" x14ac:dyDescent="0.15">
      <c r="A39" s="7" t="s">
        <v>118</v>
      </c>
      <c r="E39" s="7">
        <v>1</v>
      </c>
      <c r="Z39" s="17" t="s">
        <v>109</v>
      </c>
      <c r="AA39" s="7" t="s">
        <v>88</v>
      </c>
      <c r="AB39" s="7" t="s">
        <v>101</v>
      </c>
      <c r="AC39" s="7" t="s">
        <v>117</v>
      </c>
      <c r="AD39" s="20">
        <f t="shared" si="7"/>
        <v>27</v>
      </c>
      <c r="AE39" s="7">
        <v>4</v>
      </c>
      <c r="AF39" s="7">
        <v>14</v>
      </c>
      <c r="AG39" s="7">
        <v>8</v>
      </c>
      <c r="AH39" s="7">
        <v>1</v>
      </c>
    </row>
    <row r="40" spans="1:34" x14ac:dyDescent="0.15">
      <c r="A40" s="7" t="s">
        <v>119</v>
      </c>
      <c r="E40" s="7">
        <v>1</v>
      </c>
      <c r="Z40" s="17" t="s">
        <v>109</v>
      </c>
      <c r="AA40" s="7" t="s">
        <v>84</v>
      </c>
      <c r="AB40" s="7" t="s">
        <v>89</v>
      </c>
      <c r="AC40" s="7" t="s">
        <v>117</v>
      </c>
      <c r="AD40" s="20">
        <f t="shared" si="7"/>
        <v>24</v>
      </c>
      <c r="AE40" s="7">
        <v>4</v>
      </c>
      <c r="AF40" s="7">
        <v>14</v>
      </c>
      <c r="AG40" s="7">
        <v>5</v>
      </c>
      <c r="AH40" s="7">
        <v>1</v>
      </c>
    </row>
    <row r="41" spans="1:34" x14ac:dyDescent="0.15">
      <c r="A41" s="7" t="s">
        <v>120</v>
      </c>
      <c r="D41" s="7">
        <v>1</v>
      </c>
      <c r="Z41" s="17" t="s">
        <v>109</v>
      </c>
      <c r="AA41" s="7" t="s">
        <v>88</v>
      </c>
      <c r="AB41" s="7" t="s">
        <v>106</v>
      </c>
      <c r="AC41" s="7" t="s">
        <v>103</v>
      </c>
      <c r="AD41" s="20">
        <f t="shared" si="7"/>
        <v>23</v>
      </c>
      <c r="AE41" s="7">
        <v>4</v>
      </c>
      <c r="AF41" s="7">
        <v>14</v>
      </c>
      <c r="AG41" s="7">
        <v>2</v>
      </c>
      <c r="AH41" s="7">
        <v>3</v>
      </c>
    </row>
    <row r="42" spans="1:34" x14ac:dyDescent="0.15">
      <c r="A42" s="7" t="s">
        <v>121</v>
      </c>
      <c r="D42" s="7">
        <v>1</v>
      </c>
      <c r="Z42" s="17" t="s">
        <v>109</v>
      </c>
      <c r="AA42" s="7" t="s">
        <v>122</v>
      </c>
      <c r="AB42" s="7" t="s">
        <v>74</v>
      </c>
      <c r="AC42" s="7" t="s">
        <v>123</v>
      </c>
      <c r="AD42" s="20">
        <f t="shared" si="7"/>
        <v>22</v>
      </c>
      <c r="AE42" s="7">
        <v>4</v>
      </c>
      <c r="AF42" s="7">
        <v>14</v>
      </c>
      <c r="AG42" s="7">
        <v>2</v>
      </c>
      <c r="AH42" s="7">
        <v>2</v>
      </c>
    </row>
    <row r="43" spans="1:34" x14ac:dyDescent="0.15">
      <c r="A43" s="7" t="s">
        <v>124</v>
      </c>
      <c r="E43" s="7">
        <v>1</v>
      </c>
      <c r="Z43" s="17" t="s">
        <v>109</v>
      </c>
      <c r="AA43" s="7" t="s">
        <v>122</v>
      </c>
      <c r="AB43" s="7" t="s">
        <v>92</v>
      </c>
      <c r="AC43" s="7" t="s">
        <v>117</v>
      </c>
      <c r="AD43" s="20">
        <f t="shared" si="7"/>
        <v>21</v>
      </c>
      <c r="AE43" s="7">
        <v>4</v>
      </c>
      <c r="AF43" s="7">
        <v>14</v>
      </c>
      <c r="AG43" s="7">
        <v>2</v>
      </c>
      <c r="AH43" s="7">
        <v>1</v>
      </c>
    </row>
    <row r="44" spans="1:34" x14ac:dyDescent="0.15">
      <c r="A44" s="7" t="s">
        <v>125</v>
      </c>
      <c r="D44" s="7">
        <v>1</v>
      </c>
      <c r="Z44" s="17" t="s">
        <v>109</v>
      </c>
      <c r="AA44" s="7" t="s">
        <v>95</v>
      </c>
      <c r="AB44" s="7" t="s">
        <v>126</v>
      </c>
      <c r="AC44" s="7" t="s">
        <v>103</v>
      </c>
      <c r="AD44" s="20">
        <f t="shared" si="7"/>
        <v>18</v>
      </c>
      <c r="AE44" s="7">
        <v>4</v>
      </c>
      <c r="AF44" s="7">
        <v>3</v>
      </c>
      <c r="AG44" s="7">
        <v>8</v>
      </c>
      <c r="AH44" s="7">
        <v>3</v>
      </c>
    </row>
    <row r="45" spans="1:34" x14ac:dyDescent="0.15">
      <c r="A45" s="7" t="s">
        <v>127</v>
      </c>
      <c r="C45" s="7">
        <v>1</v>
      </c>
      <c r="Z45" s="17" t="s">
        <v>109</v>
      </c>
      <c r="AA45" s="7" t="s">
        <v>100</v>
      </c>
      <c r="AB45" s="7" t="s">
        <v>126</v>
      </c>
      <c r="AC45" s="7" t="s">
        <v>123</v>
      </c>
      <c r="AD45" s="20">
        <f t="shared" si="7"/>
        <v>17</v>
      </c>
      <c r="AE45" s="7">
        <v>4</v>
      </c>
      <c r="AF45" s="7">
        <v>3</v>
      </c>
      <c r="AG45" s="7">
        <v>8</v>
      </c>
      <c r="AH45" s="7">
        <v>2</v>
      </c>
    </row>
    <row r="46" spans="1:34" x14ac:dyDescent="0.15">
      <c r="A46" s="7" t="s">
        <v>128</v>
      </c>
      <c r="D46" s="7">
        <v>1</v>
      </c>
      <c r="Z46" s="17" t="s">
        <v>109</v>
      </c>
      <c r="AA46" s="7" t="s">
        <v>100</v>
      </c>
      <c r="AB46" s="7" t="s">
        <v>96</v>
      </c>
      <c r="AC46" s="7" t="s">
        <v>82</v>
      </c>
      <c r="AD46" s="20">
        <f t="shared" si="7"/>
        <v>16</v>
      </c>
      <c r="AE46" s="7">
        <v>4</v>
      </c>
      <c r="AF46" s="7">
        <v>3</v>
      </c>
      <c r="AG46" s="7">
        <v>8</v>
      </c>
      <c r="AH46" s="7">
        <v>1</v>
      </c>
    </row>
    <row r="47" spans="1:34" x14ac:dyDescent="0.15">
      <c r="A47" s="7" t="s">
        <v>129</v>
      </c>
      <c r="F47" s="7">
        <v>1</v>
      </c>
      <c r="Z47" s="17" t="s">
        <v>109</v>
      </c>
      <c r="AA47" s="7" t="s">
        <v>105</v>
      </c>
      <c r="AB47" s="7" t="s">
        <v>89</v>
      </c>
      <c r="AC47" s="7" t="s">
        <v>103</v>
      </c>
      <c r="AD47" s="20">
        <f t="shared" si="7"/>
        <v>15</v>
      </c>
      <c r="AE47" s="7">
        <v>4</v>
      </c>
      <c r="AF47" s="7">
        <v>3</v>
      </c>
      <c r="AG47" s="7">
        <v>5</v>
      </c>
      <c r="AH47" s="7">
        <v>3</v>
      </c>
    </row>
    <row r="48" spans="1:34" x14ac:dyDescent="0.15">
      <c r="A48" s="7" t="s">
        <v>130</v>
      </c>
      <c r="C48" s="7">
        <v>1</v>
      </c>
      <c r="Z48" s="17" t="s">
        <v>109</v>
      </c>
      <c r="AA48" s="7" t="s">
        <v>98</v>
      </c>
      <c r="AB48" s="7" t="s">
        <v>131</v>
      </c>
      <c r="AC48" s="7" t="s">
        <v>132</v>
      </c>
      <c r="AD48" s="20">
        <f t="shared" si="7"/>
        <v>14</v>
      </c>
      <c r="AE48" s="7">
        <v>4</v>
      </c>
      <c r="AF48" s="7">
        <v>3</v>
      </c>
      <c r="AG48" s="7">
        <v>5</v>
      </c>
      <c r="AH48" s="7">
        <v>2</v>
      </c>
    </row>
    <row r="49" spans="1:34" x14ac:dyDescent="0.15">
      <c r="A49" s="7" t="s">
        <v>133</v>
      </c>
      <c r="D49" s="7">
        <v>1</v>
      </c>
      <c r="Z49" s="17" t="s">
        <v>109</v>
      </c>
      <c r="AA49" s="7" t="s">
        <v>98</v>
      </c>
      <c r="AB49" s="7" t="s">
        <v>70</v>
      </c>
      <c r="AC49" s="7" t="s">
        <v>117</v>
      </c>
      <c r="AD49" s="20">
        <f t="shared" si="7"/>
        <v>13</v>
      </c>
      <c r="AE49" s="7">
        <v>4</v>
      </c>
      <c r="AF49" s="7">
        <v>3</v>
      </c>
      <c r="AG49" s="7">
        <v>5</v>
      </c>
      <c r="AH49" s="7">
        <v>1</v>
      </c>
    </row>
    <row r="50" spans="1:34" x14ac:dyDescent="0.15">
      <c r="A50" s="7" t="s">
        <v>134</v>
      </c>
      <c r="B50" s="7">
        <v>1</v>
      </c>
      <c r="Z50" s="17" t="s">
        <v>109</v>
      </c>
      <c r="AA50" s="7" t="s">
        <v>105</v>
      </c>
      <c r="AB50" s="7" t="s">
        <v>92</v>
      </c>
      <c r="AC50" s="7" t="s">
        <v>103</v>
      </c>
      <c r="AD50" s="20">
        <f t="shared" si="7"/>
        <v>12</v>
      </c>
      <c r="AE50" s="7">
        <v>4</v>
      </c>
      <c r="AF50" s="7">
        <v>3</v>
      </c>
      <c r="AG50" s="7">
        <v>2</v>
      </c>
      <c r="AH50" s="7">
        <v>3</v>
      </c>
    </row>
    <row r="51" spans="1:34" x14ac:dyDescent="0.15">
      <c r="A51" s="7" t="s">
        <v>135</v>
      </c>
      <c r="B51" s="7">
        <v>1</v>
      </c>
      <c r="Z51" s="17" t="s">
        <v>109</v>
      </c>
      <c r="AA51" s="7" t="s">
        <v>105</v>
      </c>
      <c r="AB51" s="7" t="s">
        <v>106</v>
      </c>
      <c r="AC51" s="7" t="s">
        <v>132</v>
      </c>
      <c r="AD51" s="20">
        <f t="shared" si="7"/>
        <v>11</v>
      </c>
      <c r="AE51" s="7">
        <v>4</v>
      </c>
      <c r="AF51" s="7">
        <v>3</v>
      </c>
      <c r="AG51" s="7">
        <v>2</v>
      </c>
      <c r="AH51" s="7">
        <v>2</v>
      </c>
    </row>
    <row r="52" spans="1:34" x14ac:dyDescent="0.15">
      <c r="A52" s="7" t="s">
        <v>136</v>
      </c>
      <c r="B52" s="7">
        <v>1</v>
      </c>
      <c r="Z52" s="17" t="s">
        <v>137</v>
      </c>
      <c r="AA52" s="7" t="s">
        <v>105</v>
      </c>
      <c r="AB52" s="7" t="s">
        <v>92</v>
      </c>
      <c r="AC52" s="7" t="s">
        <v>117</v>
      </c>
      <c r="AD52" s="20">
        <f t="shared" si="7"/>
        <v>10</v>
      </c>
      <c r="AE52" s="7">
        <v>4</v>
      </c>
      <c r="AF52" s="7">
        <v>3</v>
      </c>
      <c r="AG52" s="7">
        <v>2</v>
      </c>
      <c r="AH52" s="7">
        <v>1</v>
      </c>
    </row>
    <row r="53" spans="1:34" x14ac:dyDescent="0.15">
      <c r="A53" s="7" t="s">
        <v>138</v>
      </c>
      <c r="E53" s="7">
        <v>1</v>
      </c>
    </row>
    <row r="54" spans="1:34" x14ac:dyDescent="0.15">
      <c r="A54" s="7" t="s">
        <v>139</v>
      </c>
      <c r="E54" s="7">
        <v>1</v>
      </c>
    </row>
    <row r="55" spans="1:34" x14ac:dyDescent="0.15">
      <c r="A55" s="7" t="s">
        <v>140</v>
      </c>
      <c r="F55" s="7">
        <v>1</v>
      </c>
    </row>
    <row r="56" spans="1:34" x14ac:dyDescent="0.15">
      <c r="A56" s="7" t="s">
        <v>141</v>
      </c>
      <c r="F56" s="7">
        <v>1</v>
      </c>
    </row>
    <row r="57" spans="1:34" x14ac:dyDescent="0.15">
      <c r="A57" s="7" t="s">
        <v>142</v>
      </c>
      <c r="F57" s="7">
        <v>1</v>
      </c>
    </row>
    <row r="58" spans="1:34" x14ac:dyDescent="0.15">
      <c r="A58" s="7" t="s">
        <v>143</v>
      </c>
      <c r="F58" s="7">
        <v>1</v>
      </c>
    </row>
    <row r="59" spans="1:34" x14ac:dyDescent="0.15">
      <c r="A59" s="7" t="s">
        <v>144</v>
      </c>
      <c r="C59" s="7">
        <v>1</v>
      </c>
    </row>
    <row r="60" spans="1:34" x14ac:dyDescent="0.15">
      <c r="A60" s="7" t="s">
        <v>145</v>
      </c>
      <c r="D60" s="7">
        <v>1</v>
      </c>
    </row>
    <row r="61" spans="1:34" x14ac:dyDescent="0.15">
      <c r="A61" s="7" t="s">
        <v>146</v>
      </c>
      <c r="D61" s="7">
        <v>1</v>
      </c>
    </row>
    <row r="62" spans="1:34" x14ac:dyDescent="0.15">
      <c r="A62" s="7" t="s">
        <v>147</v>
      </c>
      <c r="C62" s="7">
        <v>1</v>
      </c>
    </row>
    <row r="63" spans="1:34" x14ac:dyDescent="0.15">
      <c r="A63" s="7" t="s">
        <v>148</v>
      </c>
      <c r="B63" s="7">
        <v>1</v>
      </c>
    </row>
    <row r="64" spans="1:34" x14ac:dyDescent="0.15">
      <c r="A64" s="7" t="s">
        <v>149</v>
      </c>
      <c r="E64" s="7">
        <v>1</v>
      </c>
    </row>
    <row r="65" spans="1:6" x14ac:dyDescent="0.15">
      <c r="A65" s="7" t="s">
        <v>150</v>
      </c>
      <c r="D65" s="7">
        <v>1</v>
      </c>
    </row>
    <row r="66" spans="1:6" x14ac:dyDescent="0.15">
      <c r="A66" s="7" t="s">
        <v>151</v>
      </c>
      <c r="C66" s="7">
        <v>1</v>
      </c>
    </row>
    <row r="67" spans="1:6" x14ac:dyDescent="0.15">
      <c r="A67" s="7" t="s">
        <v>152</v>
      </c>
      <c r="B67" s="7">
        <v>1</v>
      </c>
    </row>
    <row r="68" spans="1:6" x14ac:dyDescent="0.15">
      <c r="A68" s="7" t="s">
        <v>153</v>
      </c>
      <c r="C68" s="7">
        <v>1</v>
      </c>
    </row>
    <row r="69" spans="1:6" x14ac:dyDescent="0.15">
      <c r="A69" s="7" t="s">
        <v>154</v>
      </c>
      <c r="C69" s="7">
        <v>1</v>
      </c>
    </row>
    <row r="70" spans="1:6" x14ac:dyDescent="0.15">
      <c r="A70" s="7" t="s">
        <v>155</v>
      </c>
      <c r="E70" s="7">
        <v>1</v>
      </c>
    </row>
    <row r="71" spans="1:6" x14ac:dyDescent="0.15">
      <c r="A71" s="7" t="s">
        <v>156</v>
      </c>
      <c r="C71" s="7">
        <v>1</v>
      </c>
    </row>
    <row r="72" spans="1:6" x14ac:dyDescent="0.15">
      <c r="A72" s="7" t="s">
        <v>157</v>
      </c>
      <c r="E72" s="7">
        <v>1</v>
      </c>
    </row>
    <row r="73" spans="1:6" x14ac:dyDescent="0.15">
      <c r="A73" s="7" t="s">
        <v>158</v>
      </c>
      <c r="E73" s="7">
        <v>1</v>
      </c>
    </row>
    <row r="74" spans="1:6" x14ac:dyDescent="0.15">
      <c r="A74" s="7" t="s">
        <v>159</v>
      </c>
      <c r="E74" s="7">
        <v>1</v>
      </c>
    </row>
    <row r="75" spans="1:6" x14ac:dyDescent="0.15">
      <c r="A75" s="7" t="s">
        <v>160</v>
      </c>
      <c r="D75" s="7">
        <v>1</v>
      </c>
    </row>
    <row r="76" spans="1:6" x14ac:dyDescent="0.15">
      <c r="A76" s="7" t="s">
        <v>161</v>
      </c>
      <c r="D76" s="7">
        <v>1</v>
      </c>
    </row>
    <row r="77" spans="1:6" x14ac:dyDescent="0.15">
      <c r="A77" s="7" t="s">
        <v>162</v>
      </c>
      <c r="F77" s="7">
        <v>1</v>
      </c>
    </row>
    <row r="78" spans="1:6" x14ac:dyDescent="0.15">
      <c r="A78" s="7" t="s">
        <v>163</v>
      </c>
      <c r="D78" s="7">
        <v>1</v>
      </c>
    </row>
    <row r="79" spans="1:6" x14ac:dyDescent="0.15">
      <c r="A79" s="7" t="s">
        <v>164</v>
      </c>
      <c r="E79" s="7">
        <v>1</v>
      </c>
    </row>
    <row r="80" spans="1:6" x14ac:dyDescent="0.15">
      <c r="A80" s="7" t="s">
        <v>165</v>
      </c>
      <c r="D80" s="7">
        <v>1</v>
      </c>
    </row>
    <row r="81" spans="1:5" x14ac:dyDescent="0.15">
      <c r="A81" s="7" t="s">
        <v>166</v>
      </c>
      <c r="C81" s="7">
        <v>1</v>
      </c>
    </row>
    <row r="82" spans="1:5" x14ac:dyDescent="0.15">
      <c r="A82" s="7" t="s">
        <v>167</v>
      </c>
      <c r="D82" s="7">
        <v>1</v>
      </c>
    </row>
    <row r="83" spans="1:5" x14ac:dyDescent="0.15">
      <c r="A83" s="7" t="s">
        <v>168</v>
      </c>
      <c r="B83" s="7">
        <v>1</v>
      </c>
    </row>
    <row r="84" spans="1:5" x14ac:dyDescent="0.15">
      <c r="A84" s="7" t="s">
        <v>169</v>
      </c>
      <c r="E84" s="7">
        <v>1</v>
      </c>
    </row>
    <row r="85" spans="1:5" x14ac:dyDescent="0.15">
      <c r="A85" s="7" t="s">
        <v>170</v>
      </c>
      <c r="E85" s="7">
        <v>1</v>
      </c>
    </row>
    <row r="86" spans="1:5" x14ac:dyDescent="0.15">
      <c r="A86" s="7" t="s">
        <v>171</v>
      </c>
      <c r="D86" s="7">
        <v>1</v>
      </c>
    </row>
    <row r="87" spans="1:5" x14ac:dyDescent="0.15">
      <c r="A87" s="7" t="s">
        <v>172</v>
      </c>
      <c r="D87" s="7">
        <v>1</v>
      </c>
    </row>
    <row r="88" spans="1:5" x14ac:dyDescent="0.15">
      <c r="A88" s="7" t="s">
        <v>173</v>
      </c>
      <c r="D88" s="7">
        <v>1</v>
      </c>
    </row>
    <row r="89" spans="1:5" x14ac:dyDescent="0.15">
      <c r="A89" s="7" t="s">
        <v>174</v>
      </c>
      <c r="D89" s="7">
        <v>1</v>
      </c>
    </row>
    <row r="90" spans="1:5" x14ac:dyDescent="0.15">
      <c r="A90" s="7" t="s">
        <v>175</v>
      </c>
      <c r="E90" s="7">
        <v>1</v>
      </c>
    </row>
    <row r="91" spans="1:5" x14ac:dyDescent="0.15">
      <c r="A91" s="7" t="s">
        <v>176</v>
      </c>
      <c r="D91" s="7">
        <v>1</v>
      </c>
    </row>
  </sheetData>
  <mergeCells count="1">
    <mergeCell ref="Z1:A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2018-05-11T19:26:11Z</dcterms:modified>
</cp:coreProperties>
</file>