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60" yWindow="90" windowWidth="14415" windowHeight="12495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4" i="2" l="1"/>
  <c r="D35" i="2"/>
  <c r="D13" i="2" l="1"/>
  <c r="D18" i="2"/>
  <c r="D19" i="2"/>
  <c r="D20" i="2"/>
  <c r="E8" i="2" l="1"/>
  <c r="E5" i="2"/>
  <c r="F5" i="2" l="1"/>
  <c r="F13" i="2"/>
  <c r="E20" i="2"/>
  <c r="E21" i="2"/>
  <c r="E22" i="2"/>
  <c r="C4" i="4" l="1"/>
  <c r="C3" i="4"/>
  <c r="D33" i="2" l="1"/>
  <c r="M35" i="2" l="1"/>
  <c r="O35" i="2" l="1"/>
  <c r="P35" i="2"/>
  <c r="N35" i="2"/>
  <c r="M33" i="2"/>
  <c r="N33" i="2" l="1"/>
  <c r="O33" i="2"/>
  <c r="P33" i="2"/>
  <c r="I13" i="2"/>
  <c r="I18" i="2"/>
  <c r="G33" i="2"/>
  <c r="I35" i="2"/>
  <c r="D22" i="2"/>
  <c r="D21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19" i="2"/>
  <c r="C2" i="4" l="1"/>
  <c r="D2" i="4" s="1"/>
  <c r="F18" i="2"/>
  <c r="K18" i="2" s="1"/>
  <c r="E18" i="2"/>
  <c r="M8" i="2" l="1"/>
  <c r="F22" i="2"/>
  <c r="F21" i="2"/>
  <c r="L13" i="2"/>
  <c r="L18" i="2"/>
  <c r="E2" i="4"/>
  <c r="N19" i="2"/>
  <c r="O19" i="2"/>
  <c r="P19" i="2"/>
  <c r="C5" i="4" l="1"/>
  <c r="C6" i="4" s="1"/>
  <c r="J19" i="2"/>
  <c r="E33" i="2"/>
  <c r="E34" i="2" l="1"/>
  <c r="F34" i="2" s="1"/>
  <c r="E35" i="2"/>
  <c r="F35" i="2" s="1"/>
  <c r="K19" i="2"/>
  <c r="L19" i="2"/>
  <c r="O22" i="2"/>
  <c r="P22" i="2"/>
  <c r="N22" i="2"/>
  <c r="N21" i="2"/>
  <c r="O21" i="2"/>
  <c r="P21" i="2"/>
  <c r="N20" i="2"/>
  <c r="O20" i="2"/>
  <c r="P20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  <c r="K2" i="2" s="1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<sst xmlns="http://schemas.openxmlformats.org/spreadsheetml/2006/main" count="102" uniqueCount="53">
  <si>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</si>
  <si>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</si>
  <si>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</si>
  <si>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</si>
  <si>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</si>
  <si>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</si>
  <si>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</si>
  <si>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</si>
  <si>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</si>
  <si>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</si>
  <si>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</si>
  <si>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</si>
  <si>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</si>
  <si>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</si>
  <si>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</si>
  <si>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</si>
  <si>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</si>
  <si>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</si>
  <si>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</si>
  <si>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</si>
  <si>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</si>
  <si>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</si>
  <si>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</si>
  <si>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</si>
  <si>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</si>
  <si>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</si>
  <si>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</si>
  <si>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</si>
  <si>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</si>
  <si>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</si>
  <si>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</si>
  <si>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</si>
  <si>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</si>
  <si>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</si>
  <si>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</si>
  <si>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</si>
  <si>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</si>
  <si>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</si>
  <si>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</si>
  <si>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</si>
  <si>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</si>
  <si>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</si>
  <si>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</si>
  <si>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</si>
  <si>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</si>
  <si>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</si>
  <si>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</si>
  <si>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</si>
  <si>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</si>
  <si>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</si>
  <si>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</si>
  <si>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v1.0323a</t>
  </si>
  <si>
    <t>2. Эквивалент армии для требушетов указан при атаке, без учета действия стены обороняющейся стороны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</si>
</sst>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51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6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47" t="s">
        <v>21</v>
      </c>
      <c r="H11" s="47"/>
      <c r="I11" s="47"/>
      <c r="J11" s="47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48" t="s">
        <v>21</v>
      </c>
      <c r="H16" s="48"/>
      <c r="I16" s="48"/>
      <c r="J16" s="48"/>
      <c r="N16" s="47" t="s">
        <v>31</v>
      </c>
      <c r="O16" s="47"/>
      <c r="P16" s="47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51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>B19+1</f>
        <v>2</v>
      </c>
      <c r="E19" s="51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 t="shared" ref="L19:L22" si="0"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 t="shared" si="0"/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 t="shared" si="0"/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 t="shared" si="0"/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50" t="s">
        <v>41</v>
      </c>
      <c r="C23" s="50"/>
      <c r="D23" s="50"/>
      <c r="E23" s="50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49" t="str">
        <f>INDEX(Advanced!A2:F6,MATCH(MIN(Advanced!D2:D6),Advanced!D2:D6,0),1)</f>
        <v>Склад + Дома + Ферма</v>
      </c>
      <c r="C24" s="49"/>
      <c r="D24" s="49"/>
      <c r="E24" s="49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47" t="s">
        <v>21</v>
      </c>
      <c r="H31" s="47"/>
      <c r="I31" s="47"/>
      <c r="J31" s="47"/>
      <c r="N31" s="47" t="s">
        <v>31</v>
      </c>
      <c r="O31" s="47"/>
      <c r="P31" s="47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 t="shared" ref="L33:L35" si="1"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ROUND($B34*10*(0.2+FLOOR($B34/2,1)/(2*(100+FLOOR($B34/2,1))))*5+$E$33*(1+FLOOR($B34/2,1)/(2*(100+FLOOR($B34/2,1)))),0)</f>
        <v>0</v>
      </c>
      <c r="F34" s="43">
        <f>ROUND($D34*10*(0.2+FLOOR($D34/2,1)/(2*(100+FLOOR($D34/2,1))))*5+$E$33*(1+FLOOR($D34/2,1)/(2*(100+FLOOR($D34/2,1)))),0)-E34</f>
        <v>20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2370</v>
      </c>
      <c r="L34" s="31">
        <f t="shared" si="1"/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3">
        <f>ROUND($E$33*(1+FLOOR($B35/2,1)/(2*(100+FLOOR($B35/2,1)))),0)</f>
        <v>0</v>
      </c>
      <c r="F35" s="43">
        <f>ROUND($E$33*(1+FLOOR($D35/2,1)/(2*(100+FLOOR($D35/2,1)))),0)-E35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 t="shared" si="1"/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52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</sheetData>
  <mergeCells count="8">
    <mergeCell ref="B24:E24"/>
    <mergeCell ref="B23:E23"/>
    <mergeCell ref="E18:E19"/>
    <mergeCell ref="G11:J11"/>
    <mergeCell ref="G16:J16"/>
    <mergeCell ref="G31:J31"/>
    <mergeCell ref="N16:P16"/>
    <mergeCell ref="N31:P31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 t="shared" ref="D3:D6" si="0"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 t="shared" si="0"/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 t="shared" si="0"/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 t="shared" si="0"/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2017-03-23T09:07:24Z</dcterms:modified>
</cp:coreProperties>
</file>