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NIC 16" sheetId="1" r:id="rId1"/>
  </sheets>
  <calcPr calcId="144525"/>
</workbook>
</file>

<file path=xl/sharedStrings.xml><?xml version="1.0" encoding="utf-8"?>
<sst xmlns="http://schemas.openxmlformats.org/spreadsheetml/2006/main" count="80" uniqueCount="66">
  <si>
    <t>NIC 16 - Propiedades, Planta y Equipo</t>
  </si>
  <si>
    <t>Corporación Aceros Arequipa S.A. adquirió el 01/12/2022 un horno eléctrico de Fusión AC de 80t por un valor de S/ 60,000,000 con la finalidad de complementar su línea de producción de Acería. Se sabe que esta maquinaria está compuesta por dos componentes: un transformador de 100 MVA y por una lanza supersónica para la inyección de oxígeno, instaladas en su estructura metálica. Se sabe que los paneles (paredes del horno) y la bóveda son refrigerados con agua. Adicionalmente, según el estudio realizado por el ingeniero José Enciso Chumbes, se cuenta con la siguiente información respecto a los dos componentes:</t>
  </si>
  <si>
    <t>Máquina</t>
  </si>
  <si>
    <t>% de Representación</t>
  </si>
  <si>
    <t>Costo S/</t>
  </si>
  <si>
    <t>IGV</t>
  </si>
  <si>
    <t>Vida útil</t>
  </si>
  <si>
    <t>Transformador</t>
  </si>
  <si>
    <t>8 años</t>
  </si>
  <si>
    <t>Lanza supersónica</t>
  </si>
  <si>
    <t>3 años</t>
  </si>
  <si>
    <t>Asimismo, para determinar  la vida útil se valida que su politica contable para la depreciación de los activos fijos es calculado siguiendo el método de línea recta y el ingeniero después de la evaluación de la máquina indicó que debido al tipo de actividad que se realiza con el equipo no existe valor residual para cada componente. Por otro lado, el 31/12/2022 debido a una mala manipulación por parte de un operario de la empresa, el componente 2 que es la lanza supersónica sufre un desperfecto por lo que queda inutilizable. Por ello, la empresa reemplaza este componente por uno nuevo por un valor de S/ 20,000,000.</t>
  </si>
  <si>
    <t>Registro contable de la compra de la maquinaria:</t>
  </si>
  <si>
    <t>--------------------------------------------------------------------- X --------------------------------------------------------------------------------</t>
  </si>
  <si>
    <t>PROPIEDAD, PLANTA Y EQUIPO</t>
  </si>
  <si>
    <t>Maquinaria y equipos de explotación</t>
  </si>
  <si>
    <t>Costo (Transformador)</t>
  </si>
  <si>
    <t>Costo (Lanza supersónica)</t>
  </si>
  <si>
    <t>TRIBUTOS, CONTRAPRESTACIONES Y APORTES AL SISTEMA PÚBLICO DE PENSIONES Y DE SALUD POR PAGAR</t>
  </si>
  <si>
    <t>Gobierno nacional</t>
  </si>
  <si>
    <t>Impuesto general a las ventas</t>
  </si>
  <si>
    <t>IGV – Cuenta propia</t>
  </si>
  <si>
    <t>CUENTAS POR PAGAR DIVERSAS – TERCEROS</t>
  </si>
  <si>
    <t>465</t>
  </si>
  <si>
    <t>Pasivos por compra de activo inmovilizado</t>
  </si>
  <si>
    <t>46540</t>
  </si>
  <si>
    <t>Inmueble maquinarias y equipos</t>
  </si>
  <si>
    <t>01/12/22   Por la compra de un horno eléctrico para la producción de acero.</t>
  </si>
  <si>
    <t>EFECTIVO Y EQUIVALENTES DE EFECTIVO</t>
  </si>
  <si>
    <t>Cuentas corrientes en instituciones financieras</t>
  </si>
  <si>
    <t>10411</t>
  </si>
  <si>
    <t>Cuentas Corrientes Operativas-MN</t>
  </si>
  <si>
    <t>01/12/22   Por el pago de la compra del  horno eléctrico.</t>
  </si>
  <si>
    <t>Por la depreciación del mes:</t>
  </si>
  <si>
    <t>Vida Útil</t>
  </si>
  <si>
    <t>Valor Residual</t>
  </si>
  <si>
    <t>Componente 1 (Transformador)</t>
  </si>
  <si>
    <t>Componente 2 (Lanza supersónica)</t>
  </si>
  <si>
    <t>Anual</t>
  </si>
  <si>
    <t>Mensual</t>
  </si>
  <si>
    <t>Depreciación Transformador = (Costo - VR) / VU =</t>
  </si>
  <si>
    <t>Depreciación L. supersónica=   (Costo - VR) / VU =</t>
  </si>
  <si>
    <t>----------------------------------------------- X -----------------------------------------------------</t>
  </si>
  <si>
    <t>68   VALUACION Y DETERIORO DE ACTIVOS Y PROVISIONES</t>
  </si>
  <si>
    <t xml:space="preserve">        681-Depreciación</t>
  </si>
  <si>
    <t>39   DEPRECIACION Y AMORTIZACION ACUMULADOS</t>
  </si>
  <si>
    <t xml:space="preserve">       391-Depreciación acumulada</t>
  </si>
  <si>
    <t>01/12/22   Por registro de la depreciación del primer mes.</t>
  </si>
  <si>
    <t>90   COSTO DE FABRICACION</t>
  </si>
  <si>
    <t xml:space="preserve">        908-Depreciación</t>
  </si>
  <si>
    <t>79   CARGAS IMPUTABLES A CUENTAS DE COSTOS Y GASTOS</t>
  </si>
  <si>
    <t xml:space="preserve">       791-Cargas imputables a cuentas de costos y gastos</t>
  </si>
  <si>
    <t>01/12/22   Por el destino de la depreciación del primer mes.</t>
  </si>
  <si>
    <t>Por la baja del Componente 2 (Lanza supersónica):</t>
  </si>
  <si>
    <t>65   OTROS GASTOS DE GESTION</t>
  </si>
  <si>
    <t xml:space="preserve">       655-Costo neto de enajenación de activos inmovilizados</t>
  </si>
  <si>
    <t>33   PROPIEDAD, PLANTA Y EQUIPO</t>
  </si>
  <si>
    <t xml:space="preserve">       333-Maquinaria y equipos de explotación</t>
  </si>
  <si>
    <t>Componente 2</t>
  </si>
  <si>
    <t>31/12/22   Por la baja del Componente Lanza supersónica</t>
  </si>
  <si>
    <t>Por el reemplazo del Componente 2:</t>
  </si>
  <si>
    <t>40   TRIBUTOS Y APORTES AL SIST …</t>
  </si>
  <si>
    <t xml:space="preserve">        401-Gobierno Central</t>
  </si>
  <si>
    <t>46   CUENTAS POR PAGAR DIVERSAS - TERCEROS</t>
  </si>
  <si>
    <t xml:space="preserve">        465-Pasivos por compra de activo inmovilizado</t>
  </si>
  <si>
    <t>31/12/22   Por el reemplazo del Componente Lanza supersónica</t>
  </si>
</sst>
</file>

<file path=xl/styles.xml><?xml version="1.0" encoding="utf-8"?>
<styleSheet xmlns="http://schemas.openxmlformats.org/spreadsheetml/2006/main" xmlns:xr9="http://schemas.microsoft.com/office/spreadsheetml/2016/revision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_ * #,##0_ ;_ * \-#,##0_ ;_ * &quot;-&quot;??_ ;_ @_ "/>
    <numFmt numFmtId="179" formatCode="_-* #,##0_-;\-* #,##0_-;_-* &quot;-&quot;??_-;_-@_-"/>
  </numFmts>
  <fonts count="36">
    <font>
      <sz val="11"/>
      <color theme="1"/>
      <name val="Calibri"/>
      <charset val="134"/>
      <scheme val="minor"/>
    </font>
    <font>
      <b/>
      <sz val="11"/>
      <color theme="1"/>
      <name val="Calibri"/>
      <charset val="134"/>
      <scheme val="minor"/>
    </font>
    <font>
      <b/>
      <sz val="12"/>
      <color rgb="FFFF0000"/>
      <name val="Times New Roman"/>
      <charset val="134"/>
    </font>
    <font>
      <sz val="12"/>
      <color theme="1"/>
      <name val="Times New Roman"/>
      <charset val="134"/>
    </font>
    <font>
      <b/>
      <sz val="11"/>
      <color theme="1"/>
      <name val="Times New Roman"/>
      <charset val="134"/>
    </font>
    <font>
      <sz val="12"/>
      <color theme="1"/>
      <name val="Times New Roman"/>
      <charset val="134"/>
    </font>
    <font>
      <b/>
      <sz val="12"/>
      <color theme="1"/>
      <name val="Times New Roman"/>
      <charset val="134"/>
    </font>
    <font>
      <sz val="12"/>
      <name val="Times New Roman"/>
      <charset val="134"/>
    </font>
    <font>
      <sz val="11"/>
      <name val="Times New Roman"/>
      <charset val="134"/>
    </font>
    <font>
      <b/>
      <sz val="11"/>
      <name val="Times New Roman"/>
      <charset val="134"/>
    </font>
    <font>
      <sz val="11"/>
      <color rgb="FFFF0000"/>
      <name val="Times New Roman"/>
      <charset val="134"/>
    </font>
    <font>
      <sz val="11"/>
      <color theme="1"/>
      <name val="Times New Roman"/>
      <charset val="1"/>
    </font>
    <font>
      <sz val="11"/>
      <color rgb="FF000000"/>
      <name val="Times New Roman"/>
      <charset val="1"/>
    </font>
    <font>
      <b/>
      <i/>
      <sz val="11"/>
      <name val="Times New Roman"/>
      <charset val="134"/>
    </font>
    <font>
      <sz val="12"/>
      <name val="Times New Roman"/>
      <charset val="134"/>
    </font>
    <font>
      <b/>
      <i/>
      <sz val="12"/>
      <color theme="1"/>
      <name val="Times New Roman"/>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FF"/>
        <bgColor indexed="64"/>
      </patternFill>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177"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6" borderId="5"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0" borderId="6" applyNumberFormat="0" applyFill="0" applyAlignment="0" applyProtection="0">
      <alignment vertical="center"/>
    </xf>
    <xf numFmtId="0" fontId="24" fillId="0" borderId="7" applyNumberFormat="0" applyFill="0" applyAlignment="0" applyProtection="0">
      <alignment vertical="center"/>
    </xf>
    <xf numFmtId="0" fontId="24" fillId="0" borderId="0" applyNumberFormat="0" applyFill="0" applyBorder="0" applyAlignment="0" applyProtection="0">
      <alignment vertical="center"/>
    </xf>
    <xf numFmtId="0" fontId="25" fillId="7" borderId="8" applyNumberFormat="0" applyAlignment="0" applyProtection="0">
      <alignment vertical="center"/>
    </xf>
    <xf numFmtId="0" fontId="26" fillId="8" borderId="9" applyNumberFormat="0" applyAlignment="0" applyProtection="0">
      <alignment vertical="center"/>
    </xf>
    <xf numFmtId="0" fontId="27" fillId="8" borderId="8" applyNumberFormat="0" applyAlignment="0" applyProtection="0">
      <alignment vertical="center"/>
    </xf>
    <xf numFmtId="0" fontId="28" fillId="9" borderId="10" applyNumberFormat="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cellStyleXfs>
  <cellXfs count="73">
    <xf numFmtId="0" fontId="0" fillId="0" borderId="0" xfId="0"/>
    <xf numFmtId="0" fontId="1" fillId="0" borderId="0" xfId="0" applyFont="1"/>
    <xf numFmtId="0" fontId="2" fillId="0" borderId="0" xfId="0" applyFont="1"/>
    <xf numFmtId="0" fontId="3" fillId="0" borderId="0" xfId="0" applyFont="1" applyAlignment="1">
      <alignment horizontal="justify" vertical="top" wrapText="1"/>
    </xf>
    <xf numFmtId="0" fontId="4" fillId="2" borderId="1" xfId="0" applyFont="1" applyFill="1" applyBorder="1" applyAlignment="1">
      <alignment horizontal="center"/>
    </xf>
    <xf numFmtId="0" fontId="5" fillId="0" borderId="1" xfId="0" applyFont="1" applyBorder="1"/>
    <xf numFmtId="9" fontId="5" fillId="0" borderId="1" xfId="0" applyNumberFormat="1" applyFont="1" applyBorder="1" applyAlignment="1">
      <alignment horizontal="center"/>
    </xf>
    <xf numFmtId="0" fontId="5" fillId="0" borderId="1" xfId="0" applyFont="1" applyBorder="1" applyAlignment="1">
      <alignment horizontal="center"/>
    </xf>
    <xf numFmtId="178" fontId="5" fillId="0" borderId="1" xfId="1" applyNumberFormat="1" applyFont="1" applyBorder="1"/>
    <xf numFmtId="178" fontId="5" fillId="0" borderId="1" xfId="0" applyNumberFormat="1" applyFont="1" applyBorder="1" applyAlignment="1">
      <alignment horizontal="center"/>
    </xf>
    <xf numFmtId="0" fontId="5" fillId="0" borderId="1" xfId="0" applyFont="1" applyBorder="1" applyAlignment="1">
      <alignment horizontal="center"/>
    </xf>
    <xf numFmtId="0" fontId="0" fillId="0" borderId="1" xfId="0" applyBorder="1"/>
    <xf numFmtId="0" fontId="0" fillId="0" borderId="2" xfId="0" applyBorder="1" applyAlignment="1">
      <alignment horizontal="center"/>
    </xf>
    <xf numFmtId="0" fontId="0" fillId="0" borderId="3" xfId="0" applyBorder="1" applyAlignment="1">
      <alignment horizontal="center"/>
    </xf>
    <xf numFmtId="178" fontId="6" fillId="0" borderId="1" xfId="0" applyNumberFormat="1" applyFont="1" applyBorder="1"/>
    <xf numFmtId="0" fontId="0" fillId="0" borderId="0" xfId="0" applyAlignment="1">
      <alignment horizontal="center"/>
    </xf>
    <xf numFmtId="178" fontId="6" fillId="0" borderId="0" xfId="0" applyNumberFormat="1" applyFont="1"/>
    <xf numFmtId="0" fontId="7" fillId="3" borderId="0" xfId="0" applyFont="1" applyFill="1" applyAlignment="1">
      <alignment horizontal="justify" vertical="center" wrapText="1"/>
    </xf>
    <xf numFmtId="0" fontId="8" fillId="3" borderId="0" xfId="0" applyFont="1" applyFill="1" applyAlignment="1">
      <alignment horizontal="left" vertical="center" wrapText="1"/>
    </xf>
    <xf numFmtId="0" fontId="0" fillId="0" borderId="0" xfId="0" applyBorder="1"/>
    <xf numFmtId="0" fontId="6" fillId="0" borderId="0" xfId="0" applyFont="1"/>
    <xf numFmtId="3" fontId="9" fillId="3" borderId="0" xfId="0" applyNumberFormat="1" applyFont="1" applyFill="1" applyAlignment="1"/>
    <xf numFmtId="3" fontId="9" fillId="3" borderId="0" xfId="0" applyNumberFormat="1" applyFont="1" applyFill="1" applyAlignment="1">
      <alignment vertical="center"/>
    </xf>
    <xf numFmtId="0" fontId="8" fillId="3" borderId="0" xfId="0" applyFont="1" applyFill="1" applyAlignment="1"/>
    <xf numFmtId="0" fontId="9" fillId="3" borderId="0" xfId="0" applyFont="1" applyFill="1" applyAlignment="1"/>
    <xf numFmtId="179" fontId="8" fillId="3" borderId="0" xfId="1" applyNumberFormat="1" applyFont="1" applyFill="1"/>
    <xf numFmtId="0" fontId="8" fillId="3" borderId="0" xfId="0" applyFont="1" applyFill="1" applyAlignment="1">
      <alignment horizontal="left"/>
    </xf>
    <xf numFmtId="0" fontId="8" fillId="3" borderId="0" xfId="0" applyFont="1" applyFill="1" applyAlignment="1">
      <alignment horizontal="left" indent="1"/>
    </xf>
    <xf numFmtId="0" fontId="8" fillId="3" borderId="0" xfId="0" applyNumberFormat="1" applyFont="1" applyFill="1" applyAlignment="1"/>
    <xf numFmtId="3" fontId="8" fillId="3" borderId="0" xfId="0" applyNumberFormat="1" applyFont="1" applyFill="1" applyAlignment="1"/>
    <xf numFmtId="0" fontId="8" fillId="3" borderId="0" xfId="0" applyFont="1" applyFill="1" applyAlignment="1">
      <alignment horizontal="left" indent="2"/>
    </xf>
    <xf numFmtId="0" fontId="10" fillId="3" borderId="0" xfId="0" applyFont="1" applyFill="1" applyAlignment="1"/>
    <xf numFmtId="179" fontId="10" fillId="3" borderId="0" xfId="1" applyNumberFormat="1" applyFont="1" applyFill="1"/>
    <xf numFmtId="179" fontId="8" fillId="3" borderId="0" xfId="0" applyNumberFormat="1" applyFont="1" applyFill="1" applyAlignment="1"/>
    <xf numFmtId="0" fontId="3" fillId="0" borderId="0" xfId="0" applyFont="1" applyAlignment="1">
      <alignment vertical="top" wrapText="1"/>
    </xf>
    <xf numFmtId="0" fontId="11" fillId="4" borderId="0" xfId="0" applyFont="1" applyFill="1" applyAlignment="1"/>
    <xf numFmtId="0" fontId="12" fillId="4" borderId="0" xfId="0" applyFont="1" applyFill="1" applyAlignment="1"/>
    <xf numFmtId="0" fontId="13" fillId="3" borderId="0" xfId="0" applyFont="1" applyFill="1" applyAlignment="1">
      <alignment horizontal="left" indent="5"/>
    </xf>
    <xf numFmtId="0" fontId="11" fillId="0" borderId="0" xfId="0" applyFont="1" applyFill="1" applyAlignment="1"/>
    <xf numFmtId="0" fontId="5" fillId="0" borderId="0" xfId="0" applyFont="1"/>
    <xf numFmtId="3" fontId="5" fillId="0" borderId="0" xfId="0" applyNumberFormat="1" applyFont="1"/>
    <xf numFmtId="0" fontId="5" fillId="0" borderId="4" xfId="0" applyFont="1" applyBorder="1"/>
    <xf numFmtId="0" fontId="5" fillId="0" borderId="4" xfId="0" applyFont="1" applyBorder="1" applyAlignment="1">
      <alignment horizontal="center" vertical="top"/>
    </xf>
    <xf numFmtId="0" fontId="5" fillId="0" borderId="0" xfId="0" applyFont="1" applyAlignment="1">
      <alignment horizontal="center" vertical="top"/>
    </xf>
    <xf numFmtId="0" fontId="5" fillId="0" borderId="0" xfId="0" applyFont="1"/>
    <xf numFmtId="0" fontId="5" fillId="0" borderId="0" xfId="0" applyFont="1" applyAlignment="1">
      <alignment horizontal="center"/>
    </xf>
    <xf numFmtId="3" fontId="6" fillId="0" borderId="1" xfId="0" applyNumberFormat="1" applyFont="1" applyBorder="1" applyAlignment="1">
      <alignment horizontal="right"/>
    </xf>
    <xf numFmtId="3" fontId="14" fillId="0" borderId="1" xfId="1" applyNumberFormat="1" applyFont="1" applyBorder="1"/>
    <xf numFmtId="3" fontId="5" fillId="0" borderId="1" xfId="0" applyNumberFormat="1" applyFont="1" applyBorder="1"/>
    <xf numFmtId="3" fontId="14" fillId="0" borderId="1" xfId="1" applyNumberFormat="1" applyFont="1" applyBorder="1"/>
    <xf numFmtId="0" fontId="6" fillId="0" borderId="0" xfId="0" applyFont="1"/>
    <xf numFmtId="3" fontId="6" fillId="0" borderId="0" xfId="0" applyNumberFormat="1" applyFont="1"/>
    <xf numFmtId="3" fontId="14" fillId="3" borderId="0" xfId="0" applyNumberFormat="1" applyFont="1" applyFill="1" applyBorder="1"/>
    <xf numFmtId="3" fontId="5" fillId="0" borderId="0" xfId="0" applyNumberFormat="1" applyFont="1" applyBorder="1"/>
    <xf numFmtId="3" fontId="14" fillId="0" borderId="0" xfId="0" applyNumberFormat="1" applyFont="1" applyBorder="1"/>
    <xf numFmtId="3" fontId="5" fillId="0" borderId="0" xfId="0" applyNumberFormat="1" applyFont="1"/>
    <xf numFmtId="0" fontId="15" fillId="0" borderId="0" xfId="0" applyFont="1"/>
    <xf numFmtId="0" fontId="0" fillId="0" borderId="0" xfId="0" applyAlignment="1">
      <alignment vertical="top" wrapText="1"/>
    </xf>
    <xf numFmtId="3" fontId="5" fillId="0" borderId="0" xfId="0" applyNumberFormat="1" applyFont="1" applyBorder="1"/>
    <xf numFmtId="0" fontId="6" fillId="5" borderId="0" xfId="0" applyFont="1" applyFill="1"/>
    <xf numFmtId="0" fontId="0" fillId="5" borderId="0" xfId="0" applyFill="1"/>
    <xf numFmtId="0" fontId="5" fillId="5" borderId="0" xfId="0" applyFont="1" applyFill="1"/>
    <xf numFmtId="0" fontId="5" fillId="5" borderId="0" xfId="0" applyFont="1" applyFill="1"/>
    <xf numFmtId="3" fontId="5" fillId="5" borderId="0" xfId="0" applyNumberFormat="1" applyFont="1" applyFill="1"/>
    <xf numFmtId="0" fontId="6" fillId="5" borderId="0" xfId="0" applyFont="1" applyFill="1"/>
    <xf numFmtId="3" fontId="14" fillId="5" borderId="0" xfId="0" applyNumberFormat="1" applyFont="1" applyFill="1" applyBorder="1"/>
    <xf numFmtId="3" fontId="5" fillId="5" borderId="0" xfId="0" applyNumberFormat="1" applyFont="1" applyFill="1" applyBorder="1"/>
    <xf numFmtId="3" fontId="6" fillId="5" borderId="0" xfId="0" applyNumberFormat="1" applyFont="1" applyFill="1"/>
    <xf numFmtId="3" fontId="5" fillId="5" borderId="4" xfId="0" applyNumberFormat="1" applyFont="1" applyFill="1" applyBorder="1"/>
    <xf numFmtId="0" fontId="15" fillId="5" borderId="0" xfId="0" applyFont="1" applyFill="1"/>
    <xf numFmtId="3" fontId="15" fillId="5" borderId="0" xfId="0" applyNumberFormat="1" applyFont="1" applyFill="1"/>
    <xf numFmtId="3" fontId="5" fillId="0" borderId="4" xfId="0" applyNumberFormat="1" applyFont="1" applyBorder="1"/>
    <xf numFmtId="3" fontId="15" fillId="0" borderId="0" xfId="0" applyNumberFormat="1" applyFont="1"/>
    <xf numFmtId="0" fontId="9" fillId="3" borderId="0" xfId="0" applyFont="1" applyFill="1" applyAlignment="1" quotePrefix="1"/>
    <xf numFmtId="0" fontId="5" fillId="0" borderId="0" xfId="0" applyFont="1" quotePrefix="1"/>
    <xf numFmtId="0" fontId="5" fillId="5" borderId="0" xfId="0" applyFont="1" applyFill="1"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96"/>
  <sheetViews>
    <sheetView showGridLines="0" tabSelected="1" zoomScale="74" zoomScaleNormal="74" workbookViewId="0">
      <selection activeCell="A4" sqref="A4:I9"/>
    </sheetView>
  </sheetViews>
  <sheetFormatPr defaultColWidth="11" defaultRowHeight="15"/>
  <cols>
    <col min="2" max="2" width="20.7142857142857" customWidth="1"/>
    <col min="3" max="3" width="23.9333333333333" customWidth="1"/>
    <col min="4" max="4" width="13.1428571428571" customWidth="1"/>
    <col min="5" max="5" width="22.8571428571429" customWidth="1"/>
    <col min="6" max="6" width="18.1428571428571" customWidth="1"/>
    <col min="7" max="7" width="12.1428571428571"/>
    <col min="8" max="8" width="11" customWidth="1"/>
    <col min="9" max="9" width="4.14285714285714" hidden="1" customWidth="1"/>
  </cols>
  <sheetData>
    <row r="2" ht="15.75" customHeight="1" spans="1:1">
      <c r="A2" s="2" t="s">
        <v>0</v>
      </c>
    </row>
    <row r="3" ht="15.75" customHeight="1" spans="1:1">
      <c r="A3" s="2"/>
    </row>
    <row r="4" customHeight="1" spans="1:11">
      <c r="A4" s="3" t="s">
        <v>1</v>
      </c>
      <c r="B4" s="3"/>
      <c r="C4" s="3"/>
      <c r="D4" s="3"/>
      <c r="E4" s="3"/>
      <c r="F4" s="3"/>
      <c r="G4" s="3"/>
      <c r="H4" s="3"/>
      <c r="I4" s="3"/>
      <c r="J4" s="57"/>
      <c r="K4" s="57"/>
    </row>
    <row r="5" customHeight="1" spans="1:11">
      <c r="A5" s="3"/>
      <c r="B5" s="3"/>
      <c r="C5" s="3"/>
      <c r="D5" s="3"/>
      <c r="E5" s="3"/>
      <c r="F5" s="3"/>
      <c r="G5" s="3"/>
      <c r="H5" s="3"/>
      <c r="I5" s="3"/>
      <c r="J5" s="57"/>
      <c r="K5" s="57"/>
    </row>
    <row r="6" customHeight="1" spans="1:11">
      <c r="A6" s="3"/>
      <c r="B6" s="3"/>
      <c r="C6" s="3"/>
      <c r="D6" s="3"/>
      <c r="E6" s="3"/>
      <c r="F6" s="3"/>
      <c r="G6" s="3"/>
      <c r="H6" s="3"/>
      <c r="I6" s="3"/>
      <c r="J6" s="57"/>
      <c r="K6" s="57"/>
    </row>
    <row r="7" customHeight="1" spans="1:11">
      <c r="A7" s="3"/>
      <c r="B7" s="3"/>
      <c r="C7" s="3"/>
      <c r="D7" s="3"/>
      <c r="E7" s="3"/>
      <c r="F7" s="3"/>
      <c r="G7" s="3"/>
      <c r="H7" s="3"/>
      <c r="I7" s="3"/>
      <c r="J7" s="57"/>
      <c r="K7" s="57"/>
    </row>
    <row r="8" customHeight="1" spans="1:11">
      <c r="A8" s="3"/>
      <c r="B8" s="3"/>
      <c r="C8" s="3"/>
      <c r="D8" s="3"/>
      <c r="E8" s="3"/>
      <c r="F8" s="3"/>
      <c r="G8" s="3"/>
      <c r="H8" s="3"/>
      <c r="I8" s="3"/>
      <c r="J8" s="57"/>
      <c r="K8" s="57"/>
    </row>
    <row r="9" spans="1:11">
      <c r="A9" s="3"/>
      <c r="B9" s="3"/>
      <c r="C9" s="3"/>
      <c r="D9" s="3"/>
      <c r="E9" s="3"/>
      <c r="F9" s="3"/>
      <c r="G9" s="3"/>
      <c r="H9" s="3"/>
      <c r="I9" s="3"/>
      <c r="J9" s="57"/>
      <c r="K9" s="57"/>
    </row>
    <row r="10" spans="2:7">
      <c r="B10" s="4" t="s">
        <v>2</v>
      </c>
      <c r="C10" s="4" t="s">
        <v>3</v>
      </c>
      <c r="D10" s="4"/>
      <c r="E10" s="4" t="s">
        <v>4</v>
      </c>
      <c r="F10" s="4" t="s">
        <v>5</v>
      </c>
      <c r="G10" s="4" t="s">
        <v>6</v>
      </c>
    </row>
    <row r="11" ht="15.75" spans="2:7">
      <c r="B11" s="5" t="s">
        <v>7</v>
      </c>
      <c r="C11" s="6">
        <v>0.7</v>
      </c>
      <c r="D11" s="7"/>
      <c r="E11" s="8">
        <f>60000000*C11</f>
        <v>42000000</v>
      </c>
      <c r="F11" s="9">
        <f>+E11*18%</f>
        <v>7560000</v>
      </c>
      <c r="G11" s="10" t="s">
        <v>8</v>
      </c>
    </row>
    <row r="12" ht="15.75" spans="2:7">
      <c r="B12" s="5" t="s">
        <v>9</v>
      </c>
      <c r="C12" s="6">
        <v>0.3</v>
      </c>
      <c r="D12" s="7"/>
      <c r="E12" s="8">
        <f>60000000*C12</f>
        <v>18000000</v>
      </c>
      <c r="F12" s="9">
        <f>+E12*18%</f>
        <v>3240000</v>
      </c>
      <c r="G12" s="10" t="s">
        <v>10</v>
      </c>
    </row>
    <row r="13" ht="15.75" spans="2:7">
      <c r="B13" s="11"/>
      <c r="C13" s="12"/>
      <c r="D13" s="13"/>
      <c r="E13" s="14">
        <f>+E11+E12</f>
        <v>60000000</v>
      </c>
      <c r="F13" s="14">
        <f>+F11+F12</f>
        <v>10800000</v>
      </c>
      <c r="G13" s="11"/>
    </row>
    <row r="14" ht="15.75" spans="3:6">
      <c r="C14" s="15"/>
      <c r="D14" s="15"/>
      <c r="E14" s="16"/>
      <c r="F14" s="16"/>
    </row>
    <row r="15" spans="1:8">
      <c r="A15" s="17" t="s">
        <v>11</v>
      </c>
      <c r="B15" s="17"/>
      <c r="C15" s="17"/>
      <c r="D15" s="17"/>
      <c r="E15" s="17"/>
      <c r="F15" s="17"/>
      <c r="G15" s="17"/>
      <c r="H15" s="17"/>
    </row>
    <row r="16" spans="1:8">
      <c r="A16" s="17"/>
      <c r="B16" s="17"/>
      <c r="C16" s="17"/>
      <c r="D16" s="17"/>
      <c r="E16" s="17"/>
      <c r="F16" s="17"/>
      <c r="G16" s="17"/>
      <c r="H16" s="17"/>
    </row>
    <row r="17" ht="15.75" spans="1:9">
      <c r="A17" s="17"/>
      <c r="B17" s="17"/>
      <c r="C17" s="17"/>
      <c r="D17" s="17"/>
      <c r="E17" s="17"/>
      <c r="F17" s="17"/>
      <c r="G17" s="17"/>
      <c r="H17" s="17"/>
      <c r="I17" s="34"/>
    </row>
    <row r="18" ht="15.75" spans="1:9">
      <c r="A18" s="17"/>
      <c r="B18" s="17"/>
      <c r="C18" s="17"/>
      <c r="D18" s="17"/>
      <c r="E18" s="17"/>
      <c r="F18" s="17"/>
      <c r="G18" s="17"/>
      <c r="H18" s="17"/>
      <c r="I18" s="34"/>
    </row>
    <row r="19" ht="15.75" spans="1:9">
      <c r="A19" s="17"/>
      <c r="B19" s="17"/>
      <c r="C19" s="17"/>
      <c r="D19" s="17"/>
      <c r="E19" s="17"/>
      <c r="F19" s="17"/>
      <c r="G19" s="17"/>
      <c r="H19" s="17"/>
      <c r="I19" s="34"/>
    </row>
    <row r="20" ht="15.75" spans="1:9">
      <c r="A20" s="18"/>
      <c r="B20" s="18"/>
      <c r="C20" s="18"/>
      <c r="D20" s="18"/>
      <c r="E20" s="18"/>
      <c r="F20" s="18"/>
      <c r="G20" s="18"/>
      <c r="H20" s="19"/>
      <c r="I20" s="34"/>
    </row>
    <row r="21" ht="15.75" spans="1:9">
      <c r="A21" s="20" t="s">
        <v>12</v>
      </c>
      <c r="B21" s="21"/>
      <c r="C21" s="22"/>
      <c r="D21" s="22"/>
      <c r="E21" s="23"/>
      <c r="F21" s="23"/>
      <c r="G21" s="23"/>
      <c r="H21" s="19"/>
      <c r="I21" s="34"/>
    </row>
    <row r="22" spans="1:8">
      <c r="A22" s="73" t="s">
        <v>13</v>
      </c>
      <c r="B22" s="23"/>
      <c r="C22" s="23"/>
      <c r="D22" s="23"/>
      <c r="E22" s="23"/>
      <c r="F22" s="23"/>
      <c r="G22" s="23"/>
      <c r="H22" s="19"/>
    </row>
    <row r="23" spans="1:18">
      <c r="A23" s="24">
        <v>33</v>
      </c>
      <c r="B23" s="24" t="s">
        <v>14</v>
      </c>
      <c r="C23" s="23"/>
      <c r="D23" s="23"/>
      <c r="E23" s="23"/>
      <c r="F23" s="25">
        <f>+D26+D27</f>
        <v>60000000</v>
      </c>
      <c r="G23" s="23"/>
      <c r="H23" s="19"/>
      <c r="J23" s="3"/>
      <c r="K23" s="3"/>
      <c r="L23" s="3"/>
      <c r="M23" s="3"/>
      <c r="N23" s="3"/>
      <c r="O23" s="3"/>
      <c r="P23" s="3"/>
      <c r="Q23" s="3"/>
      <c r="R23" s="3"/>
    </row>
    <row r="24" spans="1:18">
      <c r="A24" s="24"/>
      <c r="B24" s="26">
        <v>333</v>
      </c>
      <c r="C24" s="23" t="s">
        <v>15</v>
      </c>
      <c r="D24" s="23"/>
      <c r="E24" s="23"/>
      <c r="F24" s="23"/>
      <c r="G24" s="23"/>
      <c r="H24" s="19"/>
      <c r="J24" s="3"/>
      <c r="K24" s="3"/>
      <c r="L24" s="3"/>
      <c r="M24" s="3"/>
      <c r="N24" s="3"/>
      <c r="O24" s="3"/>
      <c r="P24" s="3"/>
      <c r="Q24" s="3"/>
      <c r="R24" s="3"/>
    </row>
    <row r="25" spans="1:8">
      <c r="A25" s="23"/>
      <c r="B25" s="27">
        <v>3331</v>
      </c>
      <c r="C25" s="28" t="str">
        <f>+C24</f>
        <v>Maquinaria y equipos de explotación</v>
      </c>
      <c r="D25" s="23"/>
      <c r="E25" s="25"/>
      <c r="F25" s="29"/>
      <c r="G25" s="23"/>
      <c r="H25" s="19"/>
    </row>
    <row r="26" spans="1:8">
      <c r="A26" s="23"/>
      <c r="B26" s="30">
        <v>33311</v>
      </c>
      <c r="C26" s="23" t="s">
        <v>16</v>
      </c>
      <c r="D26" s="29">
        <f>+E11</f>
        <v>42000000</v>
      </c>
      <c r="E26" s="25"/>
      <c r="F26" s="23"/>
      <c r="G26" s="23"/>
      <c r="H26" s="19"/>
    </row>
    <row r="27" spans="1:8">
      <c r="A27" s="23"/>
      <c r="B27" s="30">
        <v>33311</v>
      </c>
      <c r="C27" s="23" t="s">
        <v>17</v>
      </c>
      <c r="D27" s="29">
        <f>+E12</f>
        <v>18000000</v>
      </c>
      <c r="E27" s="25"/>
      <c r="F27" s="23"/>
      <c r="G27" s="23"/>
      <c r="H27" s="19"/>
    </row>
    <row r="28" spans="1:8">
      <c r="A28" s="24">
        <v>40</v>
      </c>
      <c r="B28" s="73" t="s">
        <v>18</v>
      </c>
      <c r="C28" s="23"/>
      <c r="D28" s="23"/>
      <c r="E28" s="25"/>
      <c r="F28" s="25">
        <f>+F23*18%</f>
        <v>10800000</v>
      </c>
      <c r="G28" s="23"/>
      <c r="H28" s="19"/>
    </row>
    <row r="29" spans="1:7">
      <c r="A29" s="23"/>
      <c r="B29" s="26">
        <v>401</v>
      </c>
      <c r="C29" s="23" t="s">
        <v>19</v>
      </c>
      <c r="D29" s="23"/>
      <c r="E29" s="25"/>
      <c r="F29" s="23"/>
      <c r="G29" s="23"/>
    </row>
    <row r="30" spans="1:7">
      <c r="A30" s="23"/>
      <c r="B30" s="27">
        <v>4011</v>
      </c>
      <c r="C30" s="23" t="s">
        <v>20</v>
      </c>
      <c r="D30" s="23"/>
      <c r="E30" s="25"/>
      <c r="F30" s="23"/>
      <c r="G30" s="23"/>
    </row>
    <row r="31" spans="1:7">
      <c r="A31" s="23"/>
      <c r="B31" s="27">
        <v>40111</v>
      </c>
      <c r="C31" s="23" t="s">
        <v>21</v>
      </c>
      <c r="D31" s="23"/>
      <c r="E31" s="25"/>
      <c r="F31" s="23"/>
      <c r="G31" s="23"/>
    </row>
    <row r="32" ht="15.75" spans="1:9">
      <c r="A32" s="24">
        <v>46</v>
      </c>
      <c r="B32" s="73" t="s">
        <v>22</v>
      </c>
      <c r="C32" s="31"/>
      <c r="D32" s="31"/>
      <c r="E32" s="32"/>
      <c r="F32" s="23"/>
      <c r="G32" s="33">
        <f>F23+F25+F28</f>
        <v>70800000</v>
      </c>
      <c r="H32" s="34"/>
      <c r="I32" s="34"/>
    </row>
    <row r="33" spans="1:7">
      <c r="A33" s="23"/>
      <c r="B33" s="26" t="s">
        <v>23</v>
      </c>
      <c r="C33" s="35" t="s">
        <v>24</v>
      </c>
      <c r="D33" s="23"/>
      <c r="E33" s="25"/>
      <c r="F33" s="23"/>
      <c r="G33" s="23"/>
    </row>
    <row r="34" spans="1:7">
      <c r="A34" s="23"/>
      <c r="B34" s="27" t="s">
        <v>25</v>
      </c>
      <c r="C34" s="36" t="s">
        <v>26</v>
      </c>
      <c r="D34" s="25"/>
      <c r="E34" s="25"/>
      <c r="F34" s="23"/>
      <c r="G34" s="23"/>
    </row>
    <row r="35" spans="1:7">
      <c r="A35" s="23"/>
      <c r="B35" s="21"/>
      <c r="C35" s="22"/>
      <c r="D35" s="22"/>
      <c r="E35" s="23"/>
      <c r="F35" s="23"/>
      <c r="G35" s="23"/>
    </row>
    <row r="36" spans="1:7">
      <c r="A36" s="37" t="s">
        <v>27</v>
      </c>
      <c r="B36" s="37"/>
      <c r="C36" s="37"/>
      <c r="D36" s="37"/>
      <c r="E36" s="37"/>
      <c r="F36" s="23"/>
      <c r="G36" s="23"/>
    </row>
    <row r="37" spans="1:7">
      <c r="A37" s="73" t="s">
        <v>13</v>
      </c>
      <c r="B37" s="24"/>
      <c r="C37" s="23"/>
      <c r="D37" s="23"/>
      <c r="E37" s="25"/>
      <c r="F37" s="23"/>
      <c r="G37" s="23"/>
    </row>
    <row r="38" spans="1:7">
      <c r="A38" s="24">
        <v>46</v>
      </c>
      <c r="B38" s="73" t="s">
        <v>22</v>
      </c>
      <c r="C38" s="31"/>
      <c r="D38" s="23"/>
      <c r="E38" s="25"/>
      <c r="F38" s="29">
        <f>+G32</f>
        <v>70800000</v>
      </c>
      <c r="G38" s="33">
        <f>F26+F29+F33</f>
        <v>0</v>
      </c>
    </row>
    <row r="39" spans="1:7">
      <c r="A39" s="23"/>
      <c r="B39" s="26" t="s">
        <v>23</v>
      </c>
      <c r="C39" s="35" t="s">
        <v>24</v>
      </c>
      <c r="D39" s="23"/>
      <c r="E39" s="25"/>
      <c r="F39" s="23"/>
      <c r="G39" s="23"/>
    </row>
    <row r="40" spans="1:7">
      <c r="A40" s="23"/>
      <c r="B40" s="27" t="s">
        <v>25</v>
      </c>
      <c r="C40" s="36" t="s">
        <v>26</v>
      </c>
      <c r="D40" s="23"/>
      <c r="E40" s="25"/>
      <c r="F40" s="23"/>
      <c r="G40" s="23"/>
    </row>
    <row r="41" spans="1:7">
      <c r="A41" s="24">
        <v>10</v>
      </c>
      <c r="B41" s="73" t="s">
        <v>28</v>
      </c>
      <c r="C41" s="23"/>
      <c r="D41" s="23"/>
      <c r="E41" s="25"/>
      <c r="F41" s="23"/>
      <c r="G41" s="29">
        <f>F38</f>
        <v>70800000</v>
      </c>
    </row>
    <row r="42" spans="1:7">
      <c r="A42" s="24"/>
      <c r="B42" s="26">
        <v>104</v>
      </c>
      <c r="C42" s="23" t="s">
        <v>29</v>
      </c>
      <c r="D42" s="23"/>
      <c r="E42" s="25"/>
      <c r="F42" s="23"/>
      <c r="G42" s="23"/>
    </row>
    <row r="43" spans="1:7">
      <c r="A43" s="24"/>
      <c r="B43" s="73" t="s">
        <v>30</v>
      </c>
      <c r="C43" s="38" t="s">
        <v>31</v>
      </c>
      <c r="D43" s="23"/>
      <c r="E43" s="25"/>
      <c r="F43" s="23"/>
      <c r="G43" s="23"/>
    </row>
    <row r="44" spans="6:7">
      <c r="F44" s="23"/>
      <c r="G44" s="23"/>
    </row>
    <row r="45" spans="1:7">
      <c r="A45" s="37" t="s">
        <v>32</v>
      </c>
      <c r="B45" s="37"/>
      <c r="C45" s="37"/>
      <c r="D45" s="37"/>
      <c r="E45" s="37"/>
      <c r="F45" s="23"/>
      <c r="G45" s="23"/>
    </row>
    <row r="47" ht="15.75" spans="1:7">
      <c r="A47" s="20" t="s">
        <v>33</v>
      </c>
      <c r="B47" s="39"/>
      <c r="C47" s="39"/>
      <c r="D47" s="39"/>
      <c r="E47" s="39"/>
      <c r="F47" s="40"/>
      <c r="G47" s="40"/>
    </row>
    <row r="48" ht="15.75" spans="1:7">
      <c r="A48" s="39"/>
      <c r="B48" s="39"/>
      <c r="C48" s="41" t="s">
        <v>34</v>
      </c>
      <c r="D48" s="42" t="s">
        <v>35</v>
      </c>
      <c r="E48" s="43"/>
      <c r="F48" s="40"/>
      <c r="G48" s="40"/>
    </row>
    <row r="49" ht="15.75" spans="1:7">
      <c r="A49" s="44" t="s">
        <v>36</v>
      </c>
      <c r="B49" s="39"/>
      <c r="C49" s="45">
        <v>8</v>
      </c>
      <c r="D49" s="45">
        <v>0</v>
      </c>
      <c r="E49" s="39"/>
      <c r="F49" s="40"/>
      <c r="G49" s="40"/>
    </row>
    <row r="50" ht="15.75" spans="1:7">
      <c r="A50" s="44" t="s">
        <v>37</v>
      </c>
      <c r="B50" s="39"/>
      <c r="C50" s="45">
        <v>3</v>
      </c>
      <c r="D50" s="45">
        <v>0</v>
      </c>
      <c r="E50" s="39"/>
      <c r="F50" s="40"/>
      <c r="G50" s="40"/>
    </row>
    <row r="51" ht="15.75" spans="1:7">
      <c r="A51" s="39"/>
      <c r="B51" s="39"/>
      <c r="C51" s="39"/>
      <c r="D51" s="39"/>
      <c r="E51" s="39"/>
      <c r="F51" s="46" t="s">
        <v>38</v>
      </c>
      <c r="G51" s="46" t="s">
        <v>39</v>
      </c>
    </row>
    <row r="52" ht="15.75" spans="1:7">
      <c r="A52" s="44" t="s">
        <v>40</v>
      </c>
      <c r="B52" s="39"/>
      <c r="C52" s="39"/>
      <c r="D52" s="39"/>
      <c r="E52" s="39"/>
      <c r="F52" s="47">
        <f>(D26-D49)/C49</f>
        <v>5250000</v>
      </c>
      <c r="G52" s="48">
        <f>+F52/12</f>
        <v>437500</v>
      </c>
    </row>
    <row r="53" ht="15.75" spans="1:7">
      <c r="A53" s="44" t="s">
        <v>41</v>
      </c>
      <c r="B53" s="39"/>
      <c r="C53" s="39"/>
      <c r="D53" s="39"/>
      <c r="E53" s="39"/>
      <c r="F53" s="47">
        <f>(D27-D50)/C50</f>
        <v>6000000</v>
      </c>
      <c r="G53" s="49">
        <f>+F53/12</f>
        <v>500000</v>
      </c>
    </row>
    <row r="54" ht="15.75" spans="1:7">
      <c r="A54" s="39"/>
      <c r="B54" s="39"/>
      <c r="C54" s="39"/>
      <c r="D54" s="39"/>
      <c r="E54" s="39"/>
      <c r="F54" s="40"/>
      <c r="G54" s="40"/>
    </row>
    <row r="55" ht="15.75" spans="1:7">
      <c r="A55" s="74" t="s">
        <v>42</v>
      </c>
      <c r="B55" s="39"/>
      <c r="C55" s="39"/>
      <c r="D55" s="39"/>
      <c r="E55" s="39"/>
      <c r="F55" s="40"/>
      <c r="G55" s="40"/>
    </row>
    <row r="56" s="1" customFormat="1" ht="15.75" spans="1:7">
      <c r="A56" s="20" t="s">
        <v>43</v>
      </c>
      <c r="B56" s="50"/>
      <c r="C56" s="50"/>
      <c r="D56" s="51"/>
      <c r="E56" s="50"/>
      <c r="F56" s="52">
        <f>+SUM(G52:G53)</f>
        <v>937500</v>
      </c>
      <c r="G56" s="53"/>
    </row>
    <row r="57" ht="15.75" spans="1:7">
      <c r="A57" s="44" t="s">
        <v>44</v>
      </c>
      <c r="B57" s="39"/>
      <c r="C57" s="39"/>
      <c r="D57" s="40"/>
      <c r="E57" s="39"/>
      <c r="F57" s="53"/>
      <c r="G57" s="53"/>
    </row>
    <row r="58" s="1" customFormat="1" ht="15.75" spans="1:7">
      <c r="A58" s="20" t="s">
        <v>45</v>
      </c>
      <c r="B58" s="50"/>
      <c r="C58" s="50"/>
      <c r="D58" s="51"/>
      <c r="E58" s="50"/>
      <c r="F58" s="53"/>
      <c r="G58" s="54">
        <f>+F56</f>
        <v>937500</v>
      </c>
    </row>
    <row r="59" ht="15.75" spans="1:7">
      <c r="A59" s="44" t="s">
        <v>46</v>
      </c>
      <c r="B59" s="39"/>
      <c r="C59" s="39"/>
      <c r="D59" s="40"/>
      <c r="E59" s="39"/>
      <c r="F59" s="55"/>
      <c r="G59" s="55"/>
    </row>
    <row r="60" ht="15.75" spans="1:7">
      <c r="A60" s="44"/>
      <c r="B60" s="39"/>
      <c r="C60" s="39"/>
      <c r="D60" s="40"/>
      <c r="E60" s="39"/>
      <c r="F60" s="55"/>
      <c r="G60" s="55"/>
    </row>
    <row r="61" ht="15.75" spans="1:7">
      <c r="A61" s="56" t="s">
        <v>47</v>
      </c>
      <c r="B61" s="39"/>
      <c r="C61" s="39"/>
      <c r="D61" s="40"/>
      <c r="E61" s="40"/>
      <c r="F61" s="55"/>
      <c r="G61" s="55"/>
    </row>
    <row r="62" ht="15.75" spans="1:7">
      <c r="A62" s="39"/>
      <c r="B62" s="39"/>
      <c r="C62" s="39"/>
      <c r="D62" s="40"/>
      <c r="E62" s="40"/>
      <c r="F62" s="53"/>
      <c r="G62" s="53"/>
    </row>
    <row r="63" ht="15.75" spans="1:7">
      <c r="A63" s="74" t="s">
        <v>42</v>
      </c>
      <c r="B63" s="39"/>
      <c r="C63" s="39"/>
      <c r="D63" s="40"/>
      <c r="E63" s="40"/>
      <c r="F63" s="53"/>
      <c r="G63" s="53"/>
    </row>
    <row r="64" s="1" customFormat="1" ht="15.75" spans="1:7">
      <c r="A64" s="20" t="s">
        <v>48</v>
      </c>
      <c r="B64" s="50"/>
      <c r="C64" s="50"/>
      <c r="D64" s="51"/>
      <c r="E64" s="50"/>
      <c r="F64" s="54">
        <f>+F56</f>
        <v>937500</v>
      </c>
      <c r="G64" s="53"/>
    </row>
    <row r="65" ht="15.75" spans="1:7">
      <c r="A65" s="44" t="s">
        <v>49</v>
      </c>
      <c r="B65" s="39"/>
      <c r="C65" s="39"/>
      <c r="D65" s="40"/>
      <c r="E65" s="39"/>
      <c r="F65" s="53"/>
      <c r="G65" s="53"/>
    </row>
    <row r="66" s="1" customFormat="1" ht="15.75" spans="1:7">
      <c r="A66" s="20" t="s">
        <v>50</v>
      </c>
      <c r="B66" s="50"/>
      <c r="C66" s="50"/>
      <c r="D66" s="51"/>
      <c r="E66" s="50"/>
      <c r="F66" s="53"/>
      <c r="G66" s="54">
        <f>+F64</f>
        <v>937500</v>
      </c>
    </row>
    <row r="67" ht="15.75" spans="1:7">
      <c r="A67" s="44" t="s">
        <v>51</v>
      </c>
      <c r="B67" s="39"/>
      <c r="C67" s="39"/>
      <c r="D67" s="40"/>
      <c r="E67" s="39"/>
      <c r="F67" s="53"/>
      <c r="G67" s="53"/>
    </row>
    <row r="68" ht="15.75" spans="1:7">
      <c r="A68" s="44"/>
      <c r="B68" s="39"/>
      <c r="C68" s="39"/>
      <c r="D68" s="40"/>
      <c r="E68" s="39"/>
      <c r="F68" s="53"/>
      <c r="G68" s="53"/>
    </row>
    <row r="69" ht="15.75" spans="1:7">
      <c r="A69" s="56" t="s">
        <v>52</v>
      </c>
      <c r="B69" s="39"/>
      <c r="C69" s="39"/>
      <c r="D69" s="40"/>
      <c r="E69" s="40"/>
      <c r="F69" s="58"/>
      <c r="G69" s="58"/>
    </row>
    <row r="71" ht="15.75" spans="1:8">
      <c r="A71" s="59" t="s">
        <v>53</v>
      </c>
      <c r="B71" s="60"/>
      <c r="C71" s="60"/>
      <c r="D71" s="60"/>
      <c r="E71" s="60"/>
      <c r="F71" s="60"/>
      <c r="G71" s="60"/>
      <c r="H71" s="60"/>
    </row>
    <row r="72" spans="1:8">
      <c r="A72" s="60"/>
      <c r="B72" s="60"/>
      <c r="C72" s="60"/>
      <c r="D72" s="60"/>
      <c r="E72" s="60"/>
      <c r="F72" s="60"/>
      <c r="G72" s="60"/>
      <c r="H72" s="60"/>
    </row>
    <row r="73" ht="15.75" spans="1:8">
      <c r="A73" s="75" t="s">
        <v>42</v>
      </c>
      <c r="B73" s="62"/>
      <c r="C73" s="62"/>
      <c r="D73" s="63"/>
      <c r="E73" s="63"/>
      <c r="F73" s="63"/>
      <c r="G73" s="63"/>
      <c r="H73" s="62"/>
    </row>
    <row r="74" ht="15.75" spans="1:8">
      <c r="A74" s="59" t="s">
        <v>54</v>
      </c>
      <c r="B74" s="64"/>
      <c r="C74" s="64"/>
      <c r="D74" s="63"/>
      <c r="E74" s="62"/>
      <c r="F74" s="65">
        <f>+G78-F76</f>
        <v>17500000</v>
      </c>
      <c r="G74" s="66"/>
      <c r="H74" s="62"/>
    </row>
    <row r="75" ht="15.75" spans="1:8">
      <c r="A75" s="61" t="s">
        <v>55</v>
      </c>
      <c r="B75" s="62"/>
      <c r="C75" s="62"/>
      <c r="D75" s="63"/>
      <c r="E75" s="62"/>
      <c r="F75" s="66"/>
      <c r="G75" s="66"/>
      <c r="H75" s="62"/>
    </row>
    <row r="76" ht="15.75" spans="1:8">
      <c r="A76" s="59" t="s">
        <v>45</v>
      </c>
      <c r="B76" s="64"/>
      <c r="C76" s="64"/>
      <c r="D76" s="67"/>
      <c r="E76" s="62"/>
      <c r="F76" s="65">
        <f>+G53</f>
        <v>500000</v>
      </c>
      <c r="G76" s="66"/>
      <c r="H76" s="62"/>
    </row>
    <row r="77" ht="15.75" spans="1:8">
      <c r="A77" s="61" t="s">
        <v>46</v>
      </c>
      <c r="B77" s="62"/>
      <c r="C77" s="62"/>
      <c r="D77" s="63"/>
      <c r="E77" s="62"/>
      <c r="F77" s="66"/>
      <c r="G77" s="66"/>
      <c r="H77" s="62"/>
    </row>
    <row r="78" ht="15.75" spans="1:8">
      <c r="A78" s="59" t="s">
        <v>56</v>
      </c>
      <c r="B78" s="64"/>
      <c r="C78" s="64"/>
      <c r="D78" s="63"/>
      <c r="E78" s="62"/>
      <c r="F78" s="66"/>
      <c r="G78" s="65">
        <f>+D80</f>
        <v>18000000</v>
      </c>
      <c r="H78" s="62"/>
    </row>
    <row r="79" ht="15.75" spans="1:8">
      <c r="A79" s="61" t="s">
        <v>57</v>
      </c>
      <c r="B79" s="62"/>
      <c r="C79" s="62"/>
      <c r="D79" s="63"/>
      <c r="E79" s="63"/>
      <c r="F79" s="66"/>
      <c r="G79" s="66"/>
      <c r="H79" s="62"/>
    </row>
    <row r="80" ht="15.75" spans="1:8">
      <c r="A80" s="62"/>
      <c r="B80" s="61" t="s">
        <v>58</v>
      </c>
      <c r="C80" s="62"/>
      <c r="D80" s="68">
        <f>+E12</f>
        <v>18000000</v>
      </c>
      <c r="E80" s="63"/>
      <c r="F80" s="66"/>
      <c r="G80" s="66"/>
      <c r="H80" s="62"/>
    </row>
    <row r="81" ht="15.75" spans="1:8">
      <c r="A81" s="69" t="s">
        <v>59</v>
      </c>
      <c r="B81" s="69"/>
      <c r="C81" s="69"/>
      <c r="D81" s="70"/>
      <c r="E81" s="63"/>
      <c r="F81" s="66"/>
      <c r="G81" s="66"/>
      <c r="H81" s="62"/>
    </row>
    <row r="82" ht="15.75" spans="1:8">
      <c r="A82" s="62"/>
      <c r="B82" s="62"/>
      <c r="C82" s="62"/>
      <c r="D82" s="63"/>
      <c r="E82" s="63"/>
      <c r="F82" s="66"/>
      <c r="G82" s="66"/>
      <c r="H82" s="62"/>
    </row>
    <row r="83" ht="15.75" spans="1:8">
      <c r="A83" s="20" t="s">
        <v>60</v>
      </c>
      <c r="B83" s="39"/>
      <c r="C83" s="39"/>
      <c r="D83" s="40"/>
      <c r="E83" s="40"/>
      <c r="F83" s="58"/>
      <c r="G83" s="58"/>
      <c r="H83" s="39"/>
    </row>
    <row r="84" ht="15.75" spans="1:8">
      <c r="A84" s="20"/>
      <c r="B84" s="39"/>
      <c r="C84" s="39"/>
      <c r="D84" s="40"/>
      <c r="E84" s="40"/>
      <c r="F84" s="58"/>
      <c r="G84" s="58"/>
      <c r="H84" s="39"/>
    </row>
    <row r="85" ht="15.75" spans="1:8">
      <c r="A85" s="74" t="s">
        <v>42</v>
      </c>
      <c r="B85" s="39"/>
      <c r="C85" s="39"/>
      <c r="D85" s="40"/>
      <c r="E85" s="40"/>
      <c r="F85" s="58"/>
      <c r="G85" s="58"/>
      <c r="H85" s="39"/>
    </row>
    <row r="86" ht="15.75" spans="1:8">
      <c r="A86" s="20" t="s">
        <v>56</v>
      </c>
      <c r="B86" s="50"/>
      <c r="C86" s="50"/>
      <c r="D86" s="40"/>
      <c r="E86" s="39"/>
      <c r="F86" s="54">
        <f>+D88</f>
        <v>20000000</v>
      </c>
      <c r="G86" s="58"/>
      <c r="H86" s="39"/>
    </row>
    <row r="87" ht="15.75" spans="1:8">
      <c r="A87" s="44" t="s">
        <v>57</v>
      </c>
      <c r="B87" s="39"/>
      <c r="C87" s="39"/>
      <c r="D87" s="40"/>
      <c r="E87" s="39"/>
      <c r="F87" s="58"/>
      <c r="G87" s="58"/>
      <c r="H87" s="39"/>
    </row>
    <row r="88" ht="15.75" spans="1:8">
      <c r="A88" s="39"/>
      <c r="B88" s="44" t="s">
        <v>58</v>
      </c>
      <c r="C88" s="39"/>
      <c r="D88" s="71">
        <v>20000000</v>
      </c>
      <c r="E88" s="39"/>
      <c r="F88" s="58"/>
      <c r="G88" s="58"/>
      <c r="H88" s="39"/>
    </row>
    <row r="89" ht="15.75" spans="1:8">
      <c r="A89" s="20" t="s">
        <v>61</v>
      </c>
      <c r="B89" s="50"/>
      <c r="C89" s="50"/>
      <c r="D89" s="40"/>
      <c r="E89" s="39"/>
      <c r="F89" s="54">
        <f>+F86*0.18</f>
        <v>3600000</v>
      </c>
      <c r="G89" s="58"/>
      <c r="H89" s="39"/>
    </row>
    <row r="90" ht="15.75" spans="1:8">
      <c r="A90" s="44" t="s">
        <v>62</v>
      </c>
      <c r="B90" s="39"/>
      <c r="C90" s="39"/>
      <c r="D90" s="40"/>
      <c r="E90" s="39"/>
      <c r="F90" s="58"/>
      <c r="G90" s="58"/>
      <c r="H90" s="39"/>
    </row>
    <row r="91" ht="15.75" spans="1:8">
      <c r="A91" s="20" t="s">
        <v>63</v>
      </c>
      <c r="B91" s="50"/>
      <c r="C91" s="50"/>
      <c r="D91" s="40"/>
      <c r="E91" s="39"/>
      <c r="F91" s="58"/>
      <c r="G91" s="54">
        <f>+F86+F89</f>
        <v>23600000</v>
      </c>
      <c r="H91" s="39"/>
    </row>
    <row r="92" ht="15.75" spans="1:8">
      <c r="A92" s="44" t="s">
        <v>64</v>
      </c>
      <c r="B92" s="39"/>
      <c r="C92" s="39"/>
      <c r="D92" s="40"/>
      <c r="E92" s="39"/>
      <c r="F92" s="58"/>
      <c r="G92" s="58"/>
      <c r="H92" s="39"/>
    </row>
    <row r="93" ht="15.75" spans="1:8">
      <c r="A93" s="44"/>
      <c r="B93" s="39"/>
      <c r="C93" s="39"/>
      <c r="D93" s="40"/>
      <c r="E93" s="39"/>
      <c r="F93" s="58"/>
      <c r="G93" s="58"/>
      <c r="H93" s="39"/>
    </row>
    <row r="94" ht="15.75" spans="1:8">
      <c r="A94" s="56" t="s">
        <v>65</v>
      </c>
      <c r="B94" s="56"/>
      <c r="C94" s="56"/>
      <c r="D94" s="72"/>
      <c r="E94" s="40"/>
      <c r="F94" s="58"/>
      <c r="G94" s="58"/>
      <c r="H94" s="39"/>
    </row>
    <row r="95" ht="15.75" spans="1:8">
      <c r="A95" s="39"/>
      <c r="B95" s="39"/>
      <c r="C95" s="39"/>
      <c r="D95" s="39"/>
      <c r="E95" s="40"/>
      <c r="F95" s="58"/>
      <c r="G95" s="58"/>
      <c r="H95" s="39"/>
    </row>
    <row r="96" spans="6:7">
      <c r="F96" s="19"/>
      <c r="G96" s="19"/>
    </row>
  </sheetData>
  <mergeCells count="9">
    <mergeCell ref="C10:D10"/>
    <mergeCell ref="C11:D11"/>
    <mergeCell ref="C12:D12"/>
    <mergeCell ref="C13:D13"/>
    <mergeCell ref="A36:E36"/>
    <mergeCell ref="A45:E45"/>
    <mergeCell ref="A4:I9"/>
    <mergeCell ref="J23:R24"/>
    <mergeCell ref="A15:H19"/>
  </mergeCells>
  <pageMargins left="0.7" right="0.7" top="0.75" bottom="0.75" header="0.3" footer="0.3"/>
  <pageSetup paperSize="9" orientation="portrait"/>
  <headerFooter/>
  <ignoredErrors>
    <ignoredError sqref="B43 B39:B40 B33:B3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NIC 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Ana Claudia Portillo Ferro</cp:lastModifiedBy>
  <dcterms:created xsi:type="dcterms:W3CDTF">2023-09-07T05:01:00Z</dcterms:created>
  <dcterms:modified xsi:type="dcterms:W3CDTF">2023-09-07T22:21:22Z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6A9757BBE7624A3785C8A0A9550DF220_13</vt:lpwstr>
  </property>
  <property fmtid="{D5CDD505-2E9C-101B-9397-08002B2CF9AE}" pid="3" name="KSOProductBuildVer">
    <vt:lpwstr>3082-12.2.0.13201</vt:lpwstr>
  </property>
</Properties>
</file>