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urk\Desktop\Energinet\FINAL PAPER, CODES and REPORT\REPORT\revision 3\Upload GITHUB\"/>
    </mc:Choice>
  </mc:AlternateContent>
  <bookViews>
    <workbookView xWindow="0" yWindow="0" windowWidth="28800" windowHeight="11700" activeTab="4"/>
  </bookViews>
  <sheets>
    <sheet name="Reference scenario_D and L" sheetId="4" r:id="rId1"/>
    <sheet name="Reference scenario input data" sheetId="2" r:id="rId2"/>
    <sheet name="Baltic scenario_D and L" sheetId="3" r:id="rId3"/>
    <sheet name="Baltic scenario input data" sheetId="6" r:id="rId4"/>
    <sheet name="Biomethane 2030 input data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3" l="1"/>
  <c r="D48" i="3"/>
  <c r="D47" i="3"/>
  <c r="D45" i="3"/>
  <c r="D44" i="3"/>
  <c r="D39" i="3"/>
  <c r="D38" i="3"/>
  <c r="D37" i="3"/>
  <c r="D36" i="3"/>
  <c r="D35" i="3"/>
  <c r="D34" i="3"/>
  <c r="D33" i="3"/>
  <c r="D32" i="3"/>
  <c r="D30" i="3"/>
  <c r="D29" i="3"/>
  <c r="D28" i="3"/>
  <c r="H25" i="3"/>
  <c r="H24" i="3"/>
  <c r="D8" i="3" s="1"/>
  <c r="D24" i="3"/>
  <c r="D23" i="3"/>
  <c r="D21" i="3"/>
  <c r="D20" i="3"/>
  <c r="D19" i="3"/>
  <c r="D17" i="3"/>
  <c r="D12" i="3"/>
  <c r="D11" i="3"/>
  <c r="D9" i="3"/>
  <c r="H8" i="3"/>
  <c r="H7" i="3"/>
  <c r="D6" i="3"/>
  <c r="D4" i="3"/>
  <c r="D3" i="3"/>
  <c r="D2" i="3"/>
  <c r="D7" i="3" l="1"/>
  <c r="D25" i="3"/>
  <c r="D24" i="4" l="1"/>
  <c r="I8" i="4"/>
  <c r="I24" i="4"/>
  <c r="I25" i="4"/>
  <c r="I7" i="4"/>
  <c r="D49" i="4" l="1"/>
  <c r="D48" i="4"/>
  <c r="D47" i="4"/>
  <c r="D45" i="4"/>
  <c r="D44" i="4"/>
  <c r="D39" i="4"/>
  <c r="D38" i="4"/>
  <c r="D37" i="4"/>
  <c r="D36" i="4"/>
  <c r="D35" i="4"/>
  <c r="D34" i="4"/>
  <c r="D33" i="4"/>
  <c r="D32" i="4"/>
  <c r="D30" i="4"/>
  <c r="D29" i="4"/>
  <c r="D28" i="4"/>
  <c r="D25" i="4"/>
  <c r="D23" i="4"/>
  <c r="D21" i="4"/>
  <c r="D20" i="4"/>
  <c r="D19" i="4"/>
  <c r="D17" i="4"/>
  <c r="D12" i="4"/>
  <c r="D11" i="4"/>
  <c r="D9" i="4"/>
  <c r="D6" i="4"/>
  <c r="D4" i="4"/>
  <c r="D3" i="4"/>
  <c r="D2" i="4"/>
  <c r="D7" i="4" l="1"/>
  <c r="D8" i="4"/>
</calcChain>
</file>

<file path=xl/sharedStrings.xml><?xml version="1.0" encoding="utf-8"?>
<sst xmlns="http://schemas.openxmlformats.org/spreadsheetml/2006/main" count="481" uniqueCount="89">
  <si>
    <t>Pipe</t>
  </si>
  <si>
    <t>From node</t>
  </si>
  <si>
    <t>To node</t>
  </si>
  <si>
    <t>Length</t>
  </si>
  <si>
    <t>Maximum flow</t>
  </si>
  <si>
    <t>Diameter</t>
  </si>
  <si>
    <t>Comment</t>
  </si>
  <si>
    <t>Node</t>
  </si>
  <si>
    <t>#</t>
  </si>
  <si>
    <t>Double pipe1</t>
  </si>
  <si>
    <t>Nybro</t>
  </si>
  <si>
    <t>Nybro GB</t>
  </si>
  <si>
    <t>Varde</t>
  </si>
  <si>
    <t>Egtved</t>
  </si>
  <si>
    <t>Lilballe</t>
  </si>
  <si>
    <t>Double pipe_2</t>
  </si>
  <si>
    <t>Taulov</t>
  </si>
  <si>
    <t>Frøslev</t>
  </si>
  <si>
    <t>Terkelsbøl</t>
  </si>
  <si>
    <t>Bevtoft Bio</t>
  </si>
  <si>
    <t>LL.Selskær</t>
  </si>
  <si>
    <t>Pottehuse</t>
  </si>
  <si>
    <t>St. Andst</t>
  </si>
  <si>
    <t>Nørskov</t>
  </si>
  <si>
    <t>Brande</t>
  </si>
  <si>
    <t>Herning</t>
  </si>
  <si>
    <t>Karup</t>
  </si>
  <si>
    <t>Viborg</t>
  </si>
  <si>
    <t>Ll.Torup</t>
  </si>
  <si>
    <t>Ll.Torup GL</t>
  </si>
  <si>
    <t>Haverslev</t>
  </si>
  <si>
    <t>Ellidshøj</t>
  </si>
  <si>
    <t>Aalborg</t>
  </si>
  <si>
    <t>Skærbækværket</t>
  </si>
  <si>
    <t>Ellund Border</t>
  </si>
  <si>
    <t>Middelfart</t>
  </si>
  <si>
    <t>Billesbølle</t>
  </si>
  <si>
    <t>DOUBLE ELLUND</t>
  </si>
  <si>
    <t>Koelbjerg</t>
  </si>
  <si>
    <t>Højby</t>
  </si>
  <si>
    <t>Ullerslev</t>
  </si>
  <si>
    <t>Nyborg</t>
  </si>
  <si>
    <t>Torslunde</t>
  </si>
  <si>
    <t>Maløv 2</t>
  </si>
  <si>
    <t>Lynge</t>
  </si>
  <si>
    <t>Slagelse</t>
  </si>
  <si>
    <t>Sorø</t>
  </si>
  <si>
    <t>Ringsted</t>
  </si>
  <si>
    <t>Køge</t>
  </si>
  <si>
    <t>Karlslunde</t>
  </si>
  <si>
    <t>Vallensbæk</t>
  </si>
  <si>
    <t>Brøndby</t>
  </si>
  <si>
    <t>Avedøre</t>
  </si>
  <si>
    <t>Dragør</t>
  </si>
  <si>
    <t>Dragør border</t>
  </si>
  <si>
    <t>Amager Fælled</t>
  </si>
  <si>
    <t>Artillerivej</t>
  </si>
  <si>
    <t>Stenllile</t>
  </si>
  <si>
    <t>Stenllile GL</t>
  </si>
  <si>
    <t>80 bar</t>
  </si>
  <si>
    <t>55 bars</t>
  </si>
  <si>
    <t>Length (km)</t>
  </si>
  <si>
    <t>Diameter (inch)</t>
  </si>
  <si>
    <t>Diameter (mm)</t>
  </si>
  <si>
    <t xml:space="preserve">Node </t>
  </si>
  <si>
    <t>Initial value in storage (kWh)</t>
  </si>
  <si>
    <t>Time</t>
  </si>
  <si>
    <t>Ellund</t>
  </si>
  <si>
    <t>Ll. Torup GL</t>
  </si>
  <si>
    <t>Stenlille GL</t>
  </si>
  <si>
    <t>Unit: kWh/h</t>
  </si>
  <si>
    <t>Ll. Torup GL (kWh)</t>
  </si>
  <si>
    <t>Stenlille GL (kWh)</t>
  </si>
  <si>
    <t>Only ratio part of the entire demand</t>
  </si>
  <si>
    <t>DATA IS FOR 22.05.2019</t>
  </si>
  <si>
    <t>Øster Torsted</t>
  </si>
  <si>
    <t>Skanderup</t>
  </si>
  <si>
    <t>Sønder Stenderup</t>
  </si>
  <si>
    <t>Svenstrup</t>
  </si>
  <si>
    <t>from 36 to 42''</t>
  </si>
  <si>
    <t>Udby</t>
  </si>
  <si>
    <t>210 to 230 km</t>
  </si>
  <si>
    <t>Nyrup</t>
  </si>
  <si>
    <t>Bellinge</t>
  </si>
  <si>
    <t>Odense S</t>
  </si>
  <si>
    <t>Skellerup</t>
  </si>
  <si>
    <t>Flakkebjerg</t>
  </si>
  <si>
    <t>Næsted</t>
  </si>
  <si>
    <t>Everdrup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</si>
</sst>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6">
    <xf numFmtId="0" fontId="0" fillId="0" borderId="0" xfId="0"/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6" fillId="5" borderId="0" xfId="0" applyFont="1" applyFill="1"/>
    <xf numFmtId="0" fontId="2" fillId="3" borderId="0" xfId="2"/>
    <xf numFmtId="0" fontId="6" fillId="6" borderId="0" xfId="0" applyFont="1" applyFill="1"/>
    <xf numFmtId="0" fontId="0" fillId="0" borderId="0" xfId="0" applyFill="1"/>
    <xf numFmtId="0" fontId="6" fillId="7" borderId="0" xfId="0" applyFont="1" applyFill="1"/>
    <xf numFmtId="0" fontId="6" fillId="0" borderId="0" xfId="0" applyNumberFormat="1" applyFont="1" applyFill="1"/>
    <xf numFmtId="0" fontId="0" fillId="0" borderId="0" xfId="0" applyFill="1" applyAlignment="1">
      <alignment horizontal="center"/>
    </xf>
    <xf numFmtId="0" fontId="5" fillId="8" borderId="0" xfId="0" applyFont="1" applyFill="1"/>
    <xf numFmtId="0" fontId="4" fillId="3" borderId="2" xfId="2" applyFont="1" applyBorder="1"/>
    <xf numFmtId="0" fontId="4" fillId="0" borderId="2" xfId="0" applyFont="1" applyBorder="1"/>
    <xf numFmtId="0" fontId="0" fillId="0" borderId="2" xfId="0" applyBorder="1"/>
    <xf numFmtId="0" fontId="3" fillId="4" borderId="2" xfId="3" applyBorder="1"/>
    <xf numFmtId="0" fontId="4" fillId="0" borderId="2" xfId="0" applyFont="1" applyFill="1" applyBorder="1"/>
    <xf numFmtId="0" fontId="7" fillId="2" borderId="2" xfId="1" applyFont="1" applyBorder="1"/>
    <xf numFmtId="0" fontId="0" fillId="0" borderId="0" xfId="0" applyFont="1" applyFill="1"/>
    <xf numFmtId="0" fontId="0" fillId="0" borderId="0" xfId="0" applyNumberFormat="1" applyFont="1" applyFill="1"/>
    <xf numFmtId="0" fontId="3" fillId="4" borderId="2" xfId="3" applyBorder="1" applyAlignment="1">
      <alignment horizontal="center"/>
    </xf>
    <xf numFmtId="0" fontId="3" fillId="4" borderId="3" xfId="3" applyBorder="1"/>
    <xf numFmtId="0" fontId="3" fillId="4" borderId="4" xfId="3" applyBorder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28575</xdr:rowOff>
    </xdr:from>
    <xdr:ext cx="520335" cy="237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43325" y="28575"/>
              <a:ext cx="520335" cy="237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  <m:sup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43325" y="28575"/>
              <a:ext cx="520335" cy="237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104775</xdr:colOff>
      <xdr:row>0</xdr:row>
      <xdr:rowOff>0</xdr:rowOff>
    </xdr:from>
    <xdr:ext cx="666464" cy="2424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457950" y="0"/>
              <a:ext cx="666464" cy="242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𝐸𝑛𝑡𝑟𝑦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457950" y="0"/>
              <a:ext cx="666464" cy="242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𝐸𝑛𝑡𝑟𝑦,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180975</xdr:colOff>
      <xdr:row>0</xdr:row>
      <xdr:rowOff>28575</xdr:rowOff>
    </xdr:from>
    <xdr:ext cx="520335" cy="241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714875" y="28575"/>
              <a:ext cx="520335" cy="241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  <m:sup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14875" y="28575"/>
              <a:ext cx="520335" cy="241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123825</xdr:colOff>
      <xdr:row>0</xdr:row>
      <xdr:rowOff>28575</xdr:rowOff>
    </xdr:from>
    <xdr:ext cx="666464" cy="226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5553075" y="28575"/>
              <a:ext cx="666464" cy="226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𝐸𝑛𝑡𝑟𝑦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553075" y="28575"/>
              <a:ext cx="666464" cy="226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𝐸𝑛𝑡𝑟𝑦,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142875</xdr:colOff>
      <xdr:row>0</xdr:row>
      <xdr:rowOff>38100</xdr:rowOff>
    </xdr:from>
    <xdr:ext cx="68179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7496175" y="38100"/>
              <a:ext cx="68179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7496175" y="38100"/>
              <a:ext cx="68179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𝐺𝑆𝐷,𝐼𝑅,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133350</xdr:colOff>
      <xdr:row>0</xdr:row>
      <xdr:rowOff>85725</xdr:rowOff>
    </xdr:from>
    <xdr:ext cx="716542" cy="235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5220950" y="85725"/>
              <a:ext cx="716542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5220950" y="85725"/>
              <a:ext cx="716542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𝐺𝑆𝐷,𝐼𝑅,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104775</xdr:colOff>
      <xdr:row>0</xdr:row>
      <xdr:rowOff>38100</xdr:rowOff>
    </xdr:from>
    <xdr:ext cx="705001" cy="206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8382000" y="38100"/>
              <a:ext cx="70500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8382000" y="38100"/>
              <a:ext cx="70500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𝐺𝑆𝐷,𝐼𝑅,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114300</xdr:colOff>
      <xdr:row>0</xdr:row>
      <xdr:rowOff>66675</xdr:rowOff>
    </xdr:from>
    <xdr:ext cx="68179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9315450" y="66675"/>
              <a:ext cx="68179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9315450" y="66675"/>
              <a:ext cx="68179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𝐺𝑆𝐷,𝐼𝑅,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104775</xdr:colOff>
      <xdr:row>0</xdr:row>
      <xdr:rowOff>57150</xdr:rowOff>
    </xdr:from>
    <xdr:ext cx="705001" cy="206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0229850" y="57150"/>
              <a:ext cx="70500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0229850" y="57150"/>
              <a:ext cx="70500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𝐺𝑆𝐷,𝐼𝑅,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133350</xdr:colOff>
      <xdr:row>0</xdr:row>
      <xdr:rowOff>57150</xdr:rowOff>
    </xdr:from>
    <xdr:ext cx="74591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1449050" y="57150"/>
              <a:ext cx="74591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1449050" y="57150"/>
              <a:ext cx="74591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76200</xdr:colOff>
      <xdr:row>0</xdr:row>
      <xdr:rowOff>38100</xdr:rowOff>
    </xdr:from>
    <xdr:ext cx="769121" cy="206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2334875" y="38100"/>
              <a:ext cx="76912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2334875" y="38100"/>
              <a:ext cx="76912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104775</xdr:colOff>
      <xdr:row>0</xdr:row>
      <xdr:rowOff>76200</xdr:rowOff>
    </xdr:from>
    <xdr:ext cx="74591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3306425" y="76200"/>
              <a:ext cx="74591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3306425" y="76200"/>
              <a:ext cx="74591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95250</xdr:colOff>
      <xdr:row>0</xdr:row>
      <xdr:rowOff>66675</xdr:rowOff>
    </xdr:from>
    <xdr:ext cx="769121" cy="206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4239875" y="66675"/>
              <a:ext cx="76912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4239875" y="66675"/>
              <a:ext cx="76912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104775</xdr:colOff>
      <xdr:row>0</xdr:row>
      <xdr:rowOff>76200</xdr:rowOff>
    </xdr:from>
    <xdr:ext cx="716542" cy="2396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6144875" y="76200"/>
              <a:ext cx="716542" cy="239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6144875" y="76200"/>
              <a:ext cx="716542" cy="239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𝐺𝑆𝐷,𝐼𝑅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114300</xdr:colOff>
      <xdr:row>0</xdr:row>
      <xdr:rowOff>85725</xdr:rowOff>
    </xdr:from>
    <xdr:ext cx="780663" cy="235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7116425" y="85725"/>
              <a:ext cx="780663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7116425" y="85725"/>
              <a:ext cx="780663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19050</xdr:colOff>
      <xdr:row>0</xdr:row>
      <xdr:rowOff>95250</xdr:rowOff>
    </xdr:from>
    <xdr:ext cx="780663" cy="2396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7983200" y="95250"/>
              <a:ext cx="780663" cy="239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7983200" y="95250"/>
              <a:ext cx="780663" cy="239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209550</xdr:colOff>
      <xdr:row>0</xdr:row>
      <xdr:rowOff>57150</xdr:rowOff>
    </xdr:from>
    <xdr:ext cx="573747" cy="194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9126200" y="57150"/>
              <a:ext cx="573747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𝑆𝐿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9126200" y="57150"/>
              <a:ext cx="573747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𝐺𝑆𝐷,𝑚𝑖𝑛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276225</xdr:colOff>
      <xdr:row>0</xdr:row>
      <xdr:rowOff>76200</xdr:rowOff>
    </xdr:from>
    <xdr:ext cx="595611" cy="194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21402675" y="76200"/>
              <a:ext cx="595611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𝑆𝐿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21402675" y="76200"/>
              <a:ext cx="595611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𝐺𝑆𝐷,𝑚𝑎𝑥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247650</xdr:colOff>
      <xdr:row>0</xdr:row>
      <xdr:rowOff>57150</xdr:rowOff>
    </xdr:from>
    <xdr:ext cx="573747" cy="194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20269200" y="57150"/>
              <a:ext cx="573747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𝑆𝐿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20269200" y="57150"/>
              <a:ext cx="573747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𝐺𝑆𝐷,𝑚𝑖𝑛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200025</xdr:colOff>
      <xdr:row>0</xdr:row>
      <xdr:rowOff>85725</xdr:rowOff>
    </xdr:from>
    <xdr:ext cx="595611" cy="194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22431375" y="85725"/>
              <a:ext cx="595611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𝑆𝐿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22431375" y="85725"/>
              <a:ext cx="595611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𝐺𝑆𝐷,𝑚𝑎𝑥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76200</xdr:colOff>
      <xdr:row>0</xdr:row>
      <xdr:rowOff>123825</xdr:rowOff>
    </xdr:from>
    <xdr:ext cx="790858" cy="2224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23412450" y="123825"/>
              <a:ext cx="790858" cy="222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𝐽𝐸𝑍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23412450" y="123825"/>
              <a:ext cx="790858" cy="222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𝐽𝐸𝑍 𝐸𝑥𝑖𝑡,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85725</xdr:colOff>
      <xdr:row>0</xdr:row>
      <xdr:rowOff>114300</xdr:rowOff>
    </xdr:from>
    <xdr:ext cx="790858" cy="235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4374475" y="114300"/>
              <a:ext cx="790858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𝐽𝐸𝑍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4374475" y="114300"/>
              <a:ext cx="790858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𝐽𝐸𝑍 𝐸𝑥𝑖𝑡,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0</xdr:colOff>
      <xdr:row>30</xdr:row>
      <xdr:rowOff>0</xdr:rowOff>
    </xdr:from>
    <xdr:to>
      <xdr:col>3</xdr:col>
      <xdr:colOff>447675</xdr:colOff>
      <xdr:row>31</xdr:row>
      <xdr:rowOff>28575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5819775"/>
          <a:ext cx="4476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26</xdr:col>
      <xdr:colOff>180975</xdr:colOff>
      <xdr:row>0</xdr:row>
      <xdr:rowOff>47625</xdr:rowOff>
    </xdr:from>
    <xdr:ext cx="459421" cy="209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25422225" y="47625"/>
              <a:ext cx="459421" cy="209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25422225" y="47625"/>
              <a:ext cx="459421" cy="209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𝐺𝑆,𝑚𝑖𝑛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161925</xdr:colOff>
      <xdr:row>0</xdr:row>
      <xdr:rowOff>76200</xdr:rowOff>
    </xdr:from>
    <xdr:ext cx="481286" cy="209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26346150" y="76200"/>
              <a:ext cx="481286" cy="209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26346150" y="76200"/>
              <a:ext cx="481286" cy="209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𝐺𝑆,𝑚𝑎𝑥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9525</xdr:colOff>
      <xdr:row>0</xdr:row>
      <xdr:rowOff>28575</xdr:rowOff>
    </xdr:from>
    <xdr:ext cx="632288" cy="208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28079700" y="28575"/>
              <a:ext cx="632288" cy="208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𝐸𝑛𝑡𝑟𝑦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28079700" y="28575"/>
              <a:ext cx="632288" cy="208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𝐸𝑛𝑡𝑟𝑦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31</xdr:col>
      <xdr:colOff>0</xdr:colOff>
      <xdr:row>0</xdr:row>
      <xdr:rowOff>57150</xdr:rowOff>
    </xdr:from>
    <xdr:ext cx="554832" cy="196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29956125" y="57150"/>
              <a:ext cx="554832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29956125" y="57150"/>
              <a:ext cx="554832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𝐸𝑥𝑖𝑡,𝑚𝑎𝑥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76200</xdr:colOff>
      <xdr:row>0</xdr:row>
      <xdr:rowOff>47625</xdr:rowOff>
    </xdr:from>
    <xdr:ext cx="631711" cy="2110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27203400" y="47625"/>
              <a:ext cx="631711" cy="2110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𝐸𝑛𝑡𝑟𝑦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27203400" y="47625"/>
              <a:ext cx="631711" cy="2110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𝐸𝑛𝑡𝑟𝑦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28575</xdr:colOff>
      <xdr:row>0</xdr:row>
      <xdr:rowOff>19050</xdr:rowOff>
    </xdr:from>
    <xdr:ext cx="532966" cy="196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29041725" y="19050"/>
              <a:ext cx="532966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29041725" y="19050"/>
              <a:ext cx="532966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𝐸𝑥𝑖𝑡,𝑚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28575</xdr:rowOff>
    </xdr:from>
    <xdr:ext cx="520335" cy="237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933825" y="28575"/>
              <a:ext cx="520335" cy="237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  <m:sup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33825" y="28575"/>
              <a:ext cx="520335" cy="237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104775</xdr:colOff>
      <xdr:row>0</xdr:row>
      <xdr:rowOff>0</xdr:rowOff>
    </xdr:from>
    <xdr:ext cx="625812" cy="2287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705600" y="0"/>
              <a:ext cx="625812" cy="228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705600" y="0"/>
              <a:ext cx="625812" cy="228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𝑥𝑖𝑡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180975</xdr:colOff>
      <xdr:row>0</xdr:row>
      <xdr:rowOff>28575</xdr:rowOff>
    </xdr:from>
    <xdr:ext cx="520335" cy="241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895850" y="28575"/>
              <a:ext cx="520335" cy="241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  <m:sup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895850" y="28575"/>
              <a:ext cx="520335" cy="241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123825</xdr:colOff>
      <xdr:row>0</xdr:row>
      <xdr:rowOff>28575</xdr:rowOff>
    </xdr:from>
    <xdr:ext cx="625812" cy="2272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5781675" y="28575"/>
              <a:ext cx="625812" cy="227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5781675" y="28575"/>
              <a:ext cx="625812" cy="227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𝑥𝑖𝑡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142875</xdr:colOff>
      <xdr:row>0</xdr:row>
      <xdr:rowOff>38100</xdr:rowOff>
    </xdr:from>
    <xdr:ext cx="68179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686675" y="38100"/>
              <a:ext cx="68179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686675" y="38100"/>
              <a:ext cx="68179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𝐺𝑆𝐷,𝐼𝑅,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133350</xdr:colOff>
      <xdr:row>0</xdr:row>
      <xdr:rowOff>85725</xdr:rowOff>
    </xdr:from>
    <xdr:ext cx="716542" cy="235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5220950" y="85725"/>
              <a:ext cx="716542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5220950" y="85725"/>
              <a:ext cx="716542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𝐺𝑆𝐷,𝐼𝑅,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104775</xdr:colOff>
      <xdr:row>0</xdr:row>
      <xdr:rowOff>38100</xdr:rowOff>
    </xdr:from>
    <xdr:ext cx="705001" cy="206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8591550" y="38100"/>
              <a:ext cx="70500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591550" y="38100"/>
              <a:ext cx="70500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𝐺𝑆𝐷,𝐼𝑅,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114300</xdr:colOff>
      <xdr:row>0</xdr:row>
      <xdr:rowOff>66675</xdr:rowOff>
    </xdr:from>
    <xdr:ext cx="68179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9544050" y="66675"/>
              <a:ext cx="68179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544050" y="66675"/>
              <a:ext cx="68179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𝐺𝑆𝐷,𝐼𝑅,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104775</xdr:colOff>
      <xdr:row>0</xdr:row>
      <xdr:rowOff>57150</xdr:rowOff>
    </xdr:from>
    <xdr:ext cx="705001" cy="206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0477500" y="57150"/>
              <a:ext cx="70500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0477500" y="57150"/>
              <a:ext cx="70500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𝐺𝑆𝐷,𝐼𝑅,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133350</xdr:colOff>
      <xdr:row>0</xdr:row>
      <xdr:rowOff>57150</xdr:rowOff>
    </xdr:from>
    <xdr:ext cx="74591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1449050" y="57150"/>
              <a:ext cx="74591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1449050" y="57150"/>
              <a:ext cx="74591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76200</xdr:colOff>
      <xdr:row>0</xdr:row>
      <xdr:rowOff>38100</xdr:rowOff>
    </xdr:from>
    <xdr:ext cx="769121" cy="206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2334875" y="38100"/>
              <a:ext cx="76912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2334875" y="38100"/>
              <a:ext cx="76912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104775</xdr:colOff>
      <xdr:row>0</xdr:row>
      <xdr:rowOff>76200</xdr:rowOff>
    </xdr:from>
    <xdr:ext cx="74591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3306425" y="76200"/>
              <a:ext cx="74591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3306425" y="76200"/>
              <a:ext cx="74591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95250</xdr:colOff>
      <xdr:row>0</xdr:row>
      <xdr:rowOff>66675</xdr:rowOff>
    </xdr:from>
    <xdr:ext cx="769121" cy="206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4239875" y="66675"/>
              <a:ext cx="76912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4239875" y="66675"/>
              <a:ext cx="76912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104775</xdr:colOff>
      <xdr:row>0</xdr:row>
      <xdr:rowOff>76200</xdr:rowOff>
    </xdr:from>
    <xdr:ext cx="716542" cy="2396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6144875" y="76200"/>
              <a:ext cx="716542" cy="239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6144875" y="76200"/>
              <a:ext cx="716542" cy="239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𝐺𝑆𝐷,𝐼𝑅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114300</xdr:colOff>
      <xdr:row>0</xdr:row>
      <xdr:rowOff>85725</xdr:rowOff>
    </xdr:from>
    <xdr:ext cx="780663" cy="235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7116425" y="85725"/>
              <a:ext cx="780663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7116425" y="85725"/>
              <a:ext cx="780663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19050</xdr:colOff>
      <xdr:row>0</xdr:row>
      <xdr:rowOff>95250</xdr:rowOff>
    </xdr:from>
    <xdr:ext cx="780663" cy="2396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7983200" y="95250"/>
              <a:ext cx="780663" cy="239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7983200" y="95250"/>
              <a:ext cx="780663" cy="239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209550</xdr:colOff>
      <xdr:row>0</xdr:row>
      <xdr:rowOff>57150</xdr:rowOff>
    </xdr:from>
    <xdr:ext cx="573747" cy="194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9126200" y="57150"/>
              <a:ext cx="573747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𝑆𝐿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9126200" y="57150"/>
              <a:ext cx="573747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𝐺𝑆𝐷,𝑚𝑖𝑛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276225</xdr:colOff>
      <xdr:row>0</xdr:row>
      <xdr:rowOff>76200</xdr:rowOff>
    </xdr:from>
    <xdr:ext cx="595611" cy="194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21402675" y="76200"/>
              <a:ext cx="595611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𝑆𝐿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21402675" y="76200"/>
              <a:ext cx="595611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𝐺𝑆𝐷,𝑚𝑎𝑥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247650</xdr:colOff>
      <xdr:row>0</xdr:row>
      <xdr:rowOff>57150</xdr:rowOff>
    </xdr:from>
    <xdr:ext cx="573747" cy="194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20269200" y="57150"/>
              <a:ext cx="573747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𝑆𝐿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20269200" y="57150"/>
              <a:ext cx="573747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𝐺𝑆𝐷,𝑚𝑖𝑛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200025</xdr:colOff>
      <xdr:row>0</xdr:row>
      <xdr:rowOff>85725</xdr:rowOff>
    </xdr:from>
    <xdr:ext cx="595611" cy="194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22431375" y="85725"/>
              <a:ext cx="595611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𝑆𝐿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22431375" y="85725"/>
              <a:ext cx="595611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𝐺𝑆𝐷,𝑚𝑎𝑥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76200</xdr:colOff>
      <xdr:row>0</xdr:row>
      <xdr:rowOff>123825</xdr:rowOff>
    </xdr:from>
    <xdr:ext cx="790858" cy="2224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23412450" y="123825"/>
              <a:ext cx="790858" cy="222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𝐽𝐸𝑍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23412450" y="123825"/>
              <a:ext cx="790858" cy="222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𝐽𝐸𝑍 𝐸𝑥𝑖𝑡,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85725</xdr:colOff>
      <xdr:row>0</xdr:row>
      <xdr:rowOff>114300</xdr:rowOff>
    </xdr:from>
    <xdr:ext cx="790858" cy="235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24374475" y="114300"/>
              <a:ext cx="790858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𝐽𝐸𝑍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24374475" y="114300"/>
              <a:ext cx="790858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𝐽𝐸𝑍 𝐸𝑥𝑖𝑡,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0</xdr:colOff>
      <xdr:row>30</xdr:row>
      <xdr:rowOff>0</xdr:rowOff>
    </xdr:from>
    <xdr:to>
      <xdr:col>3</xdr:col>
      <xdr:colOff>447675</xdr:colOff>
      <xdr:row>31</xdr:row>
      <xdr:rowOff>28575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5819775"/>
          <a:ext cx="4476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26</xdr:col>
      <xdr:colOff>180975</xdr:colOff>
      <xdr:row>0</xdr:row>
      <xdr:rowOff>47625</xdr:rowOff>
    </xdr:from>
    <xdr:ext cx="459421" cy="209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5422225" y="47625"/>
              <a:ext cx="459421" cy="209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5422225" y="47625"/>
              <a:ext cx="459421" cy="209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𝐺𝑆,𝑚𝑖𝑛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161925</xdr:colOff>
      <xdr:row>0</xdr:row>
      <xdr:rowOff>76200</xdr:rowOff>
    </xdr:from>
    <xdr:ext cx="481286" cy="209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26346150" y="76200"/>
              <a:ext cx="481286" cy="209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26346150" y="76200"/>
              <a:ext cx="481286" cy="209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𝐺𝑆,𝑚𝑎𝑥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9525</xdr:colOff>
      <xdr:row>0</xdr:row>
      <xdr:rowOff>28575</xdr:rowOff>
    </xdr:from>
    <xdr:ext cx="632288" cy="208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28079700" y="28575"/>
              <a:ext cx="632288" cy="208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𝐸𝑛𝑡𝑟𝑦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8079700" y="28575"/>
              <a:ext cx="632288" cy="208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𝐸𝑛𝑡𝑟𝑦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31</xdr:col>
      <xdr:colOff>85725</xdr:colOff>
      <xdr:row>0</xdr:row>
      <xdr:rowOff>66675</xdr:rowOff>
    </xdr:from>
    <xdr:ext cx="554832" cy="196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30041850" y="66675"/>
              <a:ext cx="554832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30041850" y="66675"/>
              <a:ext cx="554832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𝐸𝑥𝑖𝑡,𝑚𝑎𝑥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76200</xdr:colOff>
      <xdr:row>0</xdr:row>
      <xdr:rowOff>47625</xdr:rowOff>
    </xdr:from>
    <xdr:ext cx="631711" cy="2110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27203400" y="47625"/>
              <a:ext cx="631711" cy="2110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𝐸𝑛𝑡𝑟𝑦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27203400" y="47625"/>
              <a:ext cx="631711" cy="2110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𝐸𝑛𝑡𝑟𝑦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28575</xdr:colOff>
      <xdr:row>0</xdr:row>
      <xdr:rowOff>19050</xdr:rowOff>
    </xdr:from>
    <xdr:ext cx="532966" cy="196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29041725" y="19050"/>
              <a:ext cx="532966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29041725" y="19050"/>
              <a:ext cx="532966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𝐸𝑥𝑖𝑡,𝑚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57150</xdr:colOff>
      <xdr:row>0</xdr:row>
      <xdr:rowOff>0</xdr:rowOff>
    </xdr:from>
    <xdr:ext cx="625812" cy="2287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32023050" y="0"/>
              <a:ext cx="625812" cy="228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32023050" y="0"/>
              <a:ext cx="625812" cy="228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𝑥𝑖𝑡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32</xdr:col>
      <xdr:colOff>200025</xdr:colOff>
      <xdr:row>0</xdr:row>
      <xdr:rowOff>28575</xdr:rowOff>
    </xdr:from>
    <xdr:ext cx="625812" cy="2272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31099125" y="28575"/>
              <a:ext cx="625812" cy="227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31099125" y="28575"/>
              <a:ext cx="625812" cy="227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𝑥𝑖𝑡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35</xdr:col>
      <xdr:colOff>133350</xdr:colOff>
      <xdr:row>0</xdr:row>
      <xdr:rowOff>19050</xdr:rowOff>
    </xdr:from>
    <xdr:ext cx="715196" cy="2376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33661350" y="19050"/>
              <a:ext cx="715196" cy="237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𝑛𝑡𝑟𝑦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33661350" y="19050"/>
              <a:ext cx="715196" cy="237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𝑛𝑡𝑟𝑦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942975</xdr:colOff>
      <xdr:row>0</xdr:row>
      <xdr:rowOff>57150</xdr:rowOff>
    </xdr:from>
    <xdr:ext cx="715196" cy="2247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32908875" y="57150"/>
              <a:ext cx="71519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𝑛𝑡𝑟𝑦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32908875" y="57150"/>
              <a:ext cx="71519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𝑛𝑡𝑟𝑦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95250</xdr:colOff>
      <xdr:row>0</xdr:row>
      <xdr:rowOff>38100</xdr:rowOff>
    </xdr:from>
    <xdr:ext cx="715196" cy="2376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35375850" y="38100"/>
              <a:ext cx="715196" cy="237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𝑛𝑡𝑟𝑦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35375850" y="38100"/>
              <a:ext cx="715196" cy="237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𝑛𝑡𝑟𝑦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171450</xdr:colOff>
      <xdr:row>0</xdr:row>
      <xdr:rowOff>38100</xdr:rowOff>
    </xdr:from>
    <xdr:ext cx="715196" cy="2247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34575750" y="38100"/>
              <a:ext cx="71519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𝑛𝑡𝑟𝑦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34575750" y="38100"/>
              <a:ext cx="71519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𝑛𝑡𝑟𝑦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28575</xdr:rowOff>
    </xdr:from>
    <xdr:ext cx="520335" cy="2373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933825" y="28575"/>
              <a:ext cx="520335" cy="237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  <m:sup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933825" y="28575"/>
              <a:ext cx="520335" cy="237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104775</xdr:colOff>
      <xdr:row>0</xdr:row>
      <xdr:rowOff>0</xdr:rowOff>
    </xdr:from>
    <xdr:ext cx="625812" cy="2287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705600" y="0"/>
              <a:ext cx="625812" cy="228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705600" y="0"/>
              <a:ext cx="625812" cy="228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𝑥𝑖𝑡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180975</xdr:colOff>
      <xdr:row>0</xdr:row>
      <xdr:rowOff>28575</xdr:rowOff>
    </xdr:from>
    <xdr:ext cx="520335" cy="2414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4895850" y="28575"/>
              <a:ext cx="520335" cy="241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  <m:sup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4895850" y="28575"/>
              <a:ext cx="520335" cy="241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123825</xdr:colOff>
      <xdr:row>0</xdr:row>
      <xdr:rowOff>28575</xdr:rowOff>
    </xdr:from>
    <xdr:ext cx="625812" cy="2272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5781675" y="28575"/>
              <a:ext cx="625812" cy="227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5781675" y="28575"/>
              <a:ext cx="625812" cy="227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𝑥𝑖𝑡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142875</xdr:colOff>
      <xdr:row>0</xdr:row>
      <xdr:rowOff>38100</xdr:rowOff>
    </xdr:from>
    <xdr:ext cx="681790" cy="2081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7686675" y="38100"/>
              <a:ext cx="68179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7686675" y="38100"/>
              <a:ext cx="68179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𝐺𝑆𝐷,𝐼𝑅,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133350</xdr:colOff>
      <xdr:row>0</xdr:row>
      <xdr:rowOff>85725</xdr:rowOff>
    </xdr:from>
    <xdr:ext cx="716542" cy="235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5220950" y="85725"/>
              <a:ext cx="716542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5220950" y="85725"/>
              <a:ext cx="716542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𝐺𝑆𝐷,𝐼𝑅,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104775</xdr:colOff>
      <xdr:row>0</xdr:row>
      <xdr:rowOff>38100</xdr:rowOff>
    </xdr:from>
    <xdr:ext cx="705001" cy="2065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8591550" y="38100"/>
              <a:ext cx="70500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8591550" y="38100"/>
              <a:ext cx="70500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𝐺𝑆𝐷,𝐼𝑅,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114300</xdr:colOff>
      <xdr:row>0</xdr:row>
      <xdr:rowOff>66675</xdr:rowOff>
    </xdr:from>
    <xdr:ext cx="681790" cy="2081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9544050" y="66675"/>
              <a:ext cx="68179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9544050" y="66675"/>
              <a:ext cx="68179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𝐺𝑆𝐷,𝐼𝑅,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104775</xdr:colOff>
      <xdr:row>0</xdr:row>
      <xdr:rowOff>57150</xdr:rowOff>
    </xdr:from>
    <xdr:ext cx="705001" cy="2065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10477500" y="57150"/>
              <a:ext cx="70500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10477500" y="57150"/>
              <a:ext cx="70500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𝐺𝑆𝐷,𝐼𝑅,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133350</xdr:colOff>
      <xdr:row>0</xdr:row>
      <xdr:rowOff>57150</xdr:rowOff>
    </xdr:from>
    <xdr:ext cx="745910" cy="2081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1449050" y="57150"/>
              <a:ext cx="74591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1449050" y="57150"/>
              <a:ext cx="74591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76200</xdr:colOff>
      <xdr:row>0</xdr:row>
      <xdr:rowOff>38100</xdr:rowOff>
    </xdr:from>
    <xdr:ext cx="769121" cy="2065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12334875" y="38100"/>
              <a:ext cx="76912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12334875" y="38100"/>
              <a:ext cx="76912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104775</xdr:colOff>
      <xdr:row>0</xdr:row>
      <xdr:rowOff>76200</xdr:rowOff>
    </xdr:from>
    <xdr:ext cx="745910" cy="2081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13306425" y="76200"/>
              <a:ext cx="74591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13306425" y="76200"/>
              <a:ext cx="74591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95250</xdr:colOff>
      <xdr:row>0</xdr:row>
      <xdr:rowOff>66675</xdr:rowOff>
    </xdr:from>
    <xdr:ext cx="769121" cy="2065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14239875" y="66675"/>
              <a:ext cx="76912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14239875" y="66675"/>
              <a:ext cx="769121" cy="2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104775</xdr:colOff>
      <xdr:row>0</xdr:row>
      <xdr:rowOff>76200</xdr:rowOff>
    </xdr:from>
    <xdr:ext cx="716542" cy="2396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16144875" y="76200"/>
              <a:ext cx="716542" cy="239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16144875" y="76200"/>
              <a:ext cx="716542" cy="239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𝐺𝑆𝐷,𝐼𝑅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114300</xdr:colOff>
      <xdr:row>0</xdr:row>
      <xdr:rowOff>85725</xdr:rowOff>
    </xdr:from>
    <xdr:ext cx="780663" cy="235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17116425" y="85725"/>
              <a:ext cx="780663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17116425" y="85725"/>
              <a:ext cx="780663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19050</xdr:colOff>
      <xdr:row>0</xdr:row>
      <xdr:rowOff>95250</xdr:rowOff>
    </xdr:from>
    <xdr:ext cx="780663" cy="2396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17983200" y="95250"/>
              <a:ext cx="780663" cy="239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17983200" y="95250"/>
              <a:ext cx="780663" cy="239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𝑠,𝑡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𝐺𝑆𝐷,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209550</xdr:colOff>
      <xdr:row>0</xdr:row>
      <xdr:rowOff>57150</xdr:rowOff>
    </xdr:from>
    <xdr:ext cx="573747" cy="1945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19126200" y="57150"/>
              <a:ext cx="573747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𝑆𝐿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19126200" y="57150"/>
              <a:ext cx="573747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𝐺𝑆𝐷,𝑚𝑖𝑛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276225</xdr:colOff>
      <xdr:row>0</xdr:row>
      <xdr:rowOff>76200</xdr:rowOff>
    </xdr:from>
    <xdr:ext cx="595611" cy="1945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21402675" y="76200"/>
              <a:ext cx="595611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𝑆𝐿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21402675" y="76200"/>
              <a:ext cx="595611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𝐺𝑆𝐷,𝑚𝑎𝑥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247650</xdr:colOff>
      <xdr:row>0</xdr:row>
      <xdr:rowOff>57150</xdr:rowOff>
    </xdr:from>
    <xdr:ext cx="573747" cy="1945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20269200" y="57150"/>
              <a:ext cx="573747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𝑆𝐿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20269200" y="57150"/>
              <a:ext cx="573747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𝐺𝑆𝐷,𝑚𝑖𝑛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200025</xdr:colOff>
      <xdr:row>0</xdr:row>
      <xdr:rowOff>85725</xdr:rowOff>
    </xdr:from>
    <xdr:ext cx="595611" cy="1945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22431375" y="85725"/>
              <a:ext cx="595611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𝑆𝐿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𝐺𝑆𝐷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22431375" y="85725"/>
              <a:ext cx="595611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𝐺𝑆𝐷,𝑚𝑎𝑥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76200</xdr:colOff>
      <xdr:row>0</xdr:row>
      <xdr:rowOff>123825</xdr:rowOff>
    </xdr:from>
    <xdr:ext cx="790858" cy="2224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23412450" y="123825"/>
              <a:ext cx="790858" cy="222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𝐽𝐸𝑍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23412450" y="123825"/>
              <a:ext cx="790858" cy="222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𝐽𝐸𝑍 𝐸𝑥𝑖𝑡,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85725</xdr:colOff>
      <xdr:row>0</xdr:row>
      <xdr:rowOff>114300</xdr:rowOff>
    </xdr:from>
    <xdr:ext cx="790858" cy="2350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24374475" y="114300"/>
              <a:ext cx="790858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𝐽𝐸𝑍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24374475" y="114300"/>
              <a:ext cx="790858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𝐽𝐸𝑍 𝐸𝑥𝑖𝑡,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0</xdr:colOff>
      <xdr:row>30</xdr:row>
      <xdr:rowOff>0</xdr:rowOff>
    </xdr:from>
    <xdr:to>
      <xdr:col>3</xdr:col>
      <xdr:colOff>447675</xdr:colOff>
      <xdr:row>31</xdr:row>
      <xdr:rowOff>28575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5819775"/>
          <a:ext cx="4476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26</xdr:col>
      <xdr:colOff>180975</xdr:colOff>
      <xdr:row>0</xdr:row>
      <xdr:rowOff>47625</xdr:rowOff>
    </xdr:from>
    <xdr:ext cx="459421" cy="2094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25422225" y="47625"/>
              <a:ext cx="459421" cy="209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25422225" y="47625"/>
              <a:ext cx="459421" cy="209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𝐺𝑆,𝑚𝑖𝑛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161925</xdr:colOff>
      <xdr:row>0</xdr:row>
      <xdr:rowOff>76200</xdr:rowOff>
    </xdr:from>
    <xdr:ext cx="481286" cy="2094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26346150" y="76200"/>
              <a:ext cx="481286" cy="209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𝐺𝑆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26346150" y="76200"/>
              <a:ext cx="481286" cy="209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𝐺𝑆,𝑚𝑎𝑥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9525</xdr:colOff>
      <xdr:row>0</xdr:row>
      <xdr:rowOff>28575</xdr:rowOff>
    </xdr:from>
    <xdr:ext cx="632288" cy="2085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28079700" y="28575"/>
              <a:ext cx="632288" cy="208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𝐸𝑛𝑡𝑟𝑦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28079700" y="28575"/>
              <a:ext cx="632288" cy="208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𝐸𝑛𝑡𝑟𝑦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31</xdr:col>
      <xdr:colOff>85725</xdr:colOff>
      <xdr:row>0</xdr:row>
      <xdr:rowOff>66675</xdr:rowOff>
    </xdr:from>
    <xdr:ext cx="554832" cy="196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30041850" y="66675"/>
              <a:ext cx="554832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30041850" y="66675"/>
              <a:ext cx="554832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𝐸𝑥𝑖𝑡,𝑚𝑎𝑥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76200</xdr:colOff>
      <xdr:row>0</xdr:row>
      <xdr:rowOff>47625</xdr:rowOff>
    </xdr:from>
    <xdr:ext cx="631711" cy="2110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27203400" y="47625"/>
              <a:ext cx="631711" cy="2110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𝐸𝑛𝑡𝑟𝑦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27203400" y="47625"/>
              <a:ext cx="631711" cy="2110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𝐸𝑛𝑡𝑟𝑦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28575</xdr:colOff>
      <xdr:row>0</xdr:row>
      <xdr:rowOff>19050</xdr:rowOff>
    </xdr:from>
    <xdr:ext cx="532966" cy="196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29041725" y="19050"/>
              <a:ext cx="532966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𝑚𝑖𝑛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29041725" y="19050"/>
              <a:ext cx="532966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𝐸𝑥𝑖𝑡,𝑚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57150</xdr:colOff>
      <xdr:row>0</xdr:row>
      <xdr:rowOff>0</xdr:rowOff>
    </xdr:from>
    <xdr:ext cx="625812" cy="2287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31832550" y="0"/>
              <a:ext cx="625812" cy="228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31832550" y="0"/>
              <a:ext cx="625812" cy="228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𝑥𝑖𝑡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32</xdr:col>
      <xdr:colOff>200025</xdr:colOff>
      <xdr:row>0</xdr:row>
      <xdr:rowOff>28575</xdr:rowOff>
    </xdr:from>
    <xdr:ext cx="625812" cy="2272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31099125" y="28575"/>
              <a:ext cx="625812" cy="227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𝑥𝑖𝑡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31099125" y="28575"/>
              <a:ext cx="625812" cy="227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𝑥𝑖𝑡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35</xdr:col>
      <xdr:colOff>133350</xdr:colOff>
      <xdr:row>0</xdr:row>
      <xdr:rowOff>19050</xdr:rowOff>
    </xdr:from>
    <xdr:ext cx="715196" cy="2376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33661350" y="19050"/>
              <a:ext cx="715196" cy="237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𝑛𝑡𝑟𝑦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33661350" y="19050"/>
              <a:ext cx="715196" cy="237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𝑛𝑡𝑟𝑦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942975</xdr:colOff>
      <xdr:row>0</xdr:row>
      <xdr:rowOff>57150</xdr:rowOff>
    </xdr:from>
    <xdr:ext cx="715196" cy="2247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32651700" y="57150"/>
              <a:ext cx="71519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𝑛𝑡𝑟𝑦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32651700" y="57150"/>
              <a:ext cx="71519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𝑛𝑡𝑟𝑦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95250</xdr:colOff>
      <xdr:row>0</xdr:row>
      <xdr:rowOff>38100</xdr:rowOff>
    </xdr:from>
    <xdr:ext cx="715196" cy="2376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35375850" y="38100"/>
              <a:ext cx="715196" cy="237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𝑛𝑡𝑟𝑦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pos m:val="top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35375850" y="38100"/>
              <a:ext cx="715196" cy="237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𝑛𝑡𝑟𝑦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171450</xdr:colOff>
      <xdr:row>0</xdr:row>
      <xdr:rowOff>38100</xdr:rowOff>
    </xdr:from>
    <xdr:ext cx="715196" cy="2247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34575750" y="38100"/>
              <a:ext cx="71519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𝑖𝑐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da-DK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𝑛𝑡𝑟𝑦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bar>
                          <m:ba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𝐴𝑙𝑙𝑜𝑐</m:t>
                            </m:r>
                          </m:e>
                        </m:ba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34575750" y="38100"/>
              <a:ext cx="71519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𝑖𝑐^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da-DK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𝑛𝑡𝑟𝑦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▁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𝐴𝑙𝑙𝑜𝑐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E34" sqref="E34"/>
    </sheetView>
  </sheetViews>
  <sheetFormatPr defaultRowHeight="15" x14ac:dyDescent="0.25"/>
  <cols>
    <col min="1" max="1" width="9.140625" style="13"/>
    <col min="2" max="2" width="11.85546875" style="10" customWidth="1"/>
    <col min="3" max="3" width="17.140625" style="10" customWidth="1"/>
    <col min="4" max="4" width="13.5703125" style="10" customWidth="1"/>
    <col min="5" max="5" width="14.5703125" style="10" customWidth="1"/>
    <col min="6" max="7" width="15.28515625" style="10" customWidth="1"/>
    <col min="8" max="8" width="18" style="10" customWidth="1"/>
    <col min="15" max="15" width="14.5703125" customWidth="1"/>
    <col min="16" max="16" width="20.570312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61</v>
      </c>
      <c r="E1" s="2" t="s">
        <v>4</v>
      </c>
      <c r="F1" s="14" t="s">
        <v>62</v>
      </c>
      <c r="G1" s="14" t="s">
        <v>63</v>
      </c>
      <c r="H1" s="2" t="s">
        <v>6</v>
      </c>
      <c r="N1" s="4" t="s">
        <v>8</v>
      </c>
      <c r="O1" s="3" t="s">
        <v>7</v>
      </c>
      <c r="P1" s="3"/>
      <c r="Q1" s="3"/>
      <c r="R1" s="3"/>
    </row>
    <row r="2" spans="1:18" x14ac:dyDescent="0.25">
      <c r="A2" s="5">
        <v>1</v>
      </c>
      <c r="B2" s="6" t="s">
        <v>11</v>
      </c>
      <c r="C2" s="6" t="s">
        <v>12</v>
      </c>
      <c r="D2" s="6">
        <f>0.235+13.599</f>
        <v>13.834</v>
      </c>
      <c r="E2" s="6">
        <v>35000</v>
      </c>
      <c r="F2" s="6">
        <v>30</v>
      </c>
      <c r="G2" s="6">
        <v>762</v>
      </c>
      <c r="H2" s="7" t="s">
        <v>9</v>
      </c>
      <c r="I2" s="6"/>
      <c r="N2" s="8">
        <v>1</v>
      </c>
      <c r="O2" t="s">
        <v>11</v>
      </c>
    </row>
    <row r="3" spans="1:18" x14ac:dyDescent="0.25">
      <c r="A3" s="5">
        <v>2</v>
      </c>
      <c r="B3" s="6" t="s">
        <v>12</v>
      </c>
      <c r="C3" s="6" t="s">
        <v>13</v>
      </c>
      <c r="D3" s="6">
        <f>12.032+11.009+12.4+7.593+0.064</f>
        <v>43.098000000000006</v>
      </c>
      <c r="E3" s="6">
        <v>70000</v>
      </c>
      <c r="F3" s="6">
        <v>30</v>
      </c>
      <c r="G3" s="6">
        <v>762</v>
      </c>
      <c r="H3" s="7" t="s">
        <v>9</v>
      </c>
      <c r="I3" s="6"/>
      <c r="N3">
        <v>2</v>
      </c>
      <c r="O3" t="s">
        <v>12</v>
      </c>
    </row>
    <row r="4" spans="1:18" x14ac:dyDescent="0.25">
      <c r="A4" s="5">
        <v>3</v>
      </c>
      <c r="B4" s="6" t="s">
        <v>13</v>
      </c>
      <c r="C4" s="6" t="s">
        <v>14</v>
      </c>
      <c r="D4" s="6">
        <f>0.024+13.029+5.08</f>
        <v>18.132999999999999</v>
      </c>
      <c r="E4" s="6">
        <v>10000</v>
      </c>
      <c r="F4" s="6">
        <v>30</v>
      </c>
      <c r="G4" s="6">
        <v>762</v>
      </c>
      <c r="H4" s="6"/>
      <c r="I4" s="6"/>
      <c r="N4">
        <v>3</v>
      </c>
      <c r="O4" t="s">
        <v>13</v>
      </c>
    </row>
    <row r="5" spans="1:18" x14ac:dyDescent="0.25">
      <c r="A5" s="5">
        <v>4</v>
      </c>
      <c r="B5" s="6" t="s">
        <v>14</v>
      </c>
      <c r="C5" s="6" t="s">
        <v>16</v>
      </c>
      <c r="D5" s="6">
        <v>8.6590000000000007</v>
      </c>
      <c r="E5" s="6">
        <v>18500</v>
      </c>
      <c r="F5" s="6">
        <v>30</v>
      </c>
      <c r="G5" s="6">
        <v>762</v>
      </c>
      <c r="H5" s="6"/>
      <c r="I5" s="6"/>
      <c r="N5">
        <v>4</v>
      </c>
      <c r="O5" t="s">
        <v>14</v>
      </c>
    </row>
    <row r="6" spans="1:18" x14ac:dyDescent="0.25">
      <c r="A6" s="5">
        <v>5</v>
      </c>
      <c r="B6" s="6" t="s">
        <v>17</v>
      </c>
      <c r="C6" s="6" t="s">
        <v>18</v>
      </c>
      <c r="D6" s="6">
        <f>0.023+6.839+11.24</f>
        <v>18.102</v>
      </c>
      <c r="E6" s="6">
        <v>18500</v>
      </c>
      <c r="F6" s="6">
        <v>24</v>
      </c>
      <c r="G6" s="6">
        <v>609.6</v>
      </c>
      <c r="H6" s="9" t="s">
        <v>15</v>
      </c>
      <c r="I6" s="6"/>
      <c r="N6">
        <v>5</v>
      </c>
      <c r="O6" t="s">
        <v>16</v>
      </c>
    </row>
    <row r="7" spans="1:18" x14ac:dyDescent="0.25">
      <c r="A7" s="5">
        <v>6</v>
      </c>
      <c r="B7" s="6" t="s">
        <v>18</v>
      </c>
      <c r="C7" s="6" t="s">
        <v>19</v>
      </c>
      <c r="D7" s="6">
        <f>6.633+9.096+8.552+I24</f>
        <v>24.814499999999999</v>
      </c>
      <c r="E7" s="6">
        <v>35000</v>
      </c>
      <c r="F7" s="6">
        <v>24</v>
      </c>
      <c r="G7" s="6">
        <v>609.6</v>
      </c>
      <c r="H7" s="9" t="s">
        <v>15</v>
      </c>
      <c r="I7" s="6">
        <f>(1.067/2)</f>
        <v>0.53349999999999997</v>
      </c>
      <c r="N7">
        <v>6</v>
      </c>
      <c r="O7" t="s">
        <v>17</v>
      </c>
    </row>
    <row r="8" spans="1:18" x14ac:dyDescent="0.25">
      <c r="A8" s="5">
        <v>7</v>
      </c>
      <c r="B8" s="6" t="s">
        <v>19</v>
      </c>
      <c r="C8" s="6" t="s">
        <v>20</v>
      </c>
      <c r="D8" s="6">
        <f>15.473+I24</f>
        <v>16.006499999999999</v>
      </c>
      <c r="E8" s="6">
        <v>35000</v>
      </c>
      <c r="F8" s="6">
        <v>24</v>
      </c>
      <c r="G8" s="6">
        <v>609.6</v>
      </c>
      <c r="H8" s="9" t="s">
        <v>15</v>
      </c>
      <c r="I8" s="6">
        <f>(1.067/2)</f>
        <v>0.53349999999999997</v>
      </c>
      <c r="N8">
        <v>7</v>
      </c>
      <c r="O8" t="s">
        <v>18</v>
      </c>
    </row>
    <row r="9" spans="1:18" x14ac:dyDescent="0.25">
      <c r="A9" s="5">
        <v>8</v>
      </c>
      <c r="B9" s="6" t="s">
        <v>20</v>
      </c>
      <c r="C9" s="6" t="s">
        <v>21</v>
      </c>
      <c r="D9" s="6">
        <f>10.769+5.957</f>
        <v>16.725999999999999</v>
      </c>
      <c r="E9" s="6">
        <v>18500</v>
      </c>
      <c r="F9" s="6">
        <v>24</v>
      </c>
      <c r="G9" s="6">
        <v>609.6</v>
      </c>
      <c r="H9" s="9" t="s">
        <v>15</v>
      </c>
      <c r="I9" s="6"/>
      <c r="N9">
        <v>8</v>
      </c>
      <c r="O9" s="6" t="s">
        <v>19</v>
      </c>
    </row>
    <row r="10" spans="1:18" x14ac:dyDescent="0.25">
      <c r="A10" s="5">
        <v>9</v>
      </c>
      <c r="B10" s="6" t="s">
        <v>21</v>
      </c>
      <c r="C10" s="6" t="s">
        <v>22</v>
      </c>
      <c r="D10" s="6">
        <v>5.3410000000000002</v>
      </c>
      <c r="E10" s="6">
        <v>35000</v>
      </c>
      <c r="F10" s="6">
        <v>24</v>
      </c>
      <c r="G10" s="6">
        <v>609.6</v>
      </c>
      <c r="H10" s="9" t="s">
        <v>15</v>
      </c>
      <c r="I10" s="6"/>
      <c r="N10">
        <v>9</v>
      </c>
      <c r="O10" t="s">
        <v>20</v>
      </c>
    </row>
    <row r="11" spans="1:18" x14ac:dyDescent="0.25">
      <c r="A11" s="5">
        <v>10</v>
      </c>
      <c r="B11" s="6" t="s">
        <v>22</v>
      </c>
      <c r="C11" s="6" t="s">
        <v>13</v>
      </c>
      <c r="D11" s="6">
        <f>12.985+0.023</f>
        <v>13.007999999999999</v>
      </c>
      <c r="E11" s="6">
        <v>70000</v>
      </c>
      <c r="F11" s="6">
        <v>24</v>
      </c>
      <c r="G11" s="6">
        <v>609.6</v>
      </c>
      <c r="H11" s="9" t="s">
        <v>15</v>
      </c>
      <c r="I11" s="6"/>
      <c r="N11">
        <v>10</v>
      </c>
      <c r="O11" t="s">
        <v>21</v>
      </c>
    </row>
    <row r="12" spans="1:18" x14ac:dyDescent="0.25">
      <c r="A12" s="5">
        <v>11</v>
      </c>
      <c r="B12" s="6" t="s">
        <v>13</v>
      </c>
      <c r="C12" s="6" t="s">
        <v>23</v>
      </c>
      <c r="D12" s="6">
        <f>0.048+22.13</f>
        <v>22.177999999999997</v>
      </c>
      <c r="E12" s="6">
        <v>18500</v>
      </c>
      <c r="F12" s="6">
        <v>20</v>
      </c>
      <c r="G12" s="6">
        <v>508</v>
      </c>
      <c r="H12" s="6"/>
      <c r="I12" s="6"/>
      <c r="N12">
        <v>11</v>
      </c>
      <c r="O12" t="s">
        <v>22</v>
      </c>
    </row>
    <row r="13" spans="1:18" x14ac:dyDescent="0.25">
      <c r="A13" s="5">
        <v>12</v>
      </c>
      <c r="B13" s="6" t="s">
        <v>23</v>
      </c>
      <c r="C13" s="6" t="s">
        <v>24</v>
      </c>
      <c r="D13" s="6">
        <v>19.475999999999999</v>
      </c>
      <c r="E13" s="6">
        <v>18500</v>
      </c>
      <c r="F13" s="6">
        <v>20</v>
      </c>
      <c r="G13" s="6">
        <v>508</v>
      </c>
      <c r="H13" s="6"/>
      <c r="I13" s="6"/>
      <c r="N13">
        <v>12</v>
      </c>
      <c r="O13" t="s">
        <v>23</v>
      </c>
    </row>
    <row r="14" spans="1:18" x14ac:dyDescent="0.25">
      <c r="A14" s="5">
        <v>13</v>
      </c>
      <c r="B14" s="6" t="s">
        <v>24</v>
      </c>
      <c r="C14" s="6" t="s">
        <v>25</v>
      </c>
      <c r="D14" s="6">
        <v>21.727</v>
      </c>
      <c r="E14" s="6">
        <v>100000</v>
      </c>
      <c r="F14" s="6">
        <v>20</v>
      </c>
      <c r="G14" s="6">
        <v>508</v>
      </c>
      <c r="H14" s="6"/>
      <c r="I14" s="6"/>
      <c r="N14">
        <v>13</v>
      </c>
      <c r="O14" t="s">
        <v>24</v>
      </c>
    </row>
    <row r="15" spans="1:18" x14ac:dyDescent="0.25">
      <c r="A15" s="5">
        <v>14</v>
      </c>
      <c r="B15" s="6" t="s">
        <v>25</v>
      </c>
      <c r="C15" s="6" t="s">
        <v>26</v>
      </c>
      <c r="D15" s="6">
        <v>20.943999999999999</v>
      </c>
      <c r="E15" s="6">
        <v>18500</v>
      </c>
      <c r="F15" s="6">
        <v>20</v>
      </c>
      <c r="G15" s="6">
        <v>508</v>
      </c>
      <c r="H15" s="6"/>
      <c r="I15" s="6"/>
      <c r="N15">
        <v>14</v>
      </c>
      <c r="O15" t="s">
        <v>25</v>
      </c>
    </row>
    <row r="16" spans="1:18" x14ac:dyDescent="0.25">
      <c r="A16" s="5">
        <v>15</v>
      </c>
      <c r="B16" s="6" t="s">
        <v>26</v>
      </c>
      <c r="C16" s="6" t="s">
        <v>27</v>
      </c>
      <c r="D16" s="6">
        <v>19.297000000000001</v>
      </c>
      <c r="E16" s="6">
        <v>100000</v>
      </c>
      <c r="F16" s="6">
        <v>20</v>
      </c>
      <c r="G16" s="6">
        <v>508</v>
      </c>
      <c r="H16" s="6"/>
      <c r="I16" s="6"/>
      <c r="N16">
        <v>15</v>
      </c>
      <c r="O16" t="s">
        <v>26</v>
      </c>
    </row>
    <row r="17" spans="1:15" x14ac:dyDescent="0.25">
      <c r="A17" s="5">
        <v>16</v>
      </c>
      <c r="B17" s="6" t="s">
        <v>27</v>
      </c>
      <c r="C17" s="6" t="s">
        <v>28</v>
      </c>
      <c r="D17" s="6">
        <f>23.329+0.018</f>
        <v>23.347000000000001</v>
      </c>
      <c r="E17" s="6">
        <v>18500</v>
      </c>
      <c r="F17" s="6">
        <v>20</v>
      </c>
      <c r="G17" s="6">
        <v>508</v>
      </c>
      <c r="H17" s="6"/>
      <c r="I17" s="6"/>
      <c r="N17">
        <v>16</v>
      </c>
      <c r="O17" t="s">
        <v>27</v>
      </c>
    </row>
    <row r="18" spans="1:15" x14ac:dyDescent="0.25">
      <c r="A18" s="5">
        <v>17</v>
      </c>
      <c r="B18" s="6" t="s">
        <v>28</v>
      </c>
      <c r="C18" s="6" t="s">
        <v>29</v>
      </c>
      <c r="D18" s="6">
        <v>1.4E-2</v>
      </c>
      <c r="E18" s="6">
        <v>18500</v>
      </c>
      <c r="F18" s="6">
        <v>14</v>
      </c>
      <c r="G18" s="6">
        <v>355.6</v>
      </c>
      <c r="N18">
        <v>17</v>
      </c>
      <c r="O18" t="s">
        <v>28</v>
      </c>
    </row>
    <row r="19" spans="1:15" x14ac:dyDescent="0.25">
      <c r="A19" s="5">
        <v>18</v>
      </c>
      <c r="B19" s="6" t="s">
        <v>11</v>
      </c>
      <c r="C19" s="6" t="s">
        <v>12</v>
      </c>
      <c r="D19" s="6">
        <f>0.238+13.811</f>
        <v>14.048999999999999</v>
      </c>
      <c r="E19" s="6">
        <v>35000</v>
      </c>
      <c r="F19" s="6">
        <v>30</v>
      </c>
      <c r="G19" s="6">
        <v>762</v>
      </c>
      <c r="H19" s="7" t="s">
        <v>9</v>
      </c>
      <c r="I19" s="6"/>
      <c r="N19">
        <v>18</v>
      </c>
      <c r="O19" t="s">
        <v>29</v>
      </c>
    </row>
    <row r="20" spans="1:15" x14ac:dyDescent="0.25">
      <c r="A20" s="5">
        <v>19</v>
      </c>
      <c r="B20" s="6" t="s">
        <v>12</v>
      </c>
      <c r="C20" s="6" t="s">
        <v>13</v>
      </c>
      <c r="D20" s="6">
        <f>23.065+19.953+0.024</f>
        <v>43.042000000000002</v>
      </c>
      <c r="E20" s="6">
        <v>70000</v>
      </c>
      <c r="F20" s="6">
        <v>30</v>
      </c>
      <c r="G20" s="6">
        <v>762</v>
      </c>
      <c r="H20" s="7" t="s">
        <v>9</v>
      </c>
      <c r="I20" s="6"/>
      <c r="N20">
        <v>19</v>
      </c>
      <c r="O20" t="s">
        <v>30</v>
      </c>
    </row>
    <row r="21" spans="1:15" x14ac:dyDescent="0.25">
      <c r="A21" s="5">
        <v>20</v>
      </c>
      <c r="B21" s="6" t="s">
        <v>29</v>
      </c>
      <c r="C21" s="6" t="s">
        <v>30</v>
      </c>
      <c r="D21" s="6">
        <f>23.146</f>
        <v>23.146000000000001</v>
      </c>
      <c r="E21" s="6">
        <v>18500</v>
      </c>
      <c r="F21" s="6">
        <v>14</v>
      </c>
      <c r="G21" s="6">
        <v>355.6</v>
      </c>
      <c r="H21" s="6"/>
      <c r="I21" s="6"/>
      <c r="N21">
        <v>20</v>
      </c>
      <c r="O21" t="s">
        <v>31</v>
      </c>
    </row>
    <row r="22" spans="1:15" x14ac:dyDescent="0.25">
      <c r="A22" s="5">
        <v>21</v>
      </c>
      <c r="B22" s="6" t="s">
        <v>30</v>
      </c>
      <c r="C22" s="6" t="s">
        <v>31</v>
      </c>
      <c r="D22" s="6">
        <v>18.989999999999998</v>
      </c>
      <c r="E22" s="6">
        <v>35000</v>
      </c>
      <c r="F22" s="6">
        <v>14</v>
      </c>
      <c r="G22" s="6">
        <v>355.6</v>
      </c>
      <c r="H22" s="6"/>
      <c r="I22" s="6"/>
      <c r="N22">
        <v>21</v>
      </c>
      <c r="O22" t="s">
        <v>32</v>
      </c>
    </row>
    <row r="23" spans="1:15" x14ac:dyDescent="0.25">
      <c r="A23" s="5">
        <v>22</v>
      </c>
      <c r="B23" s="6" t="s">
        <v>31</v>
      </c>
      <c r="C23" s="6" t="s">
        <v>32</v>
      </c>
      <c r="D23" s="6">
        <f>9.424+8.929+0.02</f>
        <v>18.373000000000001</v>
      </c>
      <c r="E23" s="6">
        <v>100000</v>
      </c>
      <c r="F23" s="6">
        <v>14</v>
      </c>
      <c r="G23" s="6">
        <v>355.6</v>
      </c>
      <c r="H23" s="6"/>
      <c r="I23" s="6"/>
      <c r="N23">
        <v>22</v>
      </c>
      <c r="O23" t="s">
        <v>34</v>
      </c>
    </row>
    <row r="24" spans="1:15" x14ac:dyDescent="0.25">
      <c r="A24" s="5">
        <v>23</v>
      </c>
      <c r="B24" s="6" t="s">
        <v>17</v>
      </c>
      <c r="C24" s="6" t="s">
        <v>19</v>
      </c>
      <c r="D24" s="6">
        <f>0.023+24.686+17.6966+I24</f>
        <v>42.939099999999996</v>
      </c>
      <c r="E24" s="6">
        <v>70000</v>
      </c>
      <c r="F24" s="6">
        <v>30</v>
      </c>
      <c r="G24" s="6">
        <v>762</v>
      </c>
      <c r="H24" s="9" t="s">
        <v>15</v>
      </c>
      <c r="I24" s="6">
        <f>(1.067/2)</f>
        <v>0.53349999999999997</v>
      </c>
      <c r="N24">
        <v>23</v>
      </c>
      <c r="O24" s="6" t="s">
        <v>33</v>
      </c>
    </row>
    <row r="25" spans="1:15" x14ac:dyDescent="0.25">
      <c r="A25" s="5">
        <v>24</v>
      </c>
      <c r="B25" s="6" t="s">
        <v>19</v>
      </c>
      <c r="C25" s="6" t="s">
        <v>13</v>
      </c>
      <c r="D25" s="6">
        <f>26.274+24.286+0.023+I24</f>
        <v>51.116500000000002</v>
      </c>
      <c r="E25" s="6">
        <v>70000</v>
      </c>
      <c r="F25" s="6">
        <v>30</v>
      </c>
      <c r="G25" s="6">
        <v>762</v>
      </c>
      <c r="H25" s="9" t="s">
        <v>15</v>
      </c>
      <c r="I25" s="6">
        <f>(1.067/2)</f>
        <v>0.53349999999999997</v>
      </c>
      <c r="N25">
        <v>24</v>
      </c>
      <c r="O25" s="6" t="s">
        <v>35</v>
      </c>
    </row>
    <row r="26" spans="1:15" x14ac:dyDescent="0.25">
      <c r="A26" s="5">
        <v>25</v>
      </c>
      <c r="B26" s="6" t="s">
        <v>34</v>
      </c>
      <c r="C26" s="6" t="s">
        <v>17</v>
      </c>
      <c r="D26" s="6">
        <v>0.35399999999999998</v>
      </c>
      <c r="E26" s="6">
        <v>70000</v>
      </c>
      <c r="F26" s="6">
        <v>24</v>
      </c>
      <c r="G26" s="6">
        <v>609.6</v>
      </c>
      <c r="H26" s="11" t="s">
        <v>37</v>
      </c>
      <c r="I26" s="6"/>
      <c r="N26">
        <v>25</v>
      </c>
      <c r="O26" s="6" t="s">
        <v>36</v>
      </c>
    </row>
    <row r="27" spans="1:15" x14ac:dyDescent="0.25">
      <c r="A27" s="5">
        <v>26</v>
      </c>
      <c r="B27" s="6" t="s">
        <v>34</v>
      </c>
      <c r="C27" s="6" t="s">
        <v>17</v>
      </c>
      <c r="D27" s="6">
        <v>0.33900000000000002</v>
      </c>
      <c r="E27" s="6">
        <v>70000</v>
      </c>
      <c r="F27" s="6">
        <v>30</v>
      </c>
      <c r="G27" s="6">
        <v>762</v>
      </c>
      <c r="H27" s="11" t="s">
        <v>37</v>
      </c>
      <c r="I27" s="6"/>
      <c r="N27">
        <v>26</v>
      </c>
      <c r="O27" t="s">
        <v>38</v>
      </c>
    </row>
    <row r="28" spans="1:15" x14ac:dyDescent="0.25">
      <c r="A28" s="5">
        <v>27</v>
      </c>
      <c r="B28" s="6" t="s">
        <v>16</v>
      </c>
      <c r="C28" s="6" t="s">
        <v>33</v>
      </c>
      <c r="D28" s="6">
        <f>0.01+3.499+0.01</f>
        <v>3.5189999999999997</v>
      </c>
      <c r="E28" s="6">
        <v>80000</v>
      </c>
      <c r="F28" s="6">
        <v>12</v>
      </c>
      <c r="G28" s="6">
        <v>304.8</v>
      </c>
      <c r="H28" s="6"/>
      <c r="I28" s="6"/>
      <c r="N28">
        <v>27</v>
      </c>
      <c r="O28" t="s">
        <v>39</v>
      </c>
    </row>
    <row r="29" spans="1:15" x14ac:dyDescent="0.25">
      <c r="A29" s="5">
        <v>28</v>
      </c>
      <c r="B29" s="6" t="s">
        <v>16</v>
      </c>
      <c r="C29" s="6" t="s">
        <v>35</v>
      </c>
      <c r="D29" s="12">
        <f>31.0732</f>
        <v>31.0732</v>
      </c>
      <c r="E29" s="6">
        <v>18500</v>
      </c>
      <c r="F29" s="6">
        <v>39.445500000000003</v>
      </c>
      <c r="G29" s="6">
        <v>1001.9157</v>
      </c>
      <c r="H29" s="6"/>
      <c r="I29" s="6"/>
      <c r="N29">
        <v>28</v>
      </c>
      <c r="O29" t="s">
        <v>40</v>
      </c>
    </row>
    <row r="30" spans="1:15" x14ac:dyDescent="0.25">
      <c r="A30" s="5">
        <v>29</v>
      </c>
      <c r="B30" s="6" t="s">
        <v>35</v>
      </c>
      <c r="C30" s="6" t="s">
        <v>36</v>
      </c>
      <c r="D30" s="6">
        <f>8.796+11.466</f>
        <v>20.262</v>
      </c>
      <c r="E30" s="6">
        <v>18500</v>
      </c>
      <c r="F30" s="6">
        <v>30</v>
      </c>
      <c r="G30" s="6">
        <v>762</v>
      </c>
      <c r="I30" s="6"/>
      <c r="N30">
        <v>29</v>
      </c>
      <c r="O30" t="s">
        <v>41</v>
      </c>
    </row>
    <row r="31" spans="1:15" x14ac:dyDescent="0.25">
      <c r="A31" s="5">
        <v>30</v>
      </c>
      <c r="B31" s="6" t="s">
        <v>36</v>
      </c>
      <c r="C31" s="6" t="s">
        <v>38</v>
      </c>
      <c r="D31" s="6">
        <v>6.5890000000000004</v>
      </c>
      <c r="E31" s="6">
        <v>35000</v>
      </c>
      <c r="F31" s="6">
        <v>30</v>
      </c>
      <c r="G31" s="6">
        <v>762</v>
      </c>
      <c r="I31" s="6"/>
      <c r="N31">
        <v>30</v>
      </c>
      <c r="O31" t="s">
        <v>42</v>
      </c>
    </row>
    <row r="32" spans="1:15" x14ac:dyDescent="0.25">
      <c r="A32" s="5">
        <v>31</v>
      </c>
      <c r="B32" s="6" t="s">
        <v>38</v>
      </c>
      <c r="C32" s="6" t="s">
        <v>39</v>
      </c>
      <c r="D32" s="6">
        <f>10.396+5.149+13.08</f>
        <v>28.625</v>
      </c>
      <c r="E32" s="6">
        <v>125000</v>
      </c>
      <c r="F32" s="6">
        <v>30</v>
      </c>
      <c r="G32" s="6">
        <v>762</v>
      </c>
      <c r="N32">
        <v>31</v>
      </c>
      <c r="O32" t="s">
        <v>43</v>
      </c>
    </row>
    <row r="33" spans="1:15" x14ac:dyDescent="0.25">
      <c r="A33" s="5">
        <v>32</v>
      </c>
      <c r="B33" s="6" t="s">
        <v>39</v>
      </c>
      <c r="C33" s="6" t="s">
        <v>40</v>
      </c>
      <c r="D33" s="6">
        <f>12.78</f>
        <v>12.78</v>
      </c>
      <c r="E33" s="6">
        <v>18500</v>
      </c>
      <c r="F33" s="6">
        <v>30</v>
      </c>
      <c r="G33" s="6">
        <v>762</v>
      </c>
      <c r="H33" s="6"/>
      <c r="N33">
        <v>32</v>
      </c>
      <c r="O33" t="s">
        <v>44</v>
      </c>
    </row>
    <row r="34" spans="1:15" x14ac:dyDescent="0.25">
      <c r="A34" s="5">
        <v>33</v>
      </c>
      <c r="B34" s="6" t="s">
        <v>40</v>
      </c>
      <c r="C34" s="6" t="s">
        <v>41</v>
      </c>
      <c r="D34" s="6">
        <f>9.358+0.025</f>
        <v>9.3830000000000009</v>
      </c>
      <c r="E34" s="6">
        <v>18500</v>
      </c>
      <c r="F34" s="6">
        <v>30</v>
      </c>
      <c r="G34" s="6">
        <v>762</v>
      </c>
      <c r="H34" s="6"/>
      <c r="N34">
        <v>33</v>
      </c>
      <c r="O34" t="s">
        <v>45</v>
      </c>
    </row>
    <row r="35" spans="1:15" x14ac:dyDescent="0.25">
      <c r="A35" s="5">
        <v>34</v>
      </c>
      <c r="B35" s="6" t="s">
        <v>42</v>
      </c>
      <c r="C35" s="6" t="s">
        <v>43</v>
      </c>
      <c r="D35" s="6">
        <f>0.013+7.717+7.484</f>
        <v>15.213999999999999</v>
      </c>
      <c r="E35" s="6">
        <v>100000</v>
      </c>
      <c r="F35" s="6">
        <v>16</v>
      </c>
      <c r="G35" s="6">
        <v>406.4</v>
      </c>
      <c r="H35" s="6"/>
      <c r="I35" s="6"/>
      <c r="N35">
        <v>34</v>
      </c>
      <c r="O35" t="s">
        <v>46</v>
      </c>
    </row>
    <row r="36" spans="1:15" x14ac:dyDescent="0.25">
      <c r="A36" s="5">
        <v>35</v>
      </c>
      <c r="B36" s="6" t="s">
        <v>43</v>
      </c>
      <c r="C36" s="6" t="s">
        <v>44</v>
      </c>
      <c r="D36" s="6">
        <f>10.373+0.014</f>
        <v>10.386999999999999</v>
      </c>
      <c r="E36" s="6">
        <v>100000</v>
      </c>
      <c r="F36" s="6">
        <v>16</v>
      </c>
      <c r="G36" s="6">
        <v>406.4</v>
      </c>
      <c r="H36" s="6"/>
      <c r="I36" s="6"/>
      <c r="N36">
        <v>35</v>
      </c>
      <c r="O36" t="s">
        <v>47</v>
      </c>
    </row>
    <row r="37" spans="1:15" x14ac:dyDescent="0.25">
      <c r="A37" s="5">
        <v>36</v>
      </c>
      <c r="B37" s="6" t="s">
        <v>45</v>
      </c>
      <c r="C37" s="6" t="s">
        <v>46</v>
      </c>
      <c r="D37" s="6">
        <f>5.959+11.305</f>
        <v>17.263999999999999</v>
      </c>
      <c r="E37" s="6">
        <v>35000</v>
      </c>
      <c r="F37" s="6">
        <v>30</v>
      </c>
      <c r="G37" s="6">
        <v>762</v>
      </c>
      <c r="H37" s="6"/>
      <c r="I37" s="6"/>
      <c r="N37">
        <v>36</v>
      </c>
      <c r="O37" t="s">
        <v>48</v>
      </c>
    </row>
    <row r="38" spans="1:15" x14ac:dyDescent="0.25">
      <c r="A38" s="5">
        <v>37</v>
      </c>
      <c r="B38" s="6" t="s">
        <v>46</v>
      </c>
      <c r="C38" s="6" t="s">
        <v>47</v>
      </c>
      <c r="D38" s="6">
        <f>9.658+7.452</f>
        <v>17.11</v>
      </c>
      <c r="E38" s="6">
        <v>70000</v>
      </c>
      <c r="F38" s="6">
        <v>30</v>
      </c>
      <c r="G38" s="6">
        <v>762</v>
      </c>
      <c r="H38" s="6"/>
      <c r="I38" s="6"/>
      <c r="N38">
        <v>37</v>
      </c>
      <c r="O38" t="s">
        <v>49</v>
      </c>
    </row>
    <row r="39" spans="1:15" x14ac:dyDescent="0.25">
      <c r="A39" s="5">
        <v>38</v>
      </c>
      <c r="B39" s="6" t="s">
        <v>47</v>
      </c>
      <c r="C39" s="6" t="s">
        <v>48</v>
      </c>
      <c r="D39" s="6">
        <f>11.866+7.305</f>
        <v>19.170999999999999</v>
      </c>
      <c r="E39" s="6">
        <v>35000</v>
      </c>
      <c r="F39" s="6">
        <v>30</v>
      </c>
      <c r="G39" s="6">
        <v>762</v>
      </c>
      <c r="H39" s="6"/>
      <c r="I39" s="6"/>
      <c r="N39">
        <v>38</v>
      </c>
      <c r="O39" t="s">
        <v>50</v>
      </c>
    </row>
    <row r="40" spans="1:15" x14ac:dyDescent="0.25">
      <c r="A40" s="5">
        <v>39</v>
      </c>
      <c r="B40" s="6" t="s">
        <v>48</v>
      </c>
      <c r="C40" s="6" t="s">
        <v>49</v>
      </c>
      <c r="D40" s="6">
        <v>12.564</v>
      </c>
      <c r="E40" s="6">
        <v>70000</v>
      </c>
      <c r="F40" s="6">
        <v>30</v>
      </c>
      <c r="G40" s="6">
        <v>762</v>
      </c>
      <c r="H40" s="6"/>
      <c r="I40" s="6"/>
      <c r="N40">
        <v>39</v>
      </c>
      <c r="O40" t="s">
        <v>51</v>
      </c>
    </row>
    <row r="41" spans="1:15" x14ac:dyDescent="0.25">
      <c r="A41" s="5">
        <v>40</v>
      </c>
      <c r="B41" s="6" t="s">
        <v>49</v>
      </c>
      <c r="C41" s="6" t="s">
        <v>42</v>
      </c>
      <c r="D41" s="6">
        <v>6.5990000000000002</v>
      </c>
      <c r="E41" s="6">
        <v>35000</v>
      </c>
      <c r="F41" s="6">
        <v>30</v>
      </c>
      <c r="G41" s="6">
        <v>762</v>
      </c>
      <c r="H41" s="6"/>
      <c r="I41" s="6"/>
      <c r="N41">
        <v>40</v>
      </c>
      <c r="O41" s="6" t="s">
        <v>52</v>
      </c>
    </row>
    <row r="42" spans="1:15" x14ac:dyDescent="0.25">
      <c r="A42" s="5">
        <v>41</v>
      </c>
      <c r="B42" s="6" t="s">
        <v>42</v>
      </c>
      <c r="C42" s="6" t="s">
        <v>50</v>
      </c>
      <c r="D42" s="6">
        <v>9.2249999999999996</v>
      </c>
      <c r="E42" s="6">
        <v>35000</v>
      </c>
      <c r="F42" s="6">
        <v>30</v>
      </c>
      <c r="G42" s="6">
        <v>762</v>
      </c>
      <c r="H42" s="6"/>
      <c r="I42" s="6"/>
      <c r="N42">
        <v>41</v>
      </c>
      <c r="O42" s="6" t="s">
        <v>53</v>
      </c>
    </row>
    <row r="43" spans="1:15" x14ac:dyDescent="0.25">
      <c r="A43" s="5">
        <v>42</v>
      </c>
      <c r="B43" s="6" t="s">
        <v>50</v>
      </c>
      <c r="C43" s="6" t="s">
        <v>51</v>
      </c>
      <c r="D43" s="6">
        <v>2.9420000000000002</v>
      </c>
      <c r="E43" s="6">
        <v>100000</v>
      </c>
      <c r="F43" s="6">
        <v>30</v>
      </c>
      <c r="G43" s="6">
        <v>762</v>
      </c>
      <c r="H43" s="6"/>
      <c r="I43" s="6"/>
      <c r="N43">
        <v>42</v>
      </c>
      <c r="O43" s="6" t="s">
        <v>54</v>
      </c>
    </row>
    <row r="44" spans="1:15" x14ac:dyDescent="0.25">
      <c r="A44" s="5">
        <v>43</v>
      </c>
      <c r="B44" s="6" t="s">
        <v>51</v>
      </c>
      <c r="C44" s="6" t="s">
        <v>52</v>
      </c>
      <c r="D44" s="6">
        <f>4.691+1.756+0.009+1.79+0.009</f>
        <v>8.2550000000000008</v>
      </c>
      <c r="E44" s="6">
        <v>120000</v>
      </c>
      <c r="F44" s="6">
        <v>30</v>
      </c>
      <c r="G44" s="6">
        <v>762</v>
      </c>
      <c r="H44" s="6"/>
      <c r="I44" s="6"/>
      <c r="N44">
        <v>43</v>
      </c>
      <c r="O44" s="6" t="s">
        <v>55</v>
      </c>
    </row>
    <row r="45" spans="1:15" x14ac:dyDescent="0.25">
      <c r="A45" s="5">
        <v>44</v>
      </c>
      <c r="B45" s="6" t="s">
        <v>52</v>
      </c>
      <c r="C45" s="6" t="s">
        <v>53</v>
      </c>
      <c r="D45" s="6">
        <f>1.249+7.989</f>
        <v>9.2379999999999995</v>
      </c>
      <c r="E45" s="6">
        <v>70000</v>
      </c>
      <c r="F45" s="6">
        <v>30</v>
      </c>
      <c r="G45" s="6">
        <v>762</v>
      </c>
      <c r="H45" s="6"/>
      <c r="I45" s="6"/>
      <c r="N45">
        <v>44</v>
      </c>
      <c r="O45" s="6" t="s">
        <v>56</v>
      </c>
    </row>
    <row r="46" spans="1:15" x14ac:dyDescent="0.25">
      <c r="A46" s="5">
        <v>45</v>
      </c>
      <c r="B46" s="6" t="s">
        <v>53</v>
      </c>
      <c r="C46" s="6" t="s">
        <v>54</v>
      </c>
      <c r="D46" s="6">
        <v>2.3E-2</v>
      </c>
      <c r="E46" s="6">
        <v>360000</v>
      </c>
      <c r="F46" s="6">
        <v>30</v>
      </c>
      <c r="G46" s="6">
        <v>762</v>
      </c>
      <c r="H46" s="6"/>
      <c r="I46" s="6"/>
      <c r="N46">
        <v>45</v>
      </c>
      <c r="O46" s="6" t="s">
        <v>57</v>
      </c>
    </row>
    <row r="47" spans="1:15" x14ac:dyDescent="0.25">
      <c r="A47" s="5">
        <v>46</v>
      </c>
      <c r="B47" s="6" t="s">
        <v>52</v>
      </c>
      <c r="C47" s="6" t="s">
        <v>55</v>
      </c>
      <c r="D47" s="6">
        <f>1.249+0.628+6.097+0.026+0.002</f>
        <v>8.0020000000000007</v>
      </c>
      <c r="E47" s="6">
        <v>18500</v>
      </c>
      <c r="F47" s="6">
        <v>12</v>
      </c>
      <c r="G47" s="6">
        <v>304.8</v>
      </c>
      <c r="H47" s="6" t="s">
        <v>59</v>
      </c>
      <c r="I47" s="6"/>
      <c r="N47">
        <v>46</v>
      </c>
      <c r="O47" s="6" t="s">
        <v>58</v>
      </c>
    </row>
    <row r="48" spans="1:15" x14ac:dyDescent="0.25">
      <c r="A48" s="5">
        <v>47</v>
      </c>
      <c r="B48" s="6" t="s">
        <v>55</v>
      </c>
      <c r="C48" s="6" t="s">
        <v>56</v>
      </c>
      <c r="D48" s="6">
        <f>0.027</f>
        <v>2.7E-2</v>
      </c>
      <c r="E48" s="6">
        <v>60000</v>
      </c>
      <c r="F48" s="6">
        <v>12</v>
      </c>
      <c r="G48" s="6">
        <v>304.8</v>
      </c>
      <c r="H48" s="6" t="s">
        <v>60</v>
      </c>
      <c r="I48" s="6"/>
      <c r="O48" s="6"/>
    </row>
    <row r="49" spans="1:10" x14ac:dyDescent="0.25">
      <c r="A49" s="5">
        <v>48</v>
      </c>
      <c r="B49" s="6" t="s">
        <v>42</v>
      </c>
      <c r="C49" s="6" t="s">
        <v>57</v>
      </c>
      <c r="D49" s="6">
        <f>0.023+11.348+18.032+13.843</f>
        <v>43.245999999999995</v>
      </c>
      <c r="E49" s="6">
        <v>50000</v>
      </c>
      <c r="F49" s="6">
        <v>24</v>
      </c>
      <c r="G49" s="6">
        <v>609.6</v>
      </c>
      <c r="H49" s="6"/>
      <c r="I49" s="6"/>
    </row>
    <row r="50" spans="1:10" x14ac:dyDescent="0.25">
      <c r="A50" s="13">
        <v>49</v>
      </c>
      <c r="B50" s="6" t="s">
        <v>57</v>
      </c>
      <c r="C50" s="6" t="s">
        <v>58</v>
      </c>
      <c r="D50" s="10">
        <v>2.3E-2</v>
      </c>
      <c r="E50" s="6">
        <v>50000</v>
      </c>
      <c r="F50" s="6">
        <v>24</v>
      </c>
      <c r="G50" s="6">
        <v>609.6</v>
      </c>
      <c r="H50" s="6"/>
      <c r="I50" s="6"/>
    </row>
    <row r="51" spans="1:10" x14ac:dyDescent="0.25">
      <c r="A51" s="5">
        <v>50</v>
      </c>
      <c r="B51" s="6" t="s">
        <v>41</v>
      </c>
      <c r="C51" s="6" t="s">
        <v>45</v>
      </c>
      <c r="D51" s="6">
        <v>58.470300000000002</v>
      </c>
      <c r="E51" s="6">
        <v>35000</v>
      </c>
      <c r="F51" s="6">
        <v>39.3979</v>
      </c>
      <c r="G51" s="6">
        <v>1000.7066600000001</v>
      </c>
      <c r="H51" s="6"/>
      <c r="I51" s="6"/>
    </row>
    <row r="52" spans="1:10" x14ac:dyDescent="0.25">
      <c r="B52" s="6"/>
      <c r="C52" s="6"/>
      <c r="E52"/>
      <c r="F52" s="6"/>
      <c r="G52" s="6"/>
      <c r="I52" s="6"/>
    </row>
    <row r="53" spans="1:10" x14ac:dyDescent="0.25">
      <c r="I53" s="6"/>
    </row>
    <row r="54" spans="1:10" x14ac:dyDescent="0.25">
      <c r="A54" s="5"/>
      <c r="I54" s="6"/>
    </row>
    <row r="55" spans="1:10" x14ac:dyDescent="0.25">
      <c r="A55" s="5"/>
      <c r="I55" s="6"/>
    </row>
    <row r="56" spans="1:10" x14ac:dyDescent="0.25">
      <c r="A56" s="5"/>
      <c r="I56" s="6"/>
    </row>
    <row r="57" spans="1:10" x14ac:dyDescent="0.25">
      <c r="A57" s="5"/>
      <c r="I57" s="6"/>
    </row>
    <row r="58" spans="1:10" x14ac:dyDescent="0.25">
      <c r="A58" s="5"/>
      <c r="I58" s="6"/>
    </row>
    <row r="59" spans="1:10" x14ac:dyDescent="0.25">
      <c r="A59" s="5"/>
      <c r="I59" s="6"/>
    </row>
    <row r="60" spans="1:10" x14ac:dyDescent="0.25">
      <c r="A60" s="5"/>
      <c r="B60" s="6"/>
      <c r="C60" s="6"/>
      <c r="D60" s="6"/>
      <c r="E60" s="6"/>
      <c r="F60" s="6"/>
      <c r="G60" s="6"/>
      <c r="H60" s="6"/>
      <c r="I60" s="6"/>
    </row>
    <row r="61" spans="1:10" x14ac:dyDescent="0.25">
      <c r="D61" s="6"/>
      <c r="E61" s="6"/>
      <c r="F61" s="6"/>
      <c r="G61" s="6"/>
      <c r="H61" s="6"/>
      <c r="I61" s="6"/>
      <c r="J61" s="6"/>
    </row>
    <row r="62" spans="1:10" x14ac:dyDescent="0.25">
      <c r="E62" s="6"/>
      <c r="F62" s="6"/>
      <c r="G62" s="6"/>
      <c r="H62" s="6"/>
      <c r="I62" s="6"/>
      <c r="J6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"/>
  <sheetViews>
    <sheetView workbookViewId="0">
      <selection activeCell="C22" sqref="C22"/>
    </sheetView>
  </sheetViews>
  <sheetFormatPr defaultRowHeight="15" x14ac:dyDescent="0.25"/>
  <cols>
    <col min="1" max="1" width="9.140625" style="3"/>
    <col min="2" max="2" width="26.28515625" customWidth="1"/>
    <col min="3" max="3" width="37.85546875" customWidth="1"/>
    <col min="4" max="4" width="12" customWidth="1"/>
    <col min="5" max="16" width="14.140625" customWidth="1"/>
    <col min="17" max="17" width="14.28515625" customWidth="1"/>
    <col min="18" max="19" width="14.42578125" customWidth="1"/>
    <col min="20" max="20" width="14.28515625" customWidth="1"/>
    <col min="21" max="24" width="16.5703125" customWidth="1"/>
    <col min="25" max="26" width="14.28515625" customWidth="1"/>
    <col min="27" max="32" width="14.140625" customWidth="1"/>
  </cols>
  <sheetData>
    <row r="1" spans="1:32" ht="23.25" customHeight="1" x14ac:dyDescent="0.25">
      <c r="A1" s="16" t="s">
        <v>64</v>
      </c>
      <c r="B1" s="16" t="s">
        <v>65</v>
      </c>
      <c r="C1" s="20" t="s">
        <v>74</v>
      </c>
      <c r="D1" s="15" t="s">
        <v>70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23"/>
      <c r="R1" s="23"/>
      <c r="S1" s="23"/>
      <c r="T1" s="23"/>
      <c r="U1" s="18"/>
      <c r="V1" s="18"/>
      <c r="W1" s="18"/>
      <c r="X1" s="18"/>
      <c r="Y1" s="23"/>
      <c r="Z1" s="23"/>
      <c r="AA1" s="18"/>
      <c r="AB1" s="18"/>
      <c r="AC1" s="18"/>
      <c r="AD1" s="18"/>
      <c r="AE1" s="18"/>
      <c r="AF1" s="18"/>
    </row>
    <row r="2" spans="1:32" x14ac:dyDescent="0.25">
      <c r="A2" s="16">
        <v>1</v>
      </c>
      <c r="B2" s="17">
        <v>0</v>
      </c>
      <c r="D2" s="15" t="s">
        <v>66</v>
      </c>
      <c r="E2" s="16" t="s">
        <v>10</v>
      </c>
      <c r="F2" s="16" t="s">
        <v>10</v>
      </c>
      <c r="G2" s="16" t="s">
        <v>67</v>
      </c>
      <c r="H2" s="16" t="s">
        <v>67</v>
      </c>
      <c r="I2" s="16" t="s">
        <v>68</v>
      </c>
      <c r="J2" s="16" t="s">
        <v>68</v>
      </c>
      <c r="K2" s="16" t="s">
        <v>69</v>
      </c>
      <c r="L2" s="16" t="s">
        <v>69</v>
      </c>
      <c r="M2" s="16" t="s">
        <v>68</v>
      </c>
      <c r="N2" s="16" t="s">
        <v>68</v>
      </c>
      <c r="O2" s="16" t="s">
        <v>69</v>
      </c>
      <c r="P2" s="16" t="s">
        <v>69</v>
      </c>
      <c r="Q2" s="23"/>
      <c r="R2" s="23"/>
      <c r="S2" s="23"/>
      <c r="T2" s="23"/>
      <c r="U2" s="16" t="s">
        <v>71</v>
      </c>
      <c r="V2" s="16" t="s">
        <v>72</v>
      </c>
      <c r="W2" s="16" t="s">
        <v>71</v>
      </c>
      <c r="X2" s="16" t="s">
        <v>72</v>
      </c>
      <c r="Y2" s="23"/>
      <c r="Z2" s="23"/>
      <c r="AA2" s="16" t="s">
        <v>10</v>
      </c>
      <c r="AB2" s="16" t="s">
        <v>10</v>
      </c>
      <c r="AC2" s="19" t="s">
        <v>67</v>
      </c>
      <c r="AD2" s="19" t="s">
        <v>67</v>
      </c>
      <c r="AE2" s="19" t="s">
        <v>67</v>
      </c>
      <c r="AF2" s="19" t="s">
        <v>67</v>
      </c>
    </row>
    <row r="3" spans="1:32" x14ac:dyDescent="0.25">
      <c r="A3" s="16">
        <v>2</v>
      </c>
      <c r="B3" s="17">
        <v>0</v>
      </c>
      <c r="D3" s="15">
        <v>1</v>
      </c>
      <c r="E3" s="17">
        <v>2560541.7310184599</v>
      </c>
      <c r="F3" s="17">
        <v>10561833.0759262</v>
      </c>
      <c r="G3" s="17">
        <v>0</v>
      </c>
      <c r="H3" s="17">
        <v>80305.265300286803</v>
      </c>
      <c r="I3" s="17">
        <v>0</v>
      </c>
      <c r="J3" s="17">
        <v>1820000</v>
      </c>
      <c r="K3" s="17">
        <v>0</v>
      </c>
      <c r="L3" s="17">
        <v>2390000</v>
      </c>
      <c r="M3" s="17">
        <v>0</v>
      </c>
      <c r="N3" s="17">
        <v>4000000</v>
      </c>
      <c r="O3" s="17">
        <v>0</v>
      </c>
      <c r="P3" s="17">
        <v>4100000</v>
      </c>
      <c r="Q3" s="17">
        <v>1107789.78729764</v>
      </c>
      <c r="R3" s="17">
        <v>4739488.8508094298</v>
      </c>
      <c r="S3" s="17">
        <v>0</v>
      </c>
      <c r="T3" s="17">
        <v>62206.623529431803</v>
      </c>
      <c r="U3" s="17">
        <v>0</v>
      </c>
      <c r="V3" s="17">
        <v>0</v>
      </c>
      <c r="W3" s="17">
        <v>4965000000</v>
      </c>
      <c r="X3" s="17">
        <v>5855000000</v>
      </c>
      <c r="Y3" s="17">
        <v>3450850.5724735102</v>
      </c>
      <c r="Z3" s="17">
        <v>7177962.8550529899</v>
      </c>
      <c r="AA3" s="17">
        <v>0</v>
      </c>
      <c r="AB3" s="17">
        <v>16500000</v>
      </c>
      <c r="AC3" s="17">
        <v>0</v>
      </c>
      <c r="AD3" s="17">
        <v>7700000</v>
      </c>
      <c r="AE3" s="17">
        <v>0</v>
      </c>
      <c r="AF3" s="17">
        <v>10000000</v>
      </c>
    </row>
    <row r="4" spans="1:32" x14ac:dyDescent="0.25">
      <c r="A4" s="16">
        <v>3</v>
      </c>
      <c r="B4" s="17">
        <v>0</v>
      </c>
      <c r="D4" s="15">
        <v>2</v>
      </c>
      <c r="E4" s="17">
        <v>2560541.7310184599</v>
      </c>
      <c r="F4" s="17">
        <v>10561833.0759262</v>
      </c>
      <c r="G4" s="17">
        <v>0</v>
      </c>
      <c r="H4" s="17">
        <v>80305.265300286803</v>
      </c>
      <c r="I4" s="17">
        <v>0</v>
      </c>
      <c r="J4" s="17">
        <v>1820000</v>
      </c>
      <c r="K4" s="17">
        <v>0</v>
      </c>
      <c r="L4" s="17">
        <v>2390000</v>
      </c>
      <c r="M4" s="17">
        <v>0</v>
      </c>
      <c r="N4" s="17">
        <v>4000000</v>
      </c>
      <c r="O4" s="17">
        <v>0</v>
      </c>
      <c r="P4" s="17">
        <v>4100000</v>
      </c>
      <c r="Q4" s="17">
        <v>1107789.78729764</v>
      </c>
      <c r="R4" s="17">
        <v>4739488.8508094298</v>
      </c>
      <c r="S4" s="17">
        <v>0</v>
      </c>
      <c r="T4" s="17">
        <v>62206.623529431803</v>
      </c>
      <c r="U4" s="17">
        <v>0</v>
      </c>
      <c r="V4" s="17">
        <v>0</v>
      </c>
      <c r="W4" s="17">
        <v>4965000000</v>
      </c>
      <c r="X4" s="17">
        <v>5855000000</v>
      </c>
      <c r="Y4" s="17">
        <v>3711910.5724735102</v>
      </c>
      <c r="Z4" s="17">
        <v>7700082.8550529899</v>
      </c>
      <c r="AA4" s="17">
        <v>0</v>
      </c>
      <c r="AB4" s="17">
        <v>16500000</v>
      </c>
      <c r="AC4" s="17">
        <v>0</v>
      </c>
      <c r="AD4" s="17">
        <v>7700000</v>
      </c>
      <c r="AE4" s="17">
        <v>0</v>
      </c>
      <c r="AF4" s="17">
        <v>10000000</v>
      </c>
    </row>
    <row r="5" spans="1:32" x14ac:dyDescent="0.25">
      <c r="A5" s="16">
        <v>4</v>
      </c>
      <c r="B5" s="17">
        <v>0</v>
      </c>
      <c r="D5" s="15">
        <v>3</v>
      </c>
      <c r="E5" s="17">
        <v>2560541.7310184599</v>
      </c>
      <c r="F5" s="17">
        <v>10561833.0759262</v>
      </c>
      <c r="G5" s="17">
        <v>0</v>
      </c>
      <c r="H5" s="17">
        <v>80305.265300286803</v>
      </c>
      <c r="I5" s="17">
        <v>0</v>
      </c>
      <c r="J5" s="17">
        <v>1820000</v>
      </c>
      <c r="K5" s="17">
        <v>0</v>
      </c>
      <c r="L5" s="17">
        <v>2390000</v>
      </c>
      <c r="M5" s="17">
        <v>0</v>
      </c>
      <c r="N5" s="17">
        <v>4000000</v>
      </c>
      <c r="O5" s="17">
        <v>0</v>
      </c>
      <c r="P5" s="17">
        <v>4100000</v>
      </c>
      <c r="Q5" s="17">
        <v>1107789.78729764</v>
      </c>
      <c r="R5" s="17">
        <v>4739488.8508094298</v>
      </c>
      <c r="S5" s="17">
        <v>0</v>
      </c>
      <c r="T5" s="17">
        <v>62206.623529431803</v>
      </c>
      <c r="U5" s="17">
        <v>0</v>
      </c>
      <c r="V5" s="17">
        <v>0</v>
      </c>
      <c r="W5" s="17">
        <v>4965000000</v>
      </c>
      <c r="X5" s="17">
        <v>5855000000</v>
      </c>
      <c r="Y5" s="17">
        <v>3754569.5724735102</v>
      </c>
      <c r="Z5" s="17">
        <v>7785400.8550529899</v>
      </c>
      <c r="AA5" s="17">
        <v>0</v>
      </c>
      <c r="AB5" s="17">
        <v>16500000</v>
      </c>
      <c r="AC5" s="17">
        <v>0</v>
      </c>
      <c r="AD5" s="17">
        <v>7700000</v>
      </c>
      <c r="AE5" s="17">
        <v>0</v>
      </c>
      <c r="AF5" s="17">
        <v>10000000</v>
      </c>
    </row>
    <row r="6" spans="1:32" x14ac:dyDescent="0.25">
      <c r="A6" s="16">
        <v>5</v>
      </c>
      <c r="B6" s="17">
        <v>0</v>
      </c>
      <c r="D6" s="15">
        <v>4</v>
      </c>
      <c r="E6" s="17">
        <v>2560541.7310184599</v>
      </c>
      <c r="F6" s="17">
        <v>10561833.0759262</v>
      </c>
      <c r="G6" s="17">
        <v>0</v>
      </c>
      <c r="H6" s="17">
        <v>80305.265300286803</v>
      </c>
      <c r="I6" s="17">
        <v>0</v>
      </c>
      <c r="J6" s="17">
        <v>1820000</v>
      </c>
      <c r="K6" s="17">
        <v>0</v>
      </c>
      <c r="L6" s="17">
        <v>2390000</v>
      </c>
      <c r="M6" s="17">
        <v>0</v>
      </c>
      <c r="N6" s="17">
        <v>4000000</v>
      </c>
      <c r="O6" s="17">
        <v>0</v>
      </c>
      <c r="P6" s="17">
        <v>4100000</v>
      </c>
      <c r="Q6" s="17">
        <v>1107789.78729764</v>
      </c>
      <c r="R6" s="17">
        <v>4739488.8508094298</v>
      </c>
      <c r="S6" s="17">
        <v>0</v>
      </c>
      <c r="T6" s="17">
        <v>62206.623529431803</v>
      </c>
      <c r="U6" s="17">
        <v>0</v>
      </c>
      <c r="V6" s="17">
        <v>0</v>
      </c>
      <c r="W6" s="17">
        <v>4965000000</v>
      </c>
      <c r="X6" s="17">
        <v>5855000000</v>
      </c>
      <c r="Y6" s="17">
        <v>3687800.5724735102</v>
      </c>
      <c r="Z6" s="17">
        <v>7651862.8550529899</v>
      </c>
      <c r="AA6" s="17">
        <v>0</v>
      </c>
      <c r="AB6" s="17">
        <v>16500000</v>
      </c>
      <c r="AC6" s="17">
        <v>0</v>
      </c>
      <c r="AD6" s="17">
        <v>7700000</v>
      </c>
      <c r="AE6" s="17">
        <v>0</v>
      </c>
      <c r="AF6" s="17">
        <v>10000000</v>
      </c>
    </row>
    <row r="7" spans="1:32" x14ac:dyDescent="0.25">
      <c r="A7" s="16">
        <v>6</v>
      </c>
      <c r="B7" s="17">
        <v>0</v>
      </c>
      <c r="D7" s="15">
        <v>5</v>
      </c>
      <c r="E7" s="17">
        <v>2560541.7310184599</v>
      </c>
      <c r="F7" s="17">
        <v>10561833.0759262</v>
      </c>
      <c r="G7" s="17">
        <v>0</v>
      </c>
      <c r="H7" s="17">
        <v>80305.265300286803</v>
      </c>
      <c r="I7" s="17">
        <v>0</v>
      </c>
      <c r="J7" s="17">
        <v>1820000</v>
      </c>
      <c r="K7" s="17">
        <v>0</v>
      </c>
      <c r="L7" s="17">
        <v>2390000</v>
      </c>
      <c r="M7" s="17">
        <v>0</v>
      </c>
      <c r="N7" s="17">
        <v>4000000</v>
      </c>
      <c r="O7" s="17">
        <v>0</v>
      </c>
      <c r="P7" s="17">
        <v>4100000</v>
      </c>
      <c r="Q7" s="17">
        <v>1107789.78729764</v>
      </c>
      <c r="R7" s="17">
        <v>4739488.8508094298</v>
      </c>
      <c r="S7" s="17">
        <v>0</v>
      </c>
      <c r="T7" s="17">
        <v>62206.623529431803</v>
      </c>
      <c r="U7" s="17">
        <v>0</v>
      </c>
      <c r="V7" s="17">
        <v>0</v>
      </c>
      <c r="W7" s="17">
        <v>4965000000</v>
      </c>
      <c r="X7" s="17">
        <v>5855000000</v>
      </c>
      <c r="Y7" s="17">
        <v>3705965.5724735102</v>
      </c>
      <c r="Z7" s="17">
        <v>7688192.8550529899</v>
      </c>
      <c r="AA7" s="17">
        <v>0</v>
      </c>
      <c r="AB7" s="17">
        <v>16500000</v>
      </c>
      <c r="AC7" s="17">
        <v>0</v>
      </c>
      <c r="AD7" s="17">
        <v>7700000</v>
      </c>
      <c r="AE7" s="17">
        <v>0</v>
      </c>
      <c r="AF7" s="17">
        <v>10000000</v>
      </c>
    </row>
    <row r="8" spans="1:32" x14ac:dyDescent="0.25">
      <c r="A8" s="16">
        <v>7</v>
      </c>
      <c r="B8" s="17">
        <v>0</v>
      </c>
      <c r="D8" s="15">
        <v>6</v>
      </c>
      <c r="E8" s="17">
        <v>2560541.7310184599</v>
      </c>
      <c r="F8" s="17">
        <v>10561833.0759262</v>
      </c>
      <c r="G8" s="17">
        <v>0</v>
      </c>
      <c r="H8" s="17">
        <v>80305.265300286803</v>
      </c>
      <c r="I8" s="17">
        <v>0</v>
      </c>
      <c r="J8" s="17">
        <v>1820000</v>
      </c>
      <c r="K8" s="17">
        <v>0</v>
      </c>
      <c r="L8" s="17">
        <v>2390000</v>
      </c>
      <c r="M8" s="17">
        <v>0</v>
      </c>
      <c r="N8" s="17">
        <v>4000000</v>
      </c>
      <c r="O8" s="17">
        <v>0</v>
      </c>
      <c r="P8" s="17">
        <v>4100000</v>
      </c>
      <c r="Q8" s="17">
        <v>1107789.78729764</v>
      </c>
      <c r="R8" s="17">
        <v>4739488.8508094298</v>
      </c>
      <c r="S8" s="17">
        <v>0</v>
      </c>
      <c r="T8" s="17">
        <v>62206.623529431803</v>
      </c>
      <c r="U8" s="17">
        <v>0</v>
      </c>
      <c r="V8" s="17">
        <v>0</v>
      </c>
      <c r="W8" s="17">
        <v>4965000000</v>
      </c>
      <c r="X8" s="17">
        <v>5855000000</v>
      </c>
      <c r="Y8" s="17">
        <v>3676956.5724735102</v>
      </c>
      <c r="Z8" s="17">
        <v>7630174.8550529899</v>
      </c>
      <c r="AA8" s="17">
        <v>0</v>
      </c>
      <c r="AB8" s="17">
        <v>16500000</v>
      </c>
      <c r="AC8" s="17">
        <v>0</v>
      </c>
      <c r="AD8" s="17">
        <v>7700000</v>
      </c>
      <c r="AE8" s="17">
        <v>0</v>
      </c>
      <c r="AF8" s="17">
        <v>10000000</v>
      </c>
    </row>
    <row r="9" spans="1:32" x14ac:dyDescent="0.25">
      <c r="A9" s="16">
        <v>8</v>
      </c>
      <c r="B9" s="17">
        <v>0</v>
      </c>
      <c r="D9" s="15">
        <v>7</v>
      </c>
      <c r="E9" s="17">
        <v>2560541.7310184599</v>
      </c>
      <c r="F9" s="17">
        <v>10561833.0759262</v>
      </c>
      <c r="G9" s="17">
        <v>0</v>
      </c>
      <c r="H9" s="17">
        <v>80305.265300286803</v>
      </c>
      <c r="I9" s="17">
        <v>0</v>
      </c>
      <c r="J9" s="17">
        <v>1820000</v>
      </c>
      <c r="K9" s="17">
        <v>0</v>
      </c>
      <c r="L9" s="17">
        <v>2390000</v>
      </c>
      <c r="M9" s="17">
        <v>0</v>
      </c>
      <c r="N9" s="17">
        <v>4000000</v>
      </c>
      <c r="O9" s="17">
        <v>0</v>
      </c>
      <c r="P9" s="17">
        <v>4100000</v>
      </c>
      <c r="Q9" s="17">
        <v>1107789.78729764</v>
      </c>
      <c r="R9" s="17">
        <v>4739488.8508094298</v>
      </c>
      <c r="S9" s="17">
        <v>0</v>
      </c>
      <c r="T9" s="17">
        <v>62206.623529431803</v>
      </c>
      <c r="U9" s="17">
        <v>0</v>
      </c>
      <c r="V9" s="17">
        <v>0</v>
      </c>
      <c r="W9" s="17">
        <v>4965000000</v>
      </c>
      <c r="X9" s="17">
        <v>5855000000</v>
      </c>
      <c r="Y9" s="17">
        <v>3606319.5724735102</v>
      </c>
      <c r="Z9" s="17">
        <v>7488900.8550529899</v>
      </c>
      <c r="AA9" s="17">
        <v>0</v>
      </c>
      <c r="AB9" s="17">
        <v>16500000</v>
      </c>
      <c r="AC9" s="17">
        <v>0</v>
      </c>
      <c r="AD9" s="17">
        <v>7700000</v>
      </c>
      <c r="AE9" s="17">
        <v>0</v>
      </c>
      <c r="AF9" s="17">
        <v>10000000</v>
      </c>
    </row>
    <row r="10" spans="1:32" x14ac:dyDescent="0.25">
      <c r="A10" s="16">
        <v>9</v>
      </c>
      <c r="B10" s="17">
        <v>0</v>
      </c>
      <c r="D10" s="15">
        <v>8</v>
      </c>
      <c r="E10" s="17">
        <v>2560541.7310184599</v>
      </c>
      <c r="F10" s="17">
        <v>10561833.0759262</v>
      </c>
      <c r="G10" s="17">
        <v>0</v>
      </c>
      <c r="H10" s="17">
        <v>80305.265300286803</v>
      </c>
      <c r="I10" s="17">
        <v>0</v>
      </c>
      <c r="J10" s="17">
        <v>1820000</v>
      </c>
      <c r="K10" s="17">
        <v>0</v>
      </c>
      <c r="L10" s="17">
        <v>2390000</v>
      </c>
      <c r="M10" s="17">
        <v>0</v>
      </c>
      <c r="N10" s="17">
        <v>4000000</v>
      </c>
      <c r="O10" s="17">
        <v>0</v>
      </c>
      <c r="P10" s="17">
        <v>4100000</v>
      </c>
      <c r="Q10" s="17">
        <v>1107789.78729764</v>
      </c>
      <c r="R10" s="17">
        <v>4739488.8508094298</v>
      </c>
      <c r="S10" s="17">
        <v>0</v>
      </c>
      <c r="T10" s="17">
        <v>62206.623529431803</v>
      </c>
      <c r="U10" s="17">
        <v>0</v>
      </c>
      <c r="V10" s="17">
        <v>0</v>
      </c>
      <c r="W10" s="17">
        <v>4965000000</v>
      </c>
      <c r="X10" s="17">
        <v>5855000000</v>
      </c>
      <c r="Y10" s="17">
        <v>3568571.5724735102</v>
      </c>
      <c r="Z10" s="17">
        <v>7413404.8550529899</v>
      </c>
      <c r="AA10" s="17">
        <v>0</v>
      </c>
      <c r="AB10" s="17">
        <v>16500000</v>
      </c>
      <c r="AC10" s="17">
        <v>0</v>
      </c>
      <c r="AD10" s="17">
        <v>7700000</v>
      </c>
      <c r="AE10" s="17">
        <v>0</v>
      </c>
      <c r="AF10" s="17">
        <v>10000000</v>
      </c>
    </row>
    <row r="11" spans="1:32" x14ac:dyDescent="0.25">
      <c r="A11" s="16">
        <v>10</v>
      </c>
      <c r="B11" s="17">
        <v>0</v>
      </c>
      <c r="D11" s="15">
        <v>9</v>
      </c>
      <c r="E11" s="17">
        <v>2560541.7310184599</v>
      </c>
      <c r="F11" s="17">
        <v>10561833.0759262</v>
      </c>
      <c r="G11" s="17">
        <v>0</v>
      </c>
      <c r="H11" s="17">
        <v>80305.265300286803</v>
      </c>
      <c r="I11" s="17">
        <v>0</v>
      </c>
      <c r="J11" s="17">
        <v>1820000</v>
      </c>
      <c r="K11" s="17">
        <v>0</v>
      </c>
      <c r="L11" s="17">
        <v>2390000</v>
      </c>
      <c r="M11" s="17">
        <v>0</v>
      </c>
      <c r="N11" s="17">
        <v>4000000</v>
      </c>
      <c r="O11" s="17">
        <v>0</v>
      </c>
      <c r="P11" s="17">
        <v>4100000</v>
      </c>
      <c r="Q11" s="17">
        <v>1107789.78729764</v>
      </c>
      <c r="R11" s="17">
        <v>4739488.8508094298</v>
      </c>
      <c r="S11" s="17">
        <v>0</v>
      </c>
      <c r="T11" s="17">
        <v>62206.623529431803</v>
      </c>
      <c r="U11" s="17">
        <v>0</v>
      </c>
      <c r="V11" s="17">
        <v>0</v>
      </c>
      <c r="W11" s="17">
        <v>4965000000</v>
      </c>
      <c r="X11" s="17">
        <v>5855000000</v>
      </c>
      <c r="Y11" s="17">
        <v>3490439.5724735102</v>
      </c>
      <c r="Z11" s="17">
        <v>7257140.8550529899</v>
      </c>
      <c r="AA11" s="17">
        <v>0</v>
      </c>
      <c r="AB11" s="17">
        <v>16500000</v>
      </c>
      <c r="AC11" s="17">
        <v>0</v>
      </c>
      <c r="AD11" s="17">
        <v>7700000</v>
      </c>
      <c r="AE11" s="17">
        <v>0</v>
      </c>
      <c r="AF11" s="17">
        <v>10000000</v>
      </c>
    </row>
    <row r="12" spans="1:32" x14ac:dyDescent="0.25">
      <c r="A12" s="16">
        <v>11</v>
      </c>
      <c r="B12" s="17">
        <v>0</v>
      </c>
      <c r="D12" s="15">
        <v>10</v>
      </c>
      <c r="E12" s="17">
        <v>2560541.7310184599</v>
      </c>
      <c r="F12" s="17">
        <v>10561833.0759262</v>
      </c>
      <c r="G12" s="17">
        <v>0</v>
      </c>
      <c r="H12" s="17">
        <v>80305.265300286803</v>
      </c>
      <c r="I12" s="17">
        <v>0</v>
      </c>
      <c r="J12" s="17">
        <v>1820000</v>
      </c>
      <c r="K12" s="17">
        <v>0</v>
      </c>
      <c r="L12" s="17">
        <v>2390000</v>
      </c>
      <c r="M12" s="17">
        <v>0</v>
      </c>
      <c r="N12" s="17">
        <v>4000000</v>
      </c>
      <c r="O12" s="17">
        <v>0</v>
      </c>
      <c r="P12" s="17">
        <v>4100000</v>
      </c>
      <c r="Q12" s="17">
        <v>1107789.78729764</v>
      </c>
      <c r="R12" s="17">
        <v>4739488.8508094298</v>
      </c>
      <c r="S12" s="17">
        <v>0</v>
      </c>
      <c r="T12" s="17">
        <v>62206.623529431803</v>
      </c>
      <c r="U12" s="17">
        <v>0</v>
      </c>
      <c r="V12" s="17">
        <v>0</v>
      </c>
      <c r="W12" s="17">
        <v>4965000000</v>
      </c>
      <c r="X12" s="17">
        <v>5855000000</v>
      </c>
      <c r="Y12" s="17">
        <v>3412680.5724735102</v>
      </c>
      <c r="Z12" s="17">
        <v>7101622.8550529899</v>
      </c>
      <c r="AA12" s="17">
        <v>0</v>
      </c>
      <c r="AB12" s="17">
        <v>16500000</v>
      </c>
      <c r="AC12" s="17">
        <v>0</v>
      </c>
      <c r="AD12" s="17">
        <v>7700000</v>
      </c>
      <c r="AE12" s="17">
        <v>0</v>
      </c>
      <c r="AF12" s="17">
        <v>10000000</v>
      </c>
    </row>
    <row r="13" spans="1:32" x14ac:dyDescent="0.25">
      <c r="A13" s="16">
        <v>12</v>
      </c>
      <c r="B13" s="17">
        <v>0</v>
      </c>
      <c r="D13" s="15">
        <v>11</v>
      </c>
      <c r="E13" s="17">
        <v>2560541.7310184599</v>
      </c>
      <c r="F13" s="17">
        <v>10561833.0759262</v>
      </c>
      <c r="G13" s="17">
        <v>0</v>
      </c>
      <c r="H13" s="17">
        <v>80305.265300286803</v>
      </c>
      <c r="I13" s="17">
        <v>0</v>
      </c>
      <c r="J13" s="17">
        <v>1820000</v>
      </c>
      <c r="K13" s="17">
        <v>0</v>
      </c>
      <c r="L13" s="17">
        <v>2390000</v>
      </c>
      <c r="M13" s="17">
        <v>0</v>
      </c>
      <c r="N13" s="17">
        <v>4000000</v>
      </c>
      <c r="O13" s="17">
        <v>0</v>
      </c>
      <c r="P13" s="17">
        <v>4100000</v>
      </c>
      <c r="Q13" s="17">
        <v>1107789.78729764</v>
      </c>
      <c r="R13" s="17">
        <v>4739488.8508094298</v>
      </c>
      <c r="S13" s="17">
        <v>0</v>
      </c>
      <c r="T13" s="17">
        <v>62206.623529431803</v>
      </c>
      <c r="U13" s="17">
        <v>0</v>
      </c>
      <c r="V13" s="17">
        <v>0</v>
      </c>
      <c r="W13" s="17">
        <v>4965000000</v>
      </c>
      <c r="X13" s="17">
        <v>5855000000</v>
      </c>
      <c r="Y13" s="17">
        <v>3384129.5724735102</v>
      </c>
      <c r="Z13" s="17">
        <v>7044520.8550529899</v>
      </c>
      <c r="AA13" s="17">
        <v>0</v>
      </c>
      <c r="AB13" s="17">
        <v>16500000</v>
      </c>
      <c r="AC13" s="17">
        <v>0</v>
      </c>
      <c r="AD13" s="17">
        <v>7700000</v>
      </c>
      <c r="AE13" s="17">
        <v>0</v>
      </c>
      <c r="AF13" s="17">
        <v>10000000</v>
      </c>
    </row>
    <row r="14" spans="1:32" x14ac:dyDescent="0.25">
      <c r="A14" s="16">
        <v>13</v>
      </c>
      <c r="B14" s="17">
        <v>0</v>
      </c>
      <c r="D14" s="15">
        <v>12</v>
      </c>
      <c r="E14" s="17">
        <v>2560541.7310184599</v>
      </c>
      <c r="F14" s="17">
        <v>10561833.0759262</v>
      </c>
      <c r="G14" s="17">
        <v>0</v>
      </c>
      <c r="H14" s="17">
        <v>80305.265300286803</v>
      </c>
      <c r="I14" s="17">
        <v>0</v>
      </c>
      <c r="J14" s="17">
        <v>1820000</v>
      </c>
      <c r="K14" s="17">
        <v>0</v>
      </c>
      <c r="L14" s="17">
        <v>2390000</v>
      </c>
      <c r="M14" s="17">
        <v>0</v>
      </c>
      <c r="N14" s="17">
        <v>4000000</v>
      </c>
      <c r="O14" s="17">
        <v>0</v>
      </c>
      <c r="P14" s="17">
        <v>4100000</v>
      </c>
      <c r="Q14" s="17">
        <v>793670.28729764197</v>
      </c>
      <c r="R14" s="17">
        <v>3483010.8508094298</v>
      </c>
      <c r="S14" s="17">
        <v>0</v>
      </c>
      <c r="T14" s="17">
        <v>62206.623529431803</v>
      </c>
      <c r="U14" s="17">
        <v>0</v>
      </c>
      <c r="V14" s="17">
        <v>0</v>
      </c>
      <c r="W14" s="17">
        <v>4965000000</v>
      </c>
      <c r="X14" s="17">
        <v>5855000000</v>
      </c>
      <c r="Y14" s="17">
        <v>3403889.5724735102</v>
      </c>
      <c r="Z14" s="17">
        <v>7084040.8550529899</v>
      </c>
      <c r="AA14" s="17">
        <v>0</v>
      </c>
      <c r="AB14" s="17">
        <v>16500000</v>
      </c>
      <c r="AC14" s="17">
        <v>0</v>
      </c>
      <c r="AD14" s="17">
        <v>7700000</v>
      </c>
      <c r="AE14" s="17">
        <v>0</v>
      </c>
      <c r="AF14" s="17">
        <v>10000000</v>
      </c>
    </row>
    <row r="15" spans="1:32" x14ac:dyDescent="0.25">
      <c r="A15" s="16">
        <v>14</v>
      </c>
      <c r="B15" s="17">
        <v>0</v>
      </c>
      <c r="D15" s="15">
        <v>13</v>
      </c>
      <c r="E15" s="17">
        <v>2560541.7310184599</v>
      </c>
      <c r="F15" s="17">
        <v>10561833.0759262</v>
      </c>
      <c r="G15" s="17">
        <v>0</v>
      </c>
      <c r="H15" s="17">
        <v>80305.265300286803</v>
      </c>
      <c r="I15" s="17">
        <v>0</v>
      </c>
      <c r="J15" s="17">
        <v>1820000</v>
      </c>
      <c r="K15" s="17">
        <v>0</v>
      </c>
      <c r="L15" s="17">
        <v>2390000</v>
      </c>
      <c r="M15" s="17">
        <v>0</v>
      </c>
      <c r="N15" s="17">
        <v>4000000</v>
      </c>
      <c r="O15" s="17">
        <v>0</v>
      </c>
      <c r="P15" s="17">
        <v>4100000</v>
      </c>
      <c r="Q15" s="17">
        <v>767491.78729764197</v>
      </c>
      <c r="R15" s="17">
        <v>3378296.8508094298</v>
      </c>
      <c r="S15" s="17">
        <v>0</v>
      </c>
      <c r="T15" s="17">
        <v>62206.623529431803</v>
      </c>
      <c r="U15" s="17">
        <v>0</v>
      </c>
      <c r="V15" s="17">
        <v>0</v>
      </c>
      <c r="W15" s="17">
        <v>4965000000</v>
      </c>
      <c r="X15" s="17">
        <v>5855000000</v>
      </c>
      <c r="Y15" s="17">
        <v>3409242.5724735102</v>
      </c>
      <c r="Z15" s="17">
        <v>7094746.8550529899</v>
      </c>
      <c r="AA15" s="17">
        <v>0</v>
      </c>
      <c r="AB15" s="17">
        <v>16500000</v>
      </c>
      <c r="AC15" s="17">
        <v>0</v>
      </c>
      <c r="AD15" s="17">
        <v>7700000</v>
      </c>
      <c r="AE15" s="17">
        <v>0</v>
      </c>
      <c r="AF15" s="17">
        <v>10000000</v>
      </c>
    </row>
    <row r="16" spans="1:32" x14ac:dyDescent="0.25">
      <c r="A16" s="16">
        <v>15</v>
      </c>
      <c r="B16" s="17">
        <v>0</v>
      </c>
      <c r="D16" s="15">
        <v>14</v>
      </c>
      <c r="E16" s="17">
        <v>2560541.7310184599</v>
      </c>
      <c r="F16" s="17">
        <v>10561833.0759262</v>
      </c>
      <c r="G16" s="17">
        <v>0</v>
      </c>
      <c r="H16" s="17">
        <v>80305.265300286803</v>
      </c>
      <c r="I16" s="17">
        <v>0</v>
      </c>
      <c r="J16" s="17">
        <v>1820000</v>
      </c>
      <c r="K16" s="17">
        <v>0</v>
      </c>
      <c r="L16" s="17">
        <v>2390000</v>
      </c>
      <c r="M16" s="17">
        <v>0</v>
      </c>
      <c r="N16" s="17">
        <v>4000000</v>
      </c>
      <c r="O16" s="17">
        <v>0</v>
      </c>
      <c r="P16" s="17">
        <v>4100000</v>
      </c>
      <c r="Q16" s="17">
        <v>893962.28729764197</v>
      </c>
      <c r="R16" s="17">
        <v>3884178.8508094298</v>
      </c>
      <c r="S16" s="17">
        <v>0</v>
      </c>
      <c r="T16" s="17">
        <v>62206.623529431803</v>
      </c>
      <c r="U16" s="17">
        <v>0</v>
      </c>
      <c r="V16" s="17">
        <v>0</v>
      </c>
      <c r="W16" s="17">
        <v>4965000000</v>
      </c>
      <c r="X16" s="17">
        <v>5855000000</v>
      </c>
      <c r="Y16" s="17">
        <v>3479769.5724735102</v>
      </c>
      <c r="Z16" s="17">
        <v>7235800.8550529899</v>
      </c>
      <c r="AA16" s="17">
        <v>0</v>
      </c>
      <c r="AB16" s="17">
        <v>16500000</v>
      </c>
      <c r="AC16" s="17">
        <v>0</v>
      </c>
      <c r="AD16" s="17">
        <v>7700000</v>
      </c>
      <c r="AE16" s="17">
        <v>0</v>
      </c>
      <c r="AF16" s="17">
        <v>10000000</v>
      </c>
    </row>
    <row r="17" spans="1:32" x14ac:dyDescent="0.25">
      <c r="A17" s="16">
        <v>16</v>
      </c>
      <c r="B17" s="17">
        <v>0</v>
      </c>
      <c r="D17" s="15">
        <v>15</v>
      </c>
      <c r="E17" s="17">
        <v>2633041.7310184599</v>
      </c>
      <c r="F17" s="17">
        <v>10851833.0759262</v>
      </c>
      <c r="G17" s="17">
        <v>0</v>
      </c>
      <c r="H17" s="17">
        <v>80305.265300286803</v>
      </c>
      <c r="I17" s="17">
        <v>0</v>
      </c>
      <c r="J17" s="17">
        <v>1820000</v>
      </c>
      <c r="K17" s="17">
        <v>0</v>
      </c>
      <c r="L17" s="17">
        <v>2390000</v>
      </c>
      <c r="M17" s="17">
        <v>0</v>
      </c>
      <c r="N17" s="17">
        <v>4000000</v>
      </c>
      <c r="O17" s="17">
        <v>0</v>
      </c>
      <c r="P17" s="17">
        <v>4100000</v>
      </c>
      <c r="Q17" s="17">
        <v>893962.28729764197</v>
      </c>
      <c r="R17" s="17">
        <v>3884178.8508094298</v>
      </c>
      <c r="S17" s="17">
        <v>0</v>
      </c>
      <c r="T17" s="17">
        <v>62206.623529431803</v>
      </c>
      <c r="U17" s="17">
        <v>0</v>
      </c>
      <c r="V17" s="17">
        <v>0</v>
      </c>
      <c r="W17" s="17">
        <v>4965000000</v>
      </c>
      <c r="X17" s="17">
        <v>5855000000</v>
      </c>
      <c r="Y17" s="17">
        <v>3564325.5724735102</v>
      </c>
      <c r="Z17" s="17">
        <v>7404912.8550529899</v>
      </c>
      <c r="AA17" s="17">
        <v>0</v>
      </c>
      <c r="AB17" s="17">
        <v>16500000</v>
      </c>
      <c r="AC17" s="17">
        <v>0</v>
      </c>
      <c r="AD17" s="17">
        <v>7700000</v>
      </c>
      <c r="AE17" s="17">
        <v>0</v>
      </c>
      <c r="AF17" s="17">
        <v>10000000</v>
      </c>
    </row>
    <row r="18" spans="1:32" x14ac:dyDescent="0.25">
      <c r="A18" s="16">
        <v>17</v>
      </c>
      <c r="B18" s="17">
        <v>0</v>
      </c>
      <c r="D18" s="15">
        <v>16</v>
      </c>
      <c r="E18" s="17">
        <v>2633041.7310184599</v>
      </c>
      <c r="F18" s="17">
        <v>10851833.0759262</v>
      </c>
      <c r="G18" s="17">
        <v>0</v>
      </c>
      <c r="H18" s="17">
        <v>80305.265300286803</v>
      </c>
      <c r="I18" s="17">
        <v>0</v>
      </c>
      <c r="J18" s="17">
        <v>1820000</v>
      </c>
      <c r="K18" s="17">
        <v>0</v>
      </c>
      <c r="L18" s="17">
        <v>2390000</v>
      </c>
      <c r="M18" s="17">
        <v>0</v>
      </c>
      <c r="N18" s="17">
        <v>4000000</v>
      </c>
      <c r="O18" s="17">
        <v>0</v>
      </c>
      <c r="P18" s="17">
        <v>4100000</v>
      </c>
      <c r="Q18" s="17">
        <v>1030802.78729764</v>
      </c>
      <c r="R18" s="17">
        <v>4431540.8508094298</v>
      </c>
      <c r="S18" s="17">
        <v>0</v>
      </c>
      <c r="T18" s="17">
        <v>62206.623529431803</v>
      </c>
      <c r="U18" s="17">
        <v>0</v>
      </c>
      <c r="V18" s="17">
        <v>0</v>
      </c>
      <c r="W18" s="17">
        <v>4965000000</v>
      </c>
      <c r="X18" s="17">
        <v>5855000000</v>
      </c>
      <c r="Y18" s="17">
        <v>3539191.5724735102</v>
      </c>
      <c r="Z18" s="17">
        <v>7354644.8550529899</v>
      </c>
      <c r="AA18" s="17">
        <v>0</v>
      </c>
      <c r="AB18" s="17">
        <v>16500000</v>
      </c>
      <c r="AC18" s="17">
        <v>0</v>
      </c>
      <c r="AD18" s="17">
        <v>7700000</v>
      </c>
      <c r="AE18" s="17">
        <v>0</v>
      </c>
      <c r="AF18" s="17">
        <v>10000000</v>
      </c>
    </row>
    <row r="19" spans="1:32" x14ac:dyDescent="0.25">
      <c r="A19" s="16">
        <v>18</v>
      </c>
      <c r="B19" s="17">
        <v>2482500000</v>
      </c>
      <c r="D19" s="15">
        <v>17</v>
      </c>
      <c r="E19" s="17">
        <v>2633041.7310184599</v>
      </c>
      <c r="F19" s="17">
        <v>10851833.0759262</v>
      </c>
      <c r="G19" s="17">
        <v>0</v>
      </c>
      <c r="H19" s="17">
        <v>80305.265300286803</v>
      </c>
      <c r="I19" s="17">
        <v>0</v>
      </c>
      <c r="J19" s="17">
        <v>1820000</v>
      </c>
      <c r="K19" s="17">
        <v>0</v>
      </c>
      <c r="L19" s="17">
        <v>2390000</v>
      </c>
      <c r="M19" s="17">
        <v>0</v>
      </c>
      <c r="N19" s="17">
        <v>4000000</v>
      </c>
      <c r="O19" s="17">
        <v>0</v>
      </c>
      <c r="P19" s="17">
        <v>4100000</v>
      </c>
      <c r="Q19" s="17">
        <v>1001462.28729764</v>
      </c>
      <c r="R19" s="17">
        <v>4314178.8508094298</v>
      </c>
      <c r="S19" s="17">
        <v>0</v>
      </c>
      <c r="T19" s="17">
        <v>62206.623529431803</v>
      </c>
      <c r="U19" s="17">
        <v>0</v>
      </c>
      <c r="V19" s="17">
        <v>0</v>
      </c>
      <c r="W19" s="17">
        <v>4965000000</v>
      </c>
      <c r="X19" s="17">
        <v>5855000000</v>
      </c>
      <c r="Y19" s="17">
        <v>3750676.5724735102</v>
      </c>
      <c r="Z19" s="17">
        <v>7777614.8550529899</v>
      </c>
      <c r="AA19" s="17">
        <v>0</v>
      </c>
      <c r="AB19" s="17">
        <v>16500000</v>
      </c>
      <c r="AC19" s="17">
        <v>0</v>
      </c>
      <c r="AD19" s="17">
        <v>7700000</v>
      </c>
      <c r="AE19" s="17">
        <v>0</v>
      </c>
      <c r="AF19" s="17">
        <v>10000000</v>
      </c>
    </row>
    <row r="20" spans="1:32" x14ac:dyDescent="0.25">
      <c r="A20" s="16">
        <v>19</v>
      </c>
      <c r="B20" s="17">
        <v>0</v>
      </c>
      <c r="D20" s="15">
        <v>18</v>
      </c>
      <c r="E20" s="17">
        <v>2633041.7310184599</v>
      </c>
      <c r="F20" s="17">
        <v>10851833.0759262</v>
      </c>
      <c r="G20" s="17">
        <v>0</v>
      </c>
      <c r="H20" s="17">
        <v>80305.265300286803</v>
      </c>
      <c r="I20" s="17">
        <v>0</v>
      </c>
      <c r="J20" s="17">
        <v>1820000</v>
      </c>
      <c r="K20" s="17">
        <v>0</v>
      </c>
      <c r="L20" s="17">
        <v>2390000</v>
      </c>
      <c r="M20" s="17">
        <v>0</v>
      </c>
      <c r="N20" s="17">
        <v>4000000</v>
      </c>
      <c r="O20" s="17">
        <v>0</v>
      </c>
      <c r="P20" s="17">
        <v>4100000</v>
      </c>
      <c r="Q20" s="17">
        <v>1001462.28729764</v>
      </c>
      <c r="R20" s="17">
        <v>4314178.8508094298</v>
      </c>
      <c r="S20" s="17">
        <v>0</v>
      </c>
      <c r="T20" s="17">
        <v>62206.623529431803</v>
      </c>
      <c r="U20" s="17">
        <v>0</v>
      </c>
      <c r="V20" s="17">
        <v>0</v>
      </c>
      <c r="W20" s="17">
        <v>4965000000</v>
      </c>
      <c r="X20" s="17">
        <v>5855000000</v>
      </c>
      <c r="Y20" s="17">
        <v>3603204.5724735102</v>
      </c>
      <c r="Z20" s="17">
        <v>7482670.8550529899</v>
      </c>
      <c r="AA20" s="17">
        <v>0</v>
      </c>
      <c r="AB20" s="17">
        <v>16500000</v>
      </c>
      <c r="AC20" s="17">
        <v>0</v>
      </c>
      <c r="AD20" s="17">
        <v>7700000</v>
      </c>
      <c r="AE20" s="17">
        <v>0</v>
      </c>
      <c r="AF20" s="17">
        <v>10000000</v>
      </c>
    </row>
    <row r="21" spans="1:32" x14ac:dyDescent="0.25">
      <c r="A21" s="16">
        <v>20</v>
      </c>
      <c r="B21" s="17">
        <v>0</v>
      </c>
      <c r="D21" s="15">
        <v>19</v>
      </c>
      <c r="E21" s="17">
        <v>2633041.7310184599</v>
      </c>
      <c r="F21" s="17">
        <v>10851833.0759262</v>
      </c>
      <c r="G21" s="17">
        <v>0</v>
      </c>
      <c r="H21" s="17">
        <v>80305.265300286803</v>
      </c>
      <c r="I21" s="17">
        <v>0</v>
      </c>
      <c r="J21" s="17">
        <v>1820000</v>
      </c>
      <c r="K21" s="17">
        <v>0</v>
      </c>
      <c r="L21" s="17">
        <v>2390000</v>
      </c>
      <c r="M21" s="17">
        <v>0</v>
      </c>
      <c r="N21" s="17">
        <v>4000000</v>
      </c>
      <c r="O21" s="17">
        <v>0</v>
      </c>
      <c r="P21" s="17">
        <v>4100000</v>
      </c>
      <c r="Q21" s="17">
        <v>1001462.28729764</v>
      </c>
      <c r="R21" s="17">
        <v>4314178.8508094298</v>
      </c>
      <c r="S21" s="17">
        <v>0</v>
      </c>
      <c r="T21" s="17">
        <v>62206.623529431803</v>
      </c>
      <c r="U21" s="17">
        <v>0</v>
      </c>
      <c r="V21" s="17">
        <v>0</v>
      </c>
      <c r="W21" s="17">
        <v>4965000000</v>
      </c>
      <c r="X21" s="17">
        <v>5855000000</v>
      </c>
      <c r="Y21" s="17">
        <v>3849052.5724735102</v>
      </c>
      <c r="Z21" s="17">
        <v>7974366.8550529899</v>
      </c>
      <c r="AA21" s="17">
        <v>0</v>
      </c>
      <c r="AB21" s="17">
        <v>16500000</v>
      </c>
      <c r="AC21" s="17">
        <v>0</v>
      </c>
      <c r="AD21" s="17">
        <v>7700000</v>
      </c>
      <c r="AE21" s="17">
        <v>0</v>
      </c>
      <c r="AF21" s="17">
        <v>10000000</v>
      </c>
    </row>
    <row r="22" spans="1:32" x14ac:dyDescent="0.25">
      <c r="A22" s="16">
        <v>21</v>
      </c>
      <c r="B22" s="17">
        <v>0</v>
      </c>
      <c r="D22" s="15">
        <v>20</v>
      </c>
      <c r="E22" s="17">
        <v>2633041.7310184599</v>
      </c>
      <c r="F22" s="17">
        <v>10851833.0759262</v>
      </c>
      <c r="G22" s="17">
        <v>0</v>
      </c>
      <c r="H22" s="17">
        <v>80305.265300286803</v>
      </c>
      <c r="I22" s="17">
        <v>0</v>
      </c>
      <c r="J22" s="17">
        <v>1820000</v>
      </c>
      <c r="K22" s="17">
        <v>0</v>
      </c>
      <c r="L22" s="17">
        <v>2390000</v>
      </c>
      <c r="M22" s="17">
        <v>0</v>
      </c>
      <c r="N22" s="17">
        <v>4000000</v>
      </c>
      <c r="O22" s="17">
        <v>0</v>
      </c>
      <c r="P22" s="17">
        <v>4100000</v>
      </c>
      <c r="Q22" s="17">
        <v>1001462.28729764</v>
      </c>
      <c r="R22" s="17">
        <v>4314178.8508094298</v>
      </c>
      <c r="S22" s="17">
        <v>0</v>
      </c>
      <c r="T22" s="17">
        <v>62206.623529431803</v>
      </c>
      <c r="U22" s="17">
        <v>0</v>
      </c>
      <c r="V22" s="17">
        <v>0</v>
      </c>
      <c r="W22" s="17">
        <v>4965000000</v>
      </c>
      <c r="X22" s="17">
        <v>5855000000</v>
      </c>
      <c r="Y22" s="17">
        <v>3597262.5724735102</v>
      </c>
      <c r="Z22" s="17">
        <v>7470786.8550529899</v>
      </c>
      <c r="AA22" s="17">
        <v>0</v>
      </c>
      <c r="AB22" s="17">
        <v>16500000</v>
      </c>
      <c r="AC22" s="17">
        <v>0</v>
      </c>
      <c r="AD22" s="17">
        <v>7700000</v>
      </c>
      <c r="AE22" s="17">
        <v>0</v>
      </c>
      <c r="AF22" s="17">
        <v>10000000</v>
      </c>
    </row>
    <row r="23" spans="1:32" x14ac:dyDescent="0.25">
      <c r="A23" s="16">
        <v>22</v>
      </c>
      <c r="B23" s="17">
        <v>0</v>
      </c>
      <c r="D23" s="15">
        <v>21</v>
      </c>
      <c r="E23" s="17">
        <v>2633041.7310184599</v>
      </c>
      <c r="F23" s="17">
        <v>10851833.0759262</v>
      </c>
      <c r="G23" s="17">
        <v>0</v>
      </c>
      <c r="H23" s="17">
        <v>80305.265300286803</v>
      </c>
      <c r="I23" s="17">
        <v>0</v>
      </c>
      <c r="J23" s="17">
        <v>1820000</v>
      </c>
      <c r="K23" s="17">
        <v>0</v>
      </c>
      <c r="L23" s="17">
        <v>2390000</v>
      </c>
      <c r="M23" s="17">
        <v>0</v>
      </c>
      <c r="N23" s="17">
        <v>4000000</v>
      </c>
      <c r="O23" s="17">
        <v>0</v>
      </c>
      <c r="P23" s="17">
        <v>4100000</v>
      </c>
      <c r="Q23" s="17">
        <v>893962.28729764197</v>
      </c>
      <c r="R23" s="17">
        <v>3884178.8508094298</v>
      </c>
      <c r="S23" s="17">
        <v>0</v>
      </c>
      <c r="T23" s="17">
        <v>303214.62352943199</v>
      </c>
      <c r="U23" s="17">
        <v>0</v>
      </c>
      <c r="V23" s="17">
        <v>0</v>
      </c>
      <c r="W23" s="17">
        <v>4965000000</v>
      </c>
      <c r="X23" s="17">
        <v>5855000000</v>
      </c>
      <c r="Y23" s="17">
        <v>3933198.5724735102</v>
      </c>
      <c r="Z23" s="17">
        <v>8142658.8550529899</v>
      </c>
      <c r="AA23" s="17">
        <v>0</v>
      </c>
      <c r="AB23" s="17">
        <v>16500000</v>
      </c>
      <c r="AC23" s="17">
        <v>0</v>
      </c>
      <c r="AD23" s="17">
        <v>7700000</v>
      </c>
      <c r="AE23" s="17">
        <v>0</v>
      </c>
      <c r="AF23" s="17">
        <v>10000000</v>
      </c>
    </row>
    <row r="24" spans="1:32" x14ac:dyDescent="0.25">
      <c r="A24" s="16">
        <v>23</v>
      </c>
      <c r="B24" s="17">
        <v>0</v>
      </c>
      <c r="D24" s="15">
        <v>22</v>
      </c>
      <c r="E24" s="17">
        <v>2633041.7310184599</v>
      </c>
      <c r="F24" s="17">
        <v>10851833.0759262</v>
      </c>
      <c r="G24" s="17">
        <v>0</v>
      </c>
      <c r="H24" s="17">
        <v>80305.265300286803</v>
      </c>
      <c r="I24" s="17">
        <v>0</v>
      </c>
      <c r="J24" s="17">
        <v>1820000</v>
      </c>
      <c r="K24" s="17">
        <v>0</v>
      </c>
      <c r="L24" s="17">
        <v>2390000</v>
      </c>
      <c r="M24" s="17">
        <v>0</v>
      </c>
      <c r="N24" s="17">
        <v>4000000</v>
      </c>
      <c r="O24" s="17">
        <v>0</v>
      </c>
      <c r="P24" s="17">
        <v>4100000</v>
      </c>
      <c r="Q24" s="17">
        <v>893962.28729764197</v>
      </c>
      <c r="R24" s="17">
        <v>3884178.8508094298</v>
      </c>
      <c r="S24" s="17">
        <v>0</v>
      </c>
      <c r="T24" s="17">
        <v>62206.623529431803</v>
      </c>
      <c r="U24" s="17">
        <v>0</v>
      </c>
      <c r="V24" s="17">
        <v>0</v>
      </c>
      <c r="W24" s="17">
        <v>4965000000</v>
      </c>
      <c r="X24" s="17">
        <v>5855000000</v>
      </c>
      <c r="Y24" s="17">
        <v>3578490.5724735102</v>
      </c>
      <c r="Z24" s="17">
        <v>7433242.8550529899</v>
      </c>
      <c r="AA24" s="17">
        <v>0</v>
      </c>
      <c r="AB24" s="17">
        <v>16500000</v>
      </c>
      <c r="AC24" s="17">
        <v>0</v>
      </c>
      <c r="AD24" s="17">
        <v>7700000</v>
      </c>
      <c r="AE24" s="17">
        <v>0</v>
      </c>
      <c r="AF24" s="17">
        <v>10000000</v>
      </c>
    </row>
    <row r="25" spans="1:32" x14ac:dyDescent="0.25">
      <c r="A25" s="16">
        <v>24</v>
      </c>
      <c r="B25" s="17">
        <v>0</v>
      </c>
      <c r="D25" s="15">
        <v>23</v>
      </c>
      <c r="E25" s="17">
        <v>2633041.7310184599</v>
      </c>
      <c r="F25" s="17">
        <v>10851833.0759262</v>
      </c>
      <c r="G25" s="17">
        <v>0</v>
      </c>
      <c r="H25" s="17">
        <v>80305.265300286803</v>
      </c>
      <c r="I25" s="17">
        <v>0</v>
      </c>
      <c r="J25" s="17">
        <v>1820000</v>
      </c>
      <c r="K25" s="17">
        <v>0</v>
      </c>
      <c r="L25" s="17">
        <v>2390000</v>
      </c>
      <c r="M25" s="17">
        <v>0</v>
      </c>
      <c r="N25" s="17">
        <v>4000000</v>
      </c>
      <c r="O25" s="17">
        <v>0</v>
      </c>
      <c r="P25" s="17">
        <v>4100000</v>
      </c>
      <c r="Q25" s="17">
        <v>1190592.78729764</v>
      </c>
      <c r="R25" s="17">
        <v>5070700.8508094298</v>
      </c>
      <c r="S25" s="17">
        <v>0</v>
      </c>
      <c r="T25" s="17">
        <v>62206.623529431803</v>
      </c>
      <c r="U25" s="17">
        <v>0</v>
      </c>
      <c r="V25" s="17">
        <v>0</v>
      </c>
      <c r="W25" s="17">
        <v>4965000000</v>
      </c>
      <c r="X25" s="17">
        <v>5855000000</v>
      </c>
      <c r="Y25" s="17">
        <v>3749767.5724735102</v>
      </c>
      <c r="Z25" s="17">
        <v>7775796.8550529899</v>
      </c>
      <c r="AA25" s="17">
        <v>0</v>
      </c>
      <c r="AB25" s="17">
        <v>16500000</v>
      </c>
      <c r="AC25" s="17">
        <v>0</v>
      </c>
      <c r="AD25" s="17">
        <v>7700000</v>
      </c>
      <c r="AE25" s="17">
        <v>0</v>
      </c>
      <c r="AF25" s="17">
        <v>10000000</v>
      </c>
    </row>
    <row r="26" spans="1:32" x14ac:dyDescent="0.25">
      <c r="A26" s="16">
        <v>25</v>
      </c>
      <c r="B26" s="17">
        <v>0</v>
      </c>
      <c r="D26" s="15">
        <v>24</v>
      </c>
      <c r="E26" s="17">
        <v>2633041.7310184599</v>
      </c>
      <c r="F26" s="17">
        <v>10851833.0759262</v>
      </c>
      <c r="G26" s="17">
        <v>0</v>
      </c>
      <c r="H26" s="17">
        <v>80305.265300286803</v>
      </c>
      <c r="I26" s="17">
        <v>0</v>
      </c>
      <c r="J26" s="17">
        <v>1820000</v>
      </c>
      <c r="K26" s="17">
        <v>0</v>
      </c>
      <c r="L26" s="17">
        <v>2390000</v>
      </c>
      <c r="M26" s="17">
        <v>0</v>
      </c>
      <c r="N26" s="17">
        <v>4000000</v>
      </c>
      <c r="O26" s="17">
        <v>0</v>
      </c>
      <c r="P26" s="17">
        <v>4100000</v>
      </c>
      <c r="Q26" s="17">
        <v>893962.28729764197</v>
      </c>
      <c r="R26" s="17">
        <v>3884178.8508094298</v>
      </c>
      <c r="S26" s="17">
        <v>0</v>
      </c>
      <c r="T26" s="17">
        <v>62206.623529431803</v>
      </c>
      <c r="U26" s="17">
        <v>0</v>
      </c>
      <c r="V26" s="17">
        <v>0</v>
      </c>
      <c r="W26" s="17">
        <v>4965000000</v>
      </c>
      <c r="X26" s="17">
        <v>5855000000</v>
      </c>
      <c r="Y26" s="17">
        <v>4279799.5724735102</v>
      </c>
      <c r="Z26" s="17">
        <v>8835860.8550529908</v>
      </c>
      <c r="AA26" s="17">
        <v>0</v>
      </c>
      <c r="AB26" s="17">
        <v>16500000</v>
      </c>
      <c r="AC26" s="17">
        <v>0</v>
      </c>
      <c r="AD26" s="17">
        <v>7700000</v>
      </c>
      <c r="AE26" s="17">
        <v>0</v>
      </c>
      <c r="AF26" s="17">
        <v>10000000</v>
      </c>
    </row>
    <row r="27" spans="1:32" x14ac:dyDescent="0.25">
      <c r="A27" s="16">
        <v>26</v>
      </c>
      <c r="B27" s="17">
        <v>0</v>
      </c>
    </row>
    <row r="28" spans="1:32" x14ac:dyDescent="0.25">
      <c r="A28" s="16">
        <v>27</v>
      </c>
      <c r="B28" s="17">
        <v>0</v>
      </c>
    </row>
    <row r="29" spans="1:32" x14ac:dyDescent="0.25">
      <c r="A29" s="16">
        <v>28</v>
      </c>
      <c r="B29" s="17">
        <v>0</v>
      </c>
    </row>
    <row r="30" spans="1:32" x14ac:dyDescent="0.25">
      <c r="A30" s="16">
        <v>29</v>
      </c>
      <c r="B30" s="17">
        <v>0</v>
      </c>
      <c r="D30" s="3" t="s">
        <v>73</v>
      </c>
      <c r="E30" s="3"/>
    </row>
    <row r="31" spans="1:32" x14ac:dyDescent="0.25">
      <c r="A31" s="16">
        <v>30</v>
      </c>
      <c r="B31" s="17">
        <v>0</v>
      </c>
      <c r="D31" s="3"/>
      <c r="E31" s="3" t="s">
        <v>66</v>
      </c>
    </row>
    <row r="32" spans="1:32" x14ac:dyDescent="0.25">
      <c r="A32" s="16">
        <v>31</v>
      </c>
      <c r="B32" s="17">
        <v>0</v>
      </c>
      <c r="D32" s="16" t="s">
        <v>64</v>
      </c>
      <c r="E32" s="16">
        <v>1</v>
      </c>
      <c r="F32" s="16">
        <v>2</v>
      </c>
      <c r="G32" s="16">
        <v>3</v>
      </c>
      <c r="H32" s="16">
        <v>4</v>
      </c>
      <c r="I32" s="16">
        <v>5</v>
      </c>
      <c r="J32" s="16">
        <v>6</v>
      </c>
      <c r="K32" s="16">
        <v>7</v>
      </c>
      <c r="L32" s="16">
        <v>8</v>
      </c>
      <c r="M32" s="16">
        <v>9</v>
      </c>
      <c r="N32" s="16">
        <v>10</v>
      </c>
      <c r="O32" s="16">
        <v>11</v>
      </c>
      <c r="P32" s="16">
        <v>12</v>
      </c>
      <c r="Q32" s="16">
        <v>13</v>
      </c>
      <c r="R32" s="16">
        <v>14</v>
      </c>
      <c r="S32" s="16">
        <v>15</v>
      </c>
      <c r="T32" s="16">
        <v>16</v>
      </c>
      <c r="U32" s="16">
        <v>17</v>
      </c>
      <c r="V32" s="16">
        <v>18</v>
      </c>
      <c r="W32" s="16">
        <v>19</v>
      </c>
      <c r="X32" s="16">
        <v>20</v>
      </c>
      <c r="Y32" s="16">
        <v>21</v>
      </c>
      <c r="Z32" s="16">
        <v>22</v>
      </c>
      <c r="AA32" s="16">
        <v>23</v>
      </c>
      <c r="AB32" s="16">
        <v>24</v>
      </c>
    </row>
    <row r="33" spans="1:28" x14ac:dyDescent="0.25">
      <c r="A33" s="16">
        <v>32</v>
      </c>
      <c r="B33" s="17">
        <v>0</v>
      </c>
      <c r="D33" s="16">
        <v>1</v>
      </c>
      <c r="E33" s="17">
        <v>1.2836027525710499E-2</v>
      </c>
      <c r="F33" s="17">
        <v>1.34977782254476E-2</v>
      </c>
      <c r="G33" s="17">
        <v>1.5310033227636299E-2</v>
      </c>
      <c r="H33" s="17">
        <v>1.56115141069657E-2</v>
      </c>
      <c r="I33" s="17">
        <v>1.58506865397911E-2</v>
      </c>
      <c r="J33" s="17">
        <v>1.54467370447258E-2</v>
      </c>
      <c r="K33" s="17">
        <v>1.5327239755629401E-2</v>
      </c>
      <c r="L33" s="17">
        <v>1.54656493680385E-2</v>
      </c>
      <c r="M33" s="17">
        <v>1.5827107548434301E-2</v>
      </c>
      <c r="N33" s="17">
        <v>1.5825163237217901E-2</v>
      </c>
      <c r="O33" s="17">
        <v>1.5674340563304801E-2</v>
      </c>
      <c r="P33" s="17">
        <v>1.5585707633627601E-2</v>
      </c>
      <c r="Q33" s="17">
        <v>1.53886539309574E-2</v>
      </c>
      <c r="R33" s="17">
        <v>1.52780755197513E-2</v>
      </c>
      <c r="S33" s="17">
        <v>1.57328377134122E-2</v>
      </c>
      <c r="T33" s="17">
        <v>1.5726808037746801E-2</v>
      </c>
      <c r="U33" s="17">
        <v>1.5711967269892799E-2</v>
      </c>
      <c r="V33" s="17">
        <v>1.29792496171563E-2</v>
      </c>
      <c r="W33" s="17">
        <v>1.3017748165291099E-2</v>
      </c>
      <c r="X33" s="17">
        <v>1.2950294862413E-2</v>
      </c>
      <c r="Y33" s="17">
        <v>1.31932116660752E-2</v>
      </c>
      <c r="Z33" s="17">
        <v>1.2605734665705399E-2</v>
      </c>
      <c r="AA33" s="17">
        <v>1.22700449016536E-2</v>
      </c>
      <c r="AB33" s="17">
        <v>1.26915013047355E-2</v>
      </c>
    </row>
    <row r="34" spans="1:28" x14ac:dyDescent="0.25">
      <c r="A34" s="16">
        <v>33</v>
      </c>
      <c r="B34" s="17">
        <v>0</v>
      </c>
      <c r="D34" s="16">
        <v>2</v>
      </c>
      <c r="E34" s="17">
        <v>2.2570678350282401E-2</v>
      </c>
      <c r="F34" s="17">
        <v>2.3820080386670901E-2</v>
      </c>
      <c r="G34" s="17">
        <v>2.2486972945113301E-2</v>
      </c>
      <c r="H34" s="17">
        <v>1.96925406843293E-2</v>
      </c>
      <c r="I34" s="17">
        <v>2.1189787236126099E-2</v>
      </c>
      <c r="J34" s="17">
        <v>2.0786951754081399E-2</v>
      </c>
      <c r="K34" s="17">
        <v>2.0413187107362299E-2</v>
      </c>
      <c r="L34" s="17">
        <v>2.3885953066598398E-2</v>
      </c>
      <c r="M34" s="17">
        <v>2.0272442937680199E-2</v>
      </c>
      <c r="N34" s="17">
        <v>1.9649654337030399E-2</v>
      </c>
      <c r="O34" s="17">
        <v>2.0623317579789101E-2</v>
      </c>
      <c r="P34" s="17">
        <v>1.9732968192986901E-2</v>
      </c>
      <c r="Q34" s="17">
        <v>2.0558475331729501E-2</v>
      </c>
      <c r="R34" s="17">
        <v>2.0913974115882299E-2</v>
      </c>
      <c r="S34" s="17">
        <v>2.0623885560759499E-2</v>
      </c>
      <c r="T34" s="17">
        <v>1.9111608064076701E-2</v>
      </c>
      <c r="U34" s="17">
        <v>1.90618900930997E-2</v>
      </c>
      <c r="V34" s="17">
        <v>1.9202711834176302E-2</v>
      </c>
      <c r="W34" s="17">
        <v>2.10176049650476E-2</v>
      </c>
      <c r="X34" s="17">
        <v>1.9509204744362699E-2</v>
      </c>
      <c r="Y34" s="17">
        <v>1.9122826222532599E-2</v>
      </c>
      <c r="Z34" s="17">
        <v>1.8957772171558598E-2</v>
      </c>
      <c r="AA34" s="17">
        <v>1.80661110525316E-2</v>
      </c>
      <c r="AB34" s="17">
        <v>1.7595724973201499E-2</v>
      </c>
    </row>
    <row r="35" spans="1:28" x14ac:dyDescent="0.25">
      <c r="A35" s="16">
        <v>34</v>
      </c>
      <c r="B35" s="17">
        <v>0</v>
      </c>
      <c r="D35" s="16">
        <v>3</v>
      </c>
      <c r="E35" s="17">
        <v>4.2496739449085698E-2</v>
      </c>
      <c r="F35" s="17">
        <v>4.0535039179792801E-2</v>
      </c>
      <c r="G35" s="17">
        <v>4.4603283262454302E-2</v>
      </c>
      <c r="H35" s="17">
        <v>4.6051433952789399E-2</v>
      </c>
      <c r="I35" s="17">
        <v>4.4861729360488101E-2</v>
      </c>
      <c r="J35" s="17">
        <v>4.5667863195935E-2</v>
      </c>
      <c r="K35" s="17">
        <v>4.0113434994758897E-2</v>
      </c>
      <c r="L35" s="17">
        <v>4.6231823802599402E-2</v>
      </c>
      <c r="M35" s="17">
        <v>4.74179503034792E-2</v>
      </c>
      <c r="N35" s="17">
        <v>4.00102929831707E-2</v>
      </c>
      <c r="O35" s="17">
        <v>3.8587330376156498E-2</v>
      </c>
      <c r="P35" s="17">
        <v>4.02005044751561E-2</v>
      </c>
      <c r="Q35" s="17">
        <v>3.7875785110869399E-2</v>
      </c>
      <c r="R35" s="17">
        <v>3.8204975080201403E-2</v>
      </c>
      <c r="S35" s="17">
        <v>3.6800657334473498E-2</v>
      </c>
      <c r="T35" s="17">
        <v>3.5070108180921503E-2</v>
      </c>
      <c r="U35" s="17">
        <v>3.2884498431252102E-2</v>
      </c>
      <c r="V35" s="17">
        <v>3.1538648252044298E-2</v>
      </c>
      <c r="W35" s="17">
        <v>3.4767703299723403E-2</v>
      </c>
      <c r="X35" s="17">
        <v>3.11616714274628E-2</v>
      </c>
      <c r="Y35" s="17">
        <v>3.5402809043628303E-2</v>
      </c>
      <c r="Z35" s="17">
        <v>3.6467274646901103E-2</v>
      </c>
      <c r="AA35" s="17">
        <v>3.8994583462017902E-2</v>
      </c>
      <c r="AB35" s="17">
        <v>4.4962631877036002E-2</v>
      </c>
    </row>
    <row r="36" spans="1:28" x14ac:dyDescent="0.25">
      <c r="A36" s="16">
        <v>35</v>
      </c>
      <c r="B36" s="17">
        <v>0</v>
      </c>
      <c r="D36" s="16">
        <v>4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</row>
    <row r="37" spans="1:28" x14ac:dyDescent="0.25">
      <c r="A37" s="16">
        <v>36</v>
      </c>
      <c r="B37" s="17">
        <v>0</v>
      </c>
      <c r="D37" s="16">
        <v>5</v>
      </c>
      <c r="E37" s="17">
        <v>1.6809380117817099E-2</v>
      </c>
      <c r="F37" s="17">
        <v>1.6521305208155E-2</v>
      </c>
      <c r="G37" s="17">
        <v>1.6718152385253499E-2</v>
      </c>
      <c r="H37" s="17">
        <v>1.7827076672409198E-2</v>
      </c>
      <c r="I37" s="17">
        <v>1.8774527594921001E-2</v>
      </c>
      <c r="J37" s="17">
        <v>1.86216909478173E-2</v>
      </c>
      <c r="K37" s="17">
        <v>1.6862281583039401E-2</v>
      </c>
      <c r="L37" s="17">
        <v>1.8037273377913499E-2</v>
      </c>
      <c r="M37" s="17">
        <v>1.7681958078242899E-2</v>
      </c>
      <c r="N37" s="17">
        <v>1.82583476971746E-2</v>
      </c>
      <c r="O37" s="17">
        <v>1.9372219061744501E-2</v>
      </c>
      <c r="P37" s="17">
        <v>2.0926520853362999E-2</v>
      </c>
      <c r="Q37" s="17">
        <v>2.3149193329946902E-2</v>
      </c>
      <c r="R37" s="17">
        <v>2.5152011316297899E-2</v>
      </c>
      <c r="S37" s="17">
        <v>2.61343371969214E-2</v>
      </c>
      <c r="T37" s="17">
        <v>2.4880753176978E-2</v>
      </c>
      <c r="U37" s="17">
        <v>2.67592720681454E-2</v>
      </c>
      <c r="V37" s="17">
        <v>2.77392301913904E-2</v>
      </c>
      <c r="W37" s="17">
        <v>2.4416503965741802E-2</v>
      </c>
      <c r="X37" s="17">
        <v>2.4951574816849099E-2</v>
      </c>
      <c r="Y37" s="17">
        <v>2.40915616743612E-2</v>
      </c>
      <c r="Z37" s="17">
        <v>2.4737012527506201E-2</v>
      </c>
      <c r="AA37" s="17">
        <v>2.45147602147722E-2</v>
      </c>
      <c r="AB37" s="17">
        <v>2.30021471731266E-2</v>
      </c>
    </row>
    <row r="38" spans="1:28" x14ac:dyDescent="0.25">
      <c r="A38" s="16">
        <v>37</v>
      </c>
      <c r="B38" s="17">
        <v>0</v>
      </c>
      <c r="D38" s="16">
        <v>6</v>
      </c>
      <c r="E38" s="17">
        <v>2.91683313221902E-2</v>
      </c>
      <c r="F38" s="17">
        <v>3.1184465453521E-2</v>
      </c>
      <c r="G38" s="17">
        <v>3.1977286626199301E-2</v>
      </c>
      <c r="H38" s="17">
        <v>3.3476156008198102E-2</v>
      </c>
      <c r="I38" s="17">
        <v>3.4302518455708503E-2</v>
      </c>
      <c r="J38" s="17">
        <v>3.3023021104104898E-2</v>
      </c>
      <c r="K38" s="17">
        <v>3.2378641395111797E-2</v>
      </c>
      <c r="L38" s="17">
        <v>2.7100154397420001E-2</v>
      </c>
      <c r="M38" s="17">
        <v>2.7472434540008601E-2</v>
      </c>
      <c r="N38" s="17">
        <v>2.7593902261232098E-2</v>
      </c>
      <c r="O38" s="17">
        <v>2.83981962012929E-2</v>
      </c>
      <c r="P38" s="17">
        <v>2.8256048373666E-2</v>
      </c>
      <c r="Q38" s="17">
        <v>2.7462570916591E-2</v>
      </c>
      <c r="R38" s="17">
        <v>2.9665250494609802E-2</v>
      </c>
      <c r="S38" s="17">
        <v>2.8427335165444999E-2</v>
      </c>
      <c r="T38" s="17">
        <v>2.5823875875556901E-2</v>
      </c>
      <c r="U38" s="17">
        <v>2.5699973763525501E-2</v>
      </c>
      <c r="V38" s="17">
        <v>2.7387583003545799E-2</v>
      </c>
      <c r="W38" s="17">
        <v>2.61049590308844E-2</v>
      </c>
      <c r="X38" s="17">
        <v>2.62966381996293E-2</v>
      </c>
      <c r="Y38" s="17">
        <v>2.6206423331571801E-2</v>
      </c>
      <c r="Z38" s="17">
        <v>2.6510028939108199E-2</v>
      </c>
      <c r="AA38" s="17">
        <v>2.5654292765283599E-2</v>
      </c>
      <c r="AB38" s="17">
        <v>2.80324331066708E-2</v>
      </c>
    </row>
    <row r="39" spans="1:28" x14ac:dyDescent="0.25">
      <c r="A39" s="16">
        <v>38</v>
      </c>
      <c r="B39" s="17">
        <v>0</v>
      </c>
      <c r="D39" s="16">
        <v>7</v>
      </c>
      <c r="E39" s="17">
        <v>2.3113729805806001E-2</v>
      </c>
      <c r="F39" s="17">
        <v>2.2560211690087401E-2</v>
      </c>
      <c r="G39" s="17">
        <v>2.3608854060337699E-2</v>
      </c>
      <c r="H39" s="17">
        <v>2.6613352451975499E-2</v>
      </c>
      <c r="I39" s="17">
        <v>2.6955295859169899E-2</v>
      </c>
      <c r="J39" s="17">
        <v>2.5810495326498501E-2</v>
      </c>
      <c r="K39" s="17">
        <v>2.5110971198847001E-2</v>
      </c>
      <c r="L39" s="17">
        <v>2.17954011597856E-2</v>
      </c>
      <c r="M39" s="17">
        <v>2.0537163688193302E-2</v>
      </c>
      <c r="N39" s="17">
        <v>2.1336110307389002E-2</v>
      </c>
      <c r="O39" s="17">
        <v>2.1659932361320699E-2</v>
      </c>
      <c r="P39" s="17">
        <v>2.1852273672644699E-2</v>
      </c>
      <c r="Q39" s="17">
        <v>2.1827180837818198E-2</v>
      </c>
      <c r="R39" s="17">
        <v>2.1753528312177299E-2</v>
      </c>
      <c r="S39" s="17">
        <v>2.1761484028046198E-2</v>
      </c>
      <c r="T39" s="17">
        <v>2.1764675902491201E-2</v>
      </c>
      <c r="U39" s="17">
        <v>2.18266200418199E-2</v>
      </c>
      <c r="V39" s="17">
        <v>2.17202453990182E-2</v>
      </c>
      <c r="W39" s="17">
        <v>2.0661171882382801E-2</v>
      </c>
      <c r="X39" s="17">
        <v>2.1093039097359E-2</v>
      </c>
      <c r="Y39" s="17">
        <v>2.1055400924072602E-2</v>
      </c>
      <c r="Z39" s="17">
        <v>2.3647724270610199E-2</v>
      </c>
      <c r="AA39" s="17">
        <v>2.6093066251052899E-2</v>
      </c>
      <c r="AB39" s="17">
        <v>2.4399887373496899E-2</v>
      </c>
    </row>
    <row r="40" spans="1:28" x14ac:dyDescent="0.25">
      <c r="A40" s="16">
        <v>39</v>
      </c>
      <c r="B40" s="17">
        <v>0</v>
      </c>
      <c r="D40" s="16">
        <v>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</row>
    <row r="41" spans="1:28" x14ac:dyDescent="0.25">
      <c r="A41" s="16">
        <v>40</v>
      </c>
      <c r="B41" s="17">
        <v>0</v>
      </c>
      <c r="D41" s="16">
        <v>9</v>
      </c>
      <c r="E41" s="17">
        <v>2.2934817318165199E-2</v>
      </c>
      <c r="F41" s="17">
        <v>2.3435406886222501E-2</v>
      </c>
      <c r="G41" s="17">
        <v>2.3762711598033701E-2</v>
      </c>
      <c r="H41" s="17">
        <v>2.51720796562231E-2</v>
      </c>
      <c r="I41" s="17">
        <v>2.3178750152078102E-2</v>
      </c>
      <c r="J41" s="17">
        <v>2.1585036798738501E-2</v>
      </c>
      <c r="K41" s="17">
        <v>2.1306398166011799E-2</v>
      </c>
      <c r="L41" s="17">
        <v>2.0344014197513E-2</v>
      </c>
      <c r="M41" s="17">
        <v>2.05683665796433E-2</v>
      </c>
      <c r="N41" s="17">
        <v>2.0623662392683501E-2</v>
      </c>
      <c r="O41" s="17">
        <v>1.85487461552588E-2</v>
      </c>
      <c r="P41" s="17">
        <v>1.8583111176733301E-2</v>
      </c>
      <c r="Q41" s="17">
        <v>1.7913885741740701E-2</v>
      </c>
      <c r="R41" s="17">
        <v>1.8766433756922701E-2</v>
      </c>
      <c r="S41" s="17">
        <v>1.8253223128002101E-2</v>
      </c>
      <c r="T41" s="17">
        <v>1.8189524168343501E-2</v>
      </c>
      <c r="U41" s="17">
        <v>1.8193381997688399E-2</v>
      </c>
      <c r="V41" s="17">
        <v>1.83025260460047E-2</v>
      </c>
      <c r="W41" s="17">
        <v>1.7343277912343899E-2</v>
      </c>
      <c r="X41" s="17">
        <v>1.78008966044278E-2</v>
      </c>
      <c r="Y41" s="17">
        <v>1.77609605367424E-2</v>
      </c>
      <c r="Z41" s="17">
        <v>1.8207614155817901E-2</v>
      </c>
      <c r="AA41" s="17">
        <v>1.85907733517497E-2</v>
      </c>
      <c r="AB41" s="17">
        <v>2.3054175045163602E-2</v>
      </c>
    </row>
    <row r="42" spans="1:28" x14ac:dyDescent="0.25">
      <c r="A42" s="16">
        <v>41</v>
      </c>
      <c r="B42" s="17">
        <v>0</v>
      </c>
      <c r="D42" s="16">
        <v>10</v>
      </c>
      <c r="E42" s="17">
        <v>2.28790892748208E-2</v>
      </c>
      <c r="F42" s="17">
        <v>2.5907205977686702E-2</v>
      </c>
      <c r="G42" s="17">
        <v>2.5556448501325001E-2</v>
      </c>
      <c r="H42" s="17">
        <v>2.5903334750418901E-2</v>
      </c>
      <c r="I42" s="17">
        <v>2.74385118887857E-2</v>
      </c>
      <c r="J42" s="17">
        <v>2.4741317872326501E-2</v>
      </c>
      <c r="K42" s="17">
        <v>2.06887143653686E-2</v>
      </c>
      <c r="L42" s="17">
        <v>2.6826072672722402E-2</v>
      </c>
      <c r="M42" s="17">
        <v>2.2990034590420198E-2</v>
      </c>
      <c r="N42" s="17">
        <v>1.4420037494154599E-2</v>
      </c>
      <c r="O42" s="17">
        <v>1.2818162125618199E-2</v>
      </c>
      <c r="P42" s="17">
        <v>1.05428435029276E-2</v>
      </c>
      <c r="Q42" s="17">
        <v>0.01</v>
      </c>
      <c r="R42" s="17">
        <v>0.01</v>
      </c>
      <c r="S42" s="17">
        <v>0.01</v>
      </c>
      <c r="T42" s="17">
        <v>0.01</v>
      </c>
      <c r="U42" s="17">
        <v>0.01</v>
      </c>
      <c r="V42" s="17">
        <v>0.01</v>
      </c>
      <c r="W42" s="17">
        <v>0.01</v>
      </c>
      <c r="X42" s="17">
        <v>0.01</v>
      </c>
      <c r="Y42" s="17">
        <v>0.01</v>
      </c>
      <c r="Z42" s="17">
        <v>0.01</v>
      </c>
      <c r="AA42" s="17">
        <v>0.01</v>
      </c>
      <c r="AB42" s="17">
        <v>0.01</v>
      </c>
    </row>
    <row r="43" spans="1:28" x14ac:dyDescent="0.25">
      <c r="A43" s="16">
        <v>42</v>
      </c>
      <c r="B43" s="17">
        <v>0</v>
      </c>
      <c r="D43" s="16">
        <v>11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</row>
    <row r="44" spans="1:28" x14ac:dyDescent="0.25">
      <c r="A44" s="16">
        <v>43</v>
      </c>
      <c r="B44" s="17">
        <v>0</v>
      </c>
      <c r="D44" s="16">
        <v>12</v>
      </c>
      <c r="E44" s="17">
        <v>1.9377148398602901E-2</v>
      </c>
      <c r="F44" s="17">
        <v>1.6258548075149301E-2</v>
      </c>
      <c r="G44" s="17">
        <v>1.6785886836587799E-2</v>
      </c>
      <c r="H44" s="17">
        <v>1.6804659094220499E-2</v>
      </c>
      <c r="I44" s="17">
        <v>1.9011584145920302E-2</v>
      </c>
      <c r="J44" s="17">
        <v>1.8753588851737502E-2</v>
      </c>
      <c r="K44" s="17">
        <v>1.7713382296502302E-2</v>
      </c>
      <c r="L44" s="17">
        <v>1.7475422898405799E-2</v>
      </c>
      <c r="M44" s="17">
        <v>1.7374633871579202E-2</v>
      </c>
      <c r="N44" s="17">
        <v>1.7362527619035999E-2</v>
      </c>
      <c r="O44" s="17">
        <v>1.5872443313576502E-2</v>
      </c>
      <c r="P44" s="17">
        <v>1.5982520656376401E-2</v>
      </c>
      <c r="Q44" s="17">
        <v>1.56824842290153E-2</v>
      </c>
      <c r="R44" s="17">
        <v>1.5371937325922199E-2</v>
      </c>
      <c r="S44" s="17">
        <v>1.54418443476008E-2</v>
      </c>
      <c r="T44" s="17">
        <v>1.55297086122482E-2</v>
      </c>
      <c r="U44" s="17">
        <v>1.6927690005554899E-2</v>
      </c>
      <c r="V44" s="17">
        <v>1.6452683418956501E-2</v>
      </c>
      <c r="W44" s="17">
        <v>1.9286802466890199E-2</v>
      </c>
      <c r="X44" s="17">
        <v>1.6856269021924799E-2</v>
      </c>
      <c r="Y44" s="17">
        <v>1.7565196477624102E-2</v>
      </c>
      <c r="Z44" s="17">
        <v>1.6873187393434401E-2</v>
      </c>
      <c r="AA44" s="17">
        <v>1.7567207697255199E-2</v>
      </c>
      <c r="AB44" s="17">
        <v>2.1353406386203699E-2</v>
      </c>
    </row>
    <row r="45" spans="1:28" x14ac:dyDescent="0.25">
      <c r="A45" s="16">
        <v>44</v>
      </c>
      <c r="B45" s="17">
        <v>0</v>
      </c>
      <c r="D45" s="16">
        <v>13</v>
      </c>
      <c r="E45" s="17">
        <v>1.4990629844602201E-2</v>
      </c>
      <c r="F45" s="17">
        <v>1.51487354032561E-2</v>
      </c>
      <c r="G45" s="17">
        <v>1.5317405920502E-2</v>
      </c>
      <c r="H45" s="17">
        <v>1.5802499588865E-2</v>
      </c>
      <c r="I45" s="17">
        <v>1.6756553223730899E-2</v>
      </c>
      <c r="J45" s="17">
        <v>1.7488289270311898E-2</v>
      </c>
      <c r="K45" s="17">
        <v>1.6515032305620899E-2</v>
      </c>
      <c r="L45" s="17">
        <v>1.5947700650214901E-2</v>
      </c>
      <c r="M45" s="17">
        <v>1.6968416810283701E-2</v>
      </c>
      <c r="N45" s="17">
        <v>1.7660375811194E-2</v>
      </c>
      <c r="O45" s="17">
        <v>1.76163390177391E-2</v>
      </c>
      <c r="P45" s="17">
        <v>1.7299368903777701E-2</v>
      </c>
      <c r="Q45" s="17">
        <v>1.67878480934677E-2</v>
      </c>
      <c r="R45" s="17">
        <v>1.6692853193978299E-2</v>
      </c>
      <c r="S45" s="17">
        <v>1.6124931341078199E-2</v>
      </c>
      <c r="T45" s="17">
        <v>1.6357762597684001E-2</v>
      </c>
      <c r="U45" s="17">
        <v>1.66346337429218E-2</v>
      </c>
      <c r="V45" s="17">
        <v>1.71946694645655E-2</v>
      </c>
      <c r="W45" s="17">
        <v>1.7173394763596601E-2</v>
      </c>
      <c r="X45" s="17">
        <v>1.7564686932863401E-2</v>
      </c>
      <c r="Y45" s="17">
        <v>1.69930089608437E-2</v>
      </c>
      <c r="Z45" s="17">
        <v>1.71964705536614E-2</v>
      </c>
      <c r="AA45" s="17">
        <v>1.4582231712830501E-2</v>
      </c>
      <c r="AB45" s="17">
        <v>1.6901378014749498E-2</v>
      </c>
    </row>
    <row r="46" spans="1:28" x14ac:dyDescent="0.25">
      <c r="A46" s="16">
        <v>45</v>
      </c>
      <c r="B46" s="17">
        <v>0</v>
      </c>
      <c r="D46" s="16">
        <v>14</v>
      </c>
      <c r="E46" s="17">
        <v>7.6447620404423197E-2</v>
      </c>
      <c r="F46" s="17">
        <v>8.3930935030125595E-2</v>
      </c>
      <c r="G46" s="17">
        <v>8.2993142814293402E-2</v>
      </c>
      <c r="H46" s="17">
        <v>8.2582645754425796E-2</v>
      </c>
      <c r="I46" s="17">
        <v>8.2495858192219093E-2</v>
      </c>
      <c r="J46" s="17">
        <v>7.9420237745502095E-2</v>
      </c>
      <c r="K46" s="17">
        <v>7.8220093167917504E-2</v>
      </c>
      <c r="L46" s="17">
        <v>7.3613479085407496E-2</v>
      </c>
      <c r="M46" s="17">
        <v>7.1743511540844407E-2</v>
      </c>
      <c r="N46" s="17">
        <v>6.6436489157408296E-2</v>
      </c>
      <c r="O46" s="17">
        <v>6.6471097459932002E-2</v>
      </c>
      <c r="P46" s="17">
        <v>6.6785133667518495E-2</v>
      </c>
      <c r="Q46" s="17">
        <v>6.5786210328716593E-2</v>
      </c>
      <c r="R46" s="17">
        <v>6.4270707465778606E-2</v>
      </c>
      <c r="S46" s="17">
        <v>6.3780840685130194E-2</v>
      </c>
      <c r="T46" s="17">
        <v>6.4260253839656001E-2</v>
      </c>
      <c r="U46" s="17">
        <v>5.9550437761877198E-2</v>
      </c>
      <c r="V46" s="17">
        <v>5.6672659952170301E-2</v>
      </c>
      <c r="W46" s="17">
        <v>6.1343925213602102E-2</v>
      </c>
      <c r="X46" s="17">
        <v>6.4178446993403193E-2</v>
      </c>
      <c r="Y46" s="17">
        <v>6.1650993198048801E-2</v>
      </c>
      <c r="Z46" s="17">
        <v>6.2794817092445707E-2</v>
      </c>
      <c r="AA46" s="17">
        <v>6.5814081044886397E-2</v>
      </c>
      <c r="AB46" s="17">
        <v>7.5824249280861497E-2</v>
      </c>
    </row>
    <row r="47" spans="1:28" x14ac:dyDescent="0.25">
      <c r="A47" s="16">
        <v>46</v>
      </c>
      <c r="B47" s="17">
        <v>2927500000</v>
      </c>
      <c r="D47" s="16">
        <v>15</v>
      </c>
      <c r="E47" s="17">
        <v>2.1424415914237001E-2</v>
      </c>
      <c r="F47" s="17">
        <v>2.1893385672757799E-2</v>
      </c>
      <c r="G47" s="17">
        <v>2.33000280590775E-2</v>
      </c>
      <c r="H47" s="17">
        <v>2.4990843527698502E-2</v>
      </c>
      <c r="I47" s="17">
        <v>2.7245202881888898E-2</v>
      </c>
      <c r="J47" s="17">
        <v>2.65626891032326E-2</v>
      </c>
      <c r="K47" s="17">
        <v>2.4214440955303999E-2</v>
      </c>
      <c r="L47" s="17">
        <v>2.25292658846864E-2</v>
      </c>
      <c r="M47" s="17">
        <v>2.1178143614242102E-2</v>
      </c>
      <c r="N47" s="17">
        <v>2.21752366233889E-2</v>
      </c>
      <c r="O47" s="17">
        <v>2.1627731442588501E-2</v>
      </c>
      <c r="P47" s="17">
        <v>2.15184501400566E-2</v>
      </c>
      <c r="Q47" s="17">
        <v>2.2003824505712401E-2</v>
      </c>
      <c r="R47" s="17">
        <v>2.16465913996664E-2</v>
      </c>
      <c r="S47" s="17">
        <v>2.05490266223592E-2</v>
      </c>
      <c r="T47" s="17">
        <v>2.1118300011677301E-2</v>
      </c>
      <c r="U47" s="17">
        <v>2.28816382475601E-2</v>
      </c>
      <c r="V47" s="17">
        <v>2.2174094401478099E-2</v>
      </c>
      <c r="W47" s="17">
        <v>2.39035537656264E-2</v>
      </c>
      <c r="X47" s="17">
        <v>2.1487999702253499E-2</v>
      </c>
      <c r="Y47" s="17">
        <v>2.2623351107231099E-2</v>
      </c>
      <c r="Z47" s="17">
        <v>2.11043422471731E-2</v>
      </c>
      <c r="AA47" s="17">
        <v>2.07704561758673E-2</v>
      </c>
      <c r="AB47" s="17">
        <v>2.1270362962226601E-2</v>
      </c>
    </row>
    <row r="48" spans="1:28" x14ac:dyDescent="0.25">
      <c r="D48" s="16">
        <v>16</v>
      </c>
      <c r="E48" s="17">
        <v>6.3048374542204799E-2</v>
      </c>
      <c r="F48" s="17">
        <v>6.3675150595828595E-2</v>
      </c>
      <c r="G48" s="17">
        <v>6.5856202251749402E-2</v>
      </c>
      <c r="H48" s="17">
        <v>6.5226108359847698E-2</v>
      </c>
      <c r="I48" s="17">
        <v>6.39136707272982E-2</v>
      </c>
      <c r="J48" s="17">
        <v>5.6662346592312902E-2</v>
      </c>
      <c r="K48" s="17">
        <v>5.4560397126757601E-2</v>
      </c>
      <c r="L48" s="17">
        <v>5.5451427427594201E-2</v>
      </c>
      <c r="M48" s="17">
        <v>6.1787243388613099E-2</v>
      </c>
      <c r="N48" s="17">
        <v>6.16646550865253E-2</v>
      </c>
      <c r="O48" s="17">
        <v>5.7007973311555903E-2</v>
      </c>
      <c r="P48" s="17">
        <v>5.7236881494328297E-2</v>
      </c>
      <c r="Q48" s="17">
        <v>5.63548660618374E-2</v>
      </c>
      <c r="R48" s="17">
        <v>5.3226930753490498E-2</v>
      </c>
      <c r="S48" s="17">
        <v>5.6313433902176899E-2</v>
      </c>
      <c r="T48" s="17">
        <v>5.9634562507861498E-2</v>
      </c>
      <c r="U48" s="17">
        <v>5.9479438462133903E-2</v>
      </c>
      <c r="V48" s="17">
        <v>6.22872810231535E-2</v>
      </c>
      <c r="W48" s="17">
        <v>5.4897595680758998E-2</v>
      </c>
      <c r="X48" s="17">
        <v>6.1234485145464597E-2</v>
      </c>
      <c r="Y48" s="17">
        <v>6.1697568642913703E-2</v>
      </c>
      <c r="Z48" s="17">
        <v>5.8731195236779901E-2</v>
      </c>
      <c r="AA48" s="17">
        <v>6.0143394651995002E-2</v>
      </c>
      <c r="AB48" s="17">
        <v>6.70613410122924E-2</v>
      </c>
    </row>
    <row r="49" spans="4:28" x14ac:dyDescent="0.25">
      <c r="D49" s="16">
        <v>17</v>
      </c>
      <c r="E49" s="17">
        <v>1.1894462137093499E-2</v>
      </c>
      <c r="F49" s="17">
        <v>1.2430886035330701E-2</v>
      </c>
      <c r="G49" s="17">
        <v>1.2882600256572599E-2</v>
      </c>
      <c r="H49" s="17">
        <v>1.3343572188517099E-2</v>
      </c>
      <c r="I49" s="17">
        <v>1.33129449984291E-2</v>
      </c>
      <c r="J49" s="17">
        <v>1.30512117763635E-2</v>
      </c>
      <c r="K49" s="17">
        <v>1.1031129708525199E-2</v>
      </c>
      <c r="L49" s="17">
        <v>1.08929368408704E-2</v>
      </c>
      <c r="M49" s="17">
        <v>1.17155958574409E-2</v>
      </c>
      <c r="N49" s="17">
        <v>1.20422462023366E-2</v>
      </c>
      <c r="O49" s="17">
        <v>1.1222665953121699E-2</v>
      </c>
      <c r="P49" s="17">
        <v>1.1206645832598099E-2</v>
      </c>
      <c r="Q49" s="17">
        <v>1.1917097311048E-2</v>
      </c>
      <c r="R49" s="17">
        <v>1.1756242916325901E-2</v>
      </c>
      <c r="S49" s="17">
        <v>1.1757248017109499E-2</v>
      </c>
      <c r="T49" s="17">
        <v>1.17851040898596E-2</v>
      </c>
      <c r="U49" s="17">
        <v>1.0971058627273199E-2</v>
      </c>
      <c r="V49" s="17">
        <v>1.0853721533928599E-2</v>
      </c>
      <c r="W49" s="17">
        <v>1.1604732555707001E-2</v>
      </c>
      <c r="X49" s="17">
        <v>1.0989353464685599E-2</v>
      </c>
      <c r="Y49" s="17">
        <v>1.1971449506659401E-2</v>
      </c>
      <c r="Z49" s="17">
        <v>1.19686961700436E-2</v>
      </c>
      <c r="AA49" s="17">
        <v>1.1087767327211701E-2</v>
      </c>
      <c r="AB49" s="17">
        <v>1.17190539374028E-2</v>
      </c>
    </row>
    <row r="50" spans="4:28" x14ac:dyDescent="0.25">
      <c r="D50" s="16">
        <v>18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</row>
    <row r="51" spans="4:28" x14ac:dyDescent="0.25">
      <c r="D51" s="16">
        <v>19</v>
      </c>
      <c r="E51" s="17">
        <v>3.1912095022393998E-2</v>
      </c>
      <c r="F51" s="17">
        <v>3.7073661824133401E-2</v>
      </c>
      <c r="G51" s="17">
        <v>3.9120016180219798E-2</v>
      </c>
      <c r="H51" s="17">
        <v>4.1781423814608899E-2</v>
      </c>
      <c r="I51" s="17">
        <v>5.1436710066830003E-2</v>
      </c>
      <c r="J51" s="17">
        <v>5.0821448832368797E-2</v>
      </c>
      <c r="K51" s="17">
        <v>5.0876496379759398E-2</v>
      </c>
      <c r="L51" s="17">
        <v>5.4953042640746803E-2</v>
      </c>
      <c r="M51" s="17">
        <v>5.6949330004055297E-2</v>
      </c>
      <c r="N51" s="17">
        <v>5.71420529411822E-2</v>
      </c>
      <c r="O51" s="17">
        <v>5.7763449658698403E-2</v>
      </c>
      <c r="P51" s="17">
        <v>5.8259025404855197E-2</v>
      </c>
      <c r="Q51" s="17">
        <v>5.7314287087417003E-2</v>
      </c>
      <c r="R51" s="17">
        <v>5.5896244916979601E-2</v>
      </c>
      <c r="S51" s="17">
        <v>5.5193524827803202E-2</v>
      </c>
      <c r="T51" s="17">
        <v>5.4803357008297998E-2</v>
      </c>
      <c r="U51" s="17">
        <v>5.54444557681881E-2</v>
      </c>
      <c r="V51" s="17">
        <v>5.6594757810311098E-2</v>
      </c>
      <c r="W51" s="17">
        <v>5.4118974412242803E-2</v>
      </c>
      <c r="X51" s="17">
        <v>5.92128656804621E-2</v>
      </c>
      <c r="Y51" s="17">
        <v>5.7486708993238399E-2</v>
      </c>
      <c r="Z51" s="17">
        <v>5.7092270758536699E-2</v>
      </c>
      <c r="AA51" s="17">
        <v>5.3986796723323099E-2</v>
      </c>
      <c r="AB51" s="17">
        <v>5.13209016105785E-2</v>
      </c>
    </row>
    <row r="52" spans="4:28" x14ac:dyDescent="0.25">
      <c r="D52" s="16">
        <v>20</v>
      </c>
      <c r="E52" s="17">
        <v>1.6056375355296599E-2</v>
      </c>
      <c r="F52" s="17">
        <v>2.1439935501907099E-2</v>
      </c>
      <c r="G52" s="17">
        <v>1.70530486297353E-2</v>
      </c>
      <c r="H52" s="17">
        <v>1.65226019781082E-2</v>
      </c>
      <c r="I52" s="17">
        <v>2.2739938040955501E-2</v>
      </c>
      <c r="J52" s="17">
        <v>2.3914197778652901E-2</v>
      </c>
      <c r="K52" s="17">
        <v>2.2883943700567001E-2</v>
      </c>
      <c r="L52" s="17">
        <v>2.2888732953691902E-2</v>
      </c>
      <c r="M52" s="17">
        <v>2.2637896242123999E-2</v>
      </c>
      <c r="N52" s="17">
        <v>2.3810712678724699E-2</v>
      </c>
      <c r="O52" s="17">
        <v>2.3648299805295901E-2</v>
      </c>
      <c r="P52" s="17">
        <v>2.3286296368420199E-2</v>
      </c>
      <c r="Q52" s="17">
        <v>2.3838010831331399E-2</v>
      </c>
      <c r="R52" s="17">
        <v>2.2520189502243899E-2</v>
      </c>
      <c r="S52" s="17">
        <v>2.3204616176273399E-2</v>
      </c>
      <c r="T52" s="17">
        <v>2.40781616041802E-2</v>
      </c>
      <c r="U52" s="17">
        <v>2.1205471134851401E-2</v>
      </c>
      <c r="V52" s="17">
        <v>1.8963479210975201E-2</v>
      </c>
      <c r="W52" s="17">
        <v>2.3417317695224499E-2</v>
      </c>
      <c r="X52" s="17">
        <v>1.7765705490561699E-2</v>
      </c>
      <c r="Y52" s="17">
        <v>2.4369078312171E-2</v>
      </c>
      <c r="Z52" s="17">
        <v>1.79570262571381E-2</v>
      </c>
      <c r="AA52" s="17">
        <v>2.06026050599614E-2</v>
      </c>
      <c r="AB52" s="17">
        <v>1.76269597073852E-2</v>
      </c>
    </row>
    <row r="53" spans="4:28" x14ac:dyDescent="0.25">
      <c r="D53" s="16">
        <v>21</v>
      </c>
      <c r="E53" s="17">
        <v>4.1549537200269403E-2</v>
      </c>
      <c r="F53" s="17">
        <v>4.5078743972750697E-2</v>
      </c>
      <c r="G53" s="17">
        <v>5.21160774831637E-2</v>
      </c>
      <c r="H53" s="17">
        <v>5.3736601501469E-2</v>
      </c>
      <c r="I53" s="17">
        <v>5.9017260071303902E-2</v>
      </c>
      <c r="J53" s="17">
        <v>5.3844121072781297E-2</v>
      </c>
      <c r="K53" s="17">
        <v>4.8973587475781698E-2</v>
      </c>
      <c r="L53" s="17">
        <v>4.3573250518869601E-2</v>
      </c>
      <c r="M53" s="17">
        <v>3.5644144930534701E-2</v>
      </c>
      <c r="N53" s="17">
        <v>3.5863149798765398E-2</v>
      </c>
      <c r="O53" s="17">
        <v>3.4345656793657697E-2</v>
      </c>
      <c r="P53" s="17">
        <v>3.5383638547033601E-2</v>
      </c>
      <c r="Q53" s="17">
        <v>4.0272798765929797E-2</v>
      </c>
      <c r="R53" s="17">
        <v>4.4142257087294502E-2</v>
      </c>
      <c r="S53" s="17">
        <v>4.8458391726826998E-2</v>
      </c>
      <c r="T53" s="17">
        <v>4.8236572644830999E-2</v>
      </c>
      <c r="U53" s="17">
        <v>5.0286290908899203E-2</v>
      </c>
      <c r="V53" s="17">
        <v>4.8606593169793703E-2</v>
      </c>
      <c r="W53" s="17">
        <v>5.6569157293480603E-2</v>
      </c>
      <c r="X53" s="17">
        <v>5.4981551697394902E-2</v>
      </c>
      <c r="Y53" s="17">
        <v>5.3426859784110499E-2</v>
      </c>
      <c r="Z53" s="17">
        <v>4.9727900917838602E-2</v>
      </c>
      <c r="AA53" s="17">
        <v>5.2189516756901602E-2</v>
      </c>
      <c r="AB53" s="17">
        <v>5.9711520473142897E-2</v>
      </c>
    </row>
    <row r="54" spans="4:28" x14ac:dyDescent="0.25">
      <c r="D54" s="16">
        <v>22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</row>
    <row r="55" spans="4:28" x14ac:dyDescent="0.25">
      <c r="D55" s="16">
        <v>23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</row>
    <row r="56" spans="4:28" x14ac:dyDescent="0.25">
      <c r="D56" s="16">
        <v>24</v>
      </c>
      <c r="E56" s="17">
        <v>1.20220300209122E-2</v>
      </c>
      <c r="F56" s="17">
        <v>1.20192394804225E-2</v>
      </c>
      <c r="G56" s="17">
        <v>1.18031626612104E-2</v>
      </c>
      <c r="H56" s="17">
        <v>1.1846885540187899E-2</v>
      </c>
      <c r="I56" s="17">
        <v>1.2018371800737299E-2</v>
      </c>
      <c r="J56" s="17">
        <v>1.1820536483723E-2</v>
      </c>
      <c r="K56" s="17">
        <v>1.16954621433982E-2</v>
      </c>
      <c r="L56" s="17">
        <v>1.1739213859332799E-2</v>
      </c>
      <c r="M56" s="17">
        <v>1.1810199363939899E-2</v>
      </c>
      <c r="N56" s="17">
        <v>1.1817194076063299E-2</v>
      </c>
      <c r="O56" s="17">
        <v>1.1530117883827099E-2</v>
      </c>
      <c r="P56" s="17">
        <v>1.1496058805621399E-2</v>
      </c>
      <c r="Q56" s="17">
        <v>1.14828174908541E-2</v>
      </c>
      <c r="R56" s="17">
        <v>1.1452918716049899E-2</v>
      </c>
      <c r="S56" s="17">
        <v>1.149318874889E-2</v>
      </c>
      <c r="T56" s="17">
        <v>1.15875891486213E-2</v>
      </c>
      <c r="U56" s="17">
        <v>1.1513157111780701E-2</v>
      </c>
      <c r="V56" s="17">
        <v>1.1540130037779E-2</v>
      </c>
      <c r="W56" s="17">
        <v>1.15101681269734E-2</v>
      </c>
      <c r="X56" s="17">
        <v>1.1571507835802601E-2</v>
      </c>
      <c r="Y56" s="17">
        <v>1.15981628820965E-2</v>
      </c>
      <c r="Z56" s="17">
        <v>1.18964598867973E-2</v>
      </c>
      <c r="AA56" s="17">
        <v>1.1958908115693801E-2</v>
      </c>
      <c r="AB56" s="17">
        <v>1.2145333275535099E-2</v>
      </c>
    </row>
    <row r="57" spans="4:28" x14ac:dyDescent="0.25">
      <c r="D57" s="16">
        <v>25</v>
      </c>
      <c r="E57" s="17">
        <v>1.24090855863802E-2</v>
      </c>
      <c r="F57" s="17">
        <v>1.26770828043807E-2</v>
      </c>
      <c r="G57" s="17">
        <v>1.2494589424703001E-2</v>
      </c>
      <c r="H57" s="17">
        <v>1.2765481583448099E-2</v>
      </c>
      <c r="I57" s="17">
        <v>1.2864227803344201E-2</v>
      </c>
      <c r="J57" s="17">
        <v>1.5202365562974799E-2</v>
      </c>
      <c r="K57" s="17">
        <v>1.28409718525971E-2</v>
      </c>
      <c r="L57" s="17">
        <v>1.2523574815156599E-2</v>
      </c>
      <c r="M57" s="17">
        <v>1.2535966466942199E-2</v>
      </c>
      <c r="N57" s="17">
        <v>1.2249364115100201E-2</v>
      </c>
      <c r="O57" s="17">
        <v>1.2175477027841001E-2</v>
      </c>
      <c r="P57" s="17">
        <v>1.20482494437717E-2</v>
      </c>
      <c r="Q57" s="17">
        <v>1.20287864125945E-2</v>
      </c>
      <c r="R57" s="17">
        <v>1.19850078765967E-2</v>
      </c>
      <c r="S57" s="17">
        <v>1.1926273923499601E-2</v>
      </c>
      <c r="T57" s="17">
        <v>1.2021210933922E-2</v>
      </c>
      <c r="U57" s="17">
        <v>1.3856314435487E-2</v>
      </c>
      <c r="V57" s="17">
        <v>1.2432017808623101E-2</v>
      </c>
      <c r="W57" s="17">
        <v>1.37946871558993E-2</v>
      </c>
      <c r="X57" s="17">
        <v>1.2332496754422001E-2</v>
      </c>
      <c r="Y57" s="17">
        <v>1.46534331240193E-2</v>
      </c>
      <c r="Z57" s="17">
        <v>1.2465317095886099E-2</v>
      </c>
      <c r="AA57" s="17">
        <v>1.2405910389662799E-2</v>
      </c>
      <c r="AB57" s="17">
        <v>1.29460008842714E-2</v>
      </c>
    </row>
    <row r="58" spans="4:28" x14ac:dyDescent="0.25">
      <c r="D58" s="16">
        <v>26</v>
      </c>
      <c r="E58" s="17">
        <v>3.5470309619567403E-2</v>
      </c>
      <c r="F58" s="17">
        <v>3.7776434981541103E-2</v>
      </c>
      <c r="G58" s="17">
        <v>3.6709940558359098E-2</v>
      </c>
      <c r="H58" s="17">
        <v>3.72540350831062E-2</v>
      </c>
      <c r="I58" s="17">
        <v>4.2873079718298603E-2</v>
      </c>
      <c r="J58" s="17">
        <v>4.5417602033857397E-2</v>
      </c>
      <c r="K58" s="17">
        <v>4.80147492164541E-2</v>
      </c>
      <c r="L58" s="17">
        <v>4.5768516480234903E-2</v>
      </c>
      <c r="M58" s="17">
        <v>4.5844133095952103E-2</v>
      </c>
      <c r="N58" s="17">
        <v>4.64012695117096E-2</v>
      </c>
      <c r="O58" s="17">
        <v>4.0213965587601902E-2</v>
      </c>
      <c r="P58" s="17">
        <v>3.5400122221499603E-2</v>
      </c>
      <c r="Q58" s="17">
        <v>3.3817951669050897E-2</v>
      </c>
      <c r="R58" s="17">
        <v>3.0649886981396299E-2</v>
      </c>
      <c r="S58" s="17">
        <v>3.1781426296008101E-2</v>
      </c>
      <c r="T58" s="17">
        <v>3.2052067248522297E-2</v>
      </c>
      <c r="U58" s="17">
        <v>3.3781570807111597E-2</v>
      </c>
      <c r="V58" s="17">
        <v>3.2858599709740498E-2</v>
      </c>
      <c r="W58" s="17">
        <v>3.7984914813943997E-2</v>
      </c>
      <c r="X58" s="17">
        <v>3.6723004649839602E-2</v>
      </c>
      <c r="Y58" s="17">
        <v>3.6820237672507701E-2</v>
      </c>
      <c r="Z58" s="17">
        <v>3.5999392437618502E-2</v>
      </c>
      <c r="AA58" s="17">
        <v>3.40823824624477E-2</v>
      </c>
      <c r="AB58" s="17">
        <v>3.6295787729290097E-2</v>
      </c>
    </row>
    <row r="59" spans="4:28" x14ac:dyDescent="0.25">
      <c r="D59" s="16">
        <v>27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</row>
    <row r="60" spans="4:28" x14ac:dyDescent="0.25">
      <c r="D60" s="16">
        <v>28</v>
      </c>
      <c r="E60" s="17">
        <v>1.39928936804349E-2</v>
      </c>
      <c r="F60" s="17">
        <v>1.38109147152168E-2</v>
      </c>
      <c r="G60" s="17">
        <v>1.31385839897079E-2</v>
      </c>
      <c r="H60" s="17">
        <v>1.30121184044843E-2</v>
      </c>
      <c r="I60" s="17">
        <v>1.3616910162238E-2</v>
      </c>
      <c r="J60" s="17">
        <v>1.3093939164773E-2</v>
      </c>
      <c r="K60" s="17">
        <v>1.2868700867505699E-2</v>
      </c>
      <c r="L60" s="17">
        <v>1.4019667230578899E-2</v>
      </c>
      <c r="M60" s="17">
        <v>1.5423002932449701E-2</v>
      </c>
      <c r="N60" s="17">
        <v>1.3136229470843599E-2</v>
      </c>
      <c r="O60" s="17">
        <v>1.26716738074106E-2</v>
      </c>
      <c r="P60" s="17">
        <v>1.30934901332398E-2</v>
      </c>
      <c r="Q60" s="17">
        <v>1.2654437896952701E-2</v>
      </c>
      <c r="R60" s="17">
        <v>1.2316619371466201E-2</v>
      </c>
      <c r="S60" s="17">
        <v>1.30185965930283E-2</v>
      </c>
      <c r="T60" s="17">
        <v>1.3241175297041099E-2</v>
      </c>
      <c r="U60" s="17">
        <v>1.3254267767955E-2</v>
      </c>
      <c r="V60" s="17">
        <v>1.30478619530134E-2</v>
      </c>
      <c r="W60" s="17">
        <v>1.55197392354383E-2</v>
      </c>
      <c r="X60" s="17">
        <v>1.30643956191919E-2</v>
      </c>
      <c r="Y60" s="17">
        <v>1.3306216194702699E-2</v>
      </c>
      <c r="Z60" s="17">
        <v>1.34514608587214E-2</v>
      </c>
      <c r="AA60" s="17">
        <v>1.42131906026221E-2</v>
      </c>
      <c r="AB60" s="17">
        <v>1.5141254766752901E-2</v>
      </c>
    </row>
    <row r="61" spans="4:28" x14ac:dyDescent="0.25">
      <c r="D61" s="16">
        <v>29</v>
      </c>
      <c r="E61" s="17">
        <v>1.18476937562181E-2</v>
      </c>
      <c r="F61" s="17">
        <v>1.17711050298354E-2</v>
      </c>
      <c r="G61" s="17">
        <v>1.2004149645540099E-2</v>
      </c>
      <c r="H61" s="17">
        <v>1.20641903184949E-2</v>
      </c>
      <c r="I61" s="17">
        <v>1.2300192057774899E-2</v>
      </c>
      <c r="J61" s="17">
        <v>1.21675592567222E-2</v>
      </c>
      <c r="K61" s="17">
        <v>1.19479562242675E-2</v>
      </c>
      <c r="L61" s="17">
        <v>1.17800383048089E-2</v>
      </c>
      <c r="M61" s="17">
        <v>1.19892038217056E-2</v>
      </c>
      <c r="N61" s="17">
        <v>1.18164880460434E-2</v>
      </c>
      <c r="O61" s="17">
        <v>1.18281707750115E-2</v>
      </c>
      <c r="P61" s="17">
        <v>1.19512446854886E-2</v>
      </c>
      <c r="Q61" s="17">
        <v>1.1785134426286099E-2</v>
      </c>
      <c r="R61" s="17">
        <v>1.1699565877641101E-2</v>
      </c>
      <c r="S61" s="17">
        <v>1.18357368391943E-2</v>
      </c>
      <c r="T61" s="17">
        <v>1.1785179046877901E-2</v>
      </c>
      <c r="U61" s="17">
        <v>1.1517083714920899E-2</v>
      </c>
      <c r="V61" s="17">
        <v>1.15921328948715E-2</v>
      </c>
      <c r="W61" s="17">
        <v>1.1419765088461299E-2</v>
      </c>
      <c r="X61" s="17">
        <v>1.15241527147206E-2</v>
      </c>
      <c r="Y61" s="17">
        <v>1.1690273902653E-2</v>
      </c>
      <c r="Z61" s="17">
        <v>1.1705125748717401E-2</v>
      </c>
      <c r="AA61" s="17">
        <v>1.1736052221089401E-2</v>
      </c>
      <c r="AB61" s="17">
        <v>1.1850413543551401E-2</v>
      </c>
    </row>
    <row r="62" spans="4:28" x14ac:dyDescent="0.25">
      <c r="D62" s="16">
        <v>30</v>
      </c>
      <c r="E62" s="17">
        <v>0.01</v>
      </c>
      <c r="F62" s="17">
        <v>0.01</v>
      </c>
      <c r="G62" s="17">
        <v>0.01</v>
      </c>
      <c r="H62" s="17">
        <v>0.01</v>
      </c>
      <c r="I62" s="17">
        <v>0.01</v>
      </c>
      <c r="J62" s="17">
        <v>0.01</v>
      </c>
      <c r="K62" s="17">
        <v>0.01</v>
      </c>
      <c r="L62" s="17">
        <v>0.01</v>
      </c>
      <c r="M62" s="17">
        <v>0.01</v>
      </c>
      <c r="N62" s="17">
        <v>0.01</v>
      </c>
      <c r="O62" s="17">
        <v>0.01</v>
      </c>
      <c r="P62" s="17">
        <v>0.01</v>
      </c>
      <c r="Q62" s="17">
        <v>0.01</v>
      </c>
      <c r="R62" s="17">
        <v>0.01</v>
      </c>
      <c r="S62" s="17">
        <v>0.01</v>
      </c>
      <c r="T62" s="17">
        <v>0.01</v>
      </c>
      <c r="U62" s="17">
        <v>0.01</v>
      </c>
      <c r="V62" s="17">
        <v>0.01</v>
      </c>
      <c r="W62" s="17">
        <v>0.01</v>
      </c>
      <c r="X62" s="17">
        <v>0.01</v>
      </c>
      <c r="Y62" s="17">
        <v>0.01</v>
      </c>
      <c r="Z62" s="17">
        <v>0.01</v>
      </c>
      <c r="AA62" s="17">
        <v>0.01</v>
      </c>
      <c r="AB62" s="17">
        <v>1.00034617900684E-2</v>
      </c>
    </row>
    <row r="63" spans="4:28" x14ac:dyDescent="0.25">
      <c r="D63" s="16">
        <v>31</v>
      </c>
      <c r="E63" s="17">
        <v>8.5259167231150207E-2</v>
      </c>
      <c r="F63" s="17">
        <v>9.1233634091288804E-2</v>
      </c>
      <c r="G63" s="17">
        <v>8.9528478344634801E-2</v>
      </c>
      <c r="H63" s="17">
        <v>8.3449857448697901E-2</v>
      </c>
      <c r="I63" s="17">
        <v>8.1267754209282103E-2</v>
      </c>
      <c r="J63" s="17">
        <v>7.4402137147782793E-2</v>
      </c>
      <c r="K63" s="17">
        <v>7.1462457934590495E-2</v>
      </c>
      <c r="L63" s="17">
        <v>7.7406037529006197E-2</v>
      </c>
      <c r="M63" s="17">
        <v>7.8577696971240105E-2</v>
      </c>
      <c r="N63" s="17">
        <v>8.32602817611202E-2</v>
      </c>
      <c r="O63" s="17">
        <v>9.2149120348577501E-2</v>
      </c>
      <c r="P63" s="17">
        <v>9.6680974873414399E-2</v>
      </c>
      <c r="Q63" s="17">
        <v>9.8665316399616898E-2</v>
      </c>
      <c r="R63" s="17">
        <v>0.108843106061493</v>
      </c>
      <c r="S63" s="17">
        <v>0.108096342742067</v>
      </c>
      <c r="T63" s="17">
        <v>0.105082991370053</v>
      </c>
      <c r="U63" s="17">
        <v>0.105660007090065</v>
      </c>
      <c r="V63" s="17">
        <v>0.10047205096171501</v>
      </c>
      <c r="W63" s="17">
        <v>9.4389349432769401E-2</v>
      </c>
      <c r="X63" s="17">
        <v>9.9054133087486201E-2</v>
      </c>
      <c r="Y63" s="17">
        <v>0.10209644428695699</v>
      </c>
      <c r="Z63" s="17">
        <v>0.105569077185376</v>
      </c>
      <c r="AA63" s="17">
        <v>0.111027524490538</v>
      </c>
      <c r="AB63" s="17">
        <v>0.12497189599243599</v>
      </c>
    </row>
    <row r="64" spans="4:28" x14ac:dyDescent="0.25">
      <c r="D64" s="16">
        <v>32</v>
      </c>
      <c r="E64" s="17">
        <v>3.3293610979337002E-2</v>
      </c>
      <c r="F64" s="17">
        <v>3.4511113816024903E-2</v>
      </c>
      <c r="G64" s="17">
        <v>3.7766615079992398E-2</v>
      </c>
      <c r="H64" s="17">
        <v>3.93470017229713E-2</v>
      </c>
      <c r="I64" s="17">
        <v>4.0432350552853803E-2</v>
      </c>
      <c r="J64" s="17">
        <v>3.6846927177420601E-2</v>
      </c>
      <c r="K64" s="17">
        <v>3.6488343355523603E-2</v>
      </c>
      <c r="L64" s="17">
        <v>4.0212580554218801E-2</v>
      </c>
      <c r="M64" s="17">
        <v>4.5536114628783701E-2</v>
      </c>
      <c r="N64" s="17">
        <v>4.7956286219360898E-2</v>
      </c>
      <c r="O64" s="17">
        <v>5.1047532222318601E-2</v>
      </c>
      <c r="P64" s="17">
        <v>5.3243422393038503E-2</v>
      </c>
      <c r="Q64" s="17">
        <v>5.2854056909655903E-2</v>
      </c>
      <c r="R64" s="17">
        <v>5.6748366766825001E-2</v>
      </c>
      <c r="S64" s="17">
        <v>5.3440612165642998E-2</v>
      </c>
      <c r="T64" s="17">
        <v>5.5801464078868802E-2</v>
      </c>
      <c r="U64" s="17">
        <v>5.209018875792E-2</v>
      </c>
      <c r="V64" s="17">
        <v>5.0590367688015697E-2</v>
      </c>
      <c r="W64" s="17">
        <v>4.8327366185961201E-2</v>
      </c>
      <c r="X64" s="17">
        <v>4.8349236227631202E-2</v>
      </c>
      <c r="Y64" s="17">
        <v>4.1902336934062603E-2</v>
      </c>
      <c r="Z64" s="17">
        <v>4.7137749797644603E-2</v>
      </c>
      <c r="AA64" s="17">
        <v>4.8789300975582699E-2</v>
      </c>
      <c r="AB64" s="17">
        <v>4.6988528164265797E-2</v>
      </c>
    </row>
    <row r="65" spans="4:28" x14ac:dyDescent="0.25">
      <c r="D65" s="16">
        <v>33</v>
      </c>
      <c r="E65" s="17">
        <v>1.8152789517602699E-2</v>
      </c>
      <c r="F65" s="17">
        <v>1.80914059496812E-2</v>
      </c>
      <c r="G65" s="17">
        <v>1.8015381062621499E-2</v>
      </c>
      <c r="H65" s="17">
        <v>1.8678926455869001E-2</v>
      </c>
      <c r="I65" s="17">
        <v>1.9227551037052901E-2</v>
      </c>
      <c r="J65" s="17">
        <v>1.86399744026211E-2</v>
      </c>
      <c r="K65" s="17">
        <v>1.8249437736920501E-2</v>
      </c>
      <c r="L65" s="17">
        <v>1.88439810036421E-2</v>
      </c>
      <c r="M65" s="17">
        <v>1.90785745215717E-2</v>
      </c>
      <c r="N65" s="17">
        <v>1.8965732930094001E-2</v>
      </c>
      <c r="O65" s="17">
        <v>2.0325113315412102E-2</v>
      </c>
      <c r="P65" s="17">
        <v>1.9359686117755601E-2</v>
      </c>
      <c r="Q65" s="17">
        <v>2.0021914596149298E-2</v>
      </c>
      <c r="R65" s="17">
        <v>2.0017872257842101E-2</v>
      </c>
      <c r="S65" s="17">
        <v>1.9056826083717001E-2</v>
      </c>
      <c r="T65" s="17">
        <v>1.9433751616245901E-2</v>
      </c>
      <c r="U65" s="17">
        <v>1.8576039680322599E-2</v>
      </c>
      <c r="V65" s="17">
        <v>1.88901956320696E-2</v>
      </c>
      <c r="W65" s="17">
        <v>1.8472856261640701E-2</v>
      </c>
      <c r="X65" s="17">
        <v>1.8840812829939501E-2</v>
      </c>
      <c r="Y65" s="17">
        <v>1.92390567949897E-2</v>
      </c>
      <c r="Z65" s="17">
        <v>1.9330190800096101E-2</v>
      </c>
      <c r="AA65" s="17">
        <v>1.9010604394347801E-2</v>
      </c>
      <c r="AB65" s="17">
        <v>1.8896065251226501E-2</v>
      </c>
    </row>
    <row r="66" spans="4:28" x14ac:dyDescent="0.25">
      <c r="D66" s="16">
        <v>34</v>
      </c>
      <c r="E66" s="17">
        <v>5.1048390738998098E-2</v>
      </c>
      <c r="F66" s="17">
        <v>5.2276454378260798E-2</v>
      </c>
      <c r="G66" s="17">
        <v>5.2394720764923998E-2</v>
      </c>
      <c r="H66" s="17">
        <v>5.61945139254472E-2</v>
      </c>
      <c r="I66" s="17">
        <v>6.2305849319215102E-2</v>
      </c>
      <c r="J66" s="17">
        <v>5.8210246084412297E-2</v>
      </c>
      <c r="K66" s="17">
        <v>5.7063441316194702E-2</v>
      </c>
      <c r="L66" s="17">
        <v>5.6564034702100099E-2</v>
      </c>
      <c r="M66" s="17">
        <v>5.6797566054607999E-2</v>
      </c>
      <c r="N66" s="17">
        <v>5.8602638289928302E-2</v>
      </c>
      <c r="O66" s="17">
        <v>6.0079213468512797E-2</v>
      </c>
      <c r="P66" s="17">
        <v>6.1700231542054403E-2</v>
      </c>
      <c r="Q66" s="17">
        <v>6.24897062622327E-2</v>
      </c>
      <c r="R66" s="17">
        <v>6.2471889066326898E-2</v>
      </c>
      <c r="S66" s="17">
        <v>6.2099838553502498E-2</v>
      </c>
      <c r="T66" s="17">
        <v>6.0370975642805802E-2</v>
      </c>
      <c r="U66" s="17">
        <v>5.9777616654033798E-2</v>
      </c>
      <c r="V66" s="17">
        <v>5.89459173939577E-2</v>
      </c>
      <c r="W66" s="17">
        <v>5.6506122601042201E-2</v>
      </c>
      <c r="X66" s="17">
        <v>6.0816555704931503E-2</v>
      </c>
      <c r="Y66" s="17">
        <v>5.97760152580874E-2</v>
      </c>
      <c r="Z66" s="17">
        <v>6.1364922803920398E-2</v>
      </c>
      <c r="AA66" s="17">
        <v>5.7857713920584898E-2</v>
      </c>
      <c r="AB66" s="17">
        <v>5.6072958095525198E-2</v>
      </c>
    </row>
    <row r="67" spans="4:28" x14ac:dyDescent="0.25">
      <c r="D67" s="16">
        <v>35</v>
      </c>
      <c r="E67" s="17">
        <v>3.6154326253889001E-2</v>
      </c>
      <c r="F67" s="17">
        <v>3.7223549464437199E-2</v>
      </c>
      <c r="G67" s="17">
        <v>3.7318043952243397E-2</v>
      </c>
      <c r="H67" s="17">
        <v>3.8924961924371899E-2</v>
      </c>
      <c r="I67" s="17">
        <v>4.0203391073034403E-2</v>
      </c>
      <c r="J67" s="17">
        <v>3.6846957941789903E-2</v>
      </c>
      <c r="K67" s="17">
        <v>3.6206663008688203E-2</v>
      </c>
      <c r="L67" s="17">
        <v>4.0015925341333802E-2</v>
      </c>
      <c r="M67" s="17">
        <v>3.9283532753737201E-2</v>
      </c>
      <c r="N67" s="17">
        <v>4.3400031688815802E-2</v>
      </c>
      <c r="O67" s="17">
        <v>4.2211467397240701E-2</v>
      </c>
      <c r="P67" s="17">
        <v>4.03992957320835E-2</v>
      </c>
      <c r="Q67" s="17">
        <v>3.9222269364662499E-2</v>
      </c>
      <c r="R67" s="17">
        <v>3.8682147374489599E-2</v>
      </c>
      <c r="S67" s="17">
        <v>3.8479827707341402E-2</v>
      </c>
      <c r="T67" s="17">
        <v>3.8238598686032799E-2</v>
      </c>
      <c r="U67" s="17">
        <v>4.4679288024957103E-2</v>
      </c>
      <c r="V67" s="17">
        <v>4.2795705554982903E-2</v>
      </c>
      <c r="W67" s="17">
        <v>4.3882999093869501E-2</v>
      </c>
      <c r="X67" s="17">
        <v>3.7774894850148899E-2</v>
      </c>
      <c r="Y67" s="17">
        <v>5.0510890470648502E-2</v>
      </c>
      <c r="Z67" s="17">
        <v>3.7747543436095599E-2</v>
      </c>
      <c r="AA67" s="17">
        <v>4.3209890737643898E-2</v>
      </c>
      <c r="AB67" s="17">
        <v>4.0660983938044903E-2</v>
      </c>
    </row>
    <row r="68" spans="4:28" x14ac:dyDescent="0.25">
      <c r="D68" s="16">
        <v>36</v>
      </c>
      <c r="E68" s="17">
        <v>4.8157906558628401E-2</v>
      </c>
      <c r="F68" s="17">
        <v>4.9216861615996997E-2</v>
      </c>
      <c r="G68" s="17">
        <v>4.7367251357406298E-2</v>
      </c>
      <c r="H68" s="17">
        <v>5.0196213105194197E-2</v>
      </c>
      <c r="I68" s="17">
        <v>5.2479762155261199E-2</v>
      </c>
      <c r="J68" s="17">
        <v>4.6037305161849597E-2</v>
      </c>
      <c r="K68" s="17">
        <v>4.5116685930050499E-2</v>
      </c>
      <c r="L68" s="17">
        <v>4.8666935047180497E-2</v>
      </c>
      <c r="M68" s="17">
        <v>5.10407919887415E-2</v>
      </c>
      <c r="N68" s="17">
        <v>5.2472622869225202E-2</v>
      </c>
      <c r="O68" s="17">
        <v>5.4575636407118697E-2</v>
      </c>
      <c r="P68" s="17">
        <v>5.34361798128416E-2</v>
      </c>
      <c r="Q68" s="17">
        <v>5.2833686755018802E-2</v>
      </c>
      <c r="R68" s="17">
        <v>5.1282175075986702E-2</v>
      </c>
      <c r="S68" s="17">
        <v>5.1050761306802001E-2</v>
      </c>
      <c r="T68" s="17">
        <v>5.1294943090851003E-2</v>
      </c>
      <c r="U68" s="17">
        <v>5.1172427240274501E-2</v>
      </c>
      <c r="V68" s="17">
        <v>5.3361293548350203E-2</v>
      </c>
      <c r="W68" s="17">
        <v>6.1704604199658702E-2</v>
      </c>
      <c r="X68" s="17">
        <v>5.3478732277721999E-2</v>
      </c>
      <c r="Y68" s="17">
        <v>5.6360332147928703E-2</v>
      </c>
      <c r="Z68" s="17">
        <v>5.3353772882198502E-2</v>
      </c>
      <c r="AA68" s="17">
        <v>5.6711007438166899E-2</v>
      </c>
      <c r="AB68" s="17">
        <v>5.61211197416795E-2</v>
      </c>
    </row>
    <row r="69" spans="4:28" x14ac:dyDescent="0.25">
      <c r="D69" s="16">
        <v>37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</row>
    <row r="70" spans="4:28" x14ac:dyDescent="0.25">
      <c r="D70" s="16">
        <v>38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</row>
    <row r="71" spans="4:28" x14ac:dyDescent="0.25">
      <c r="D71" s="16">
        <v>39</v>
      </c>
      <c r="E71" s="17">
        <v>4.1061995474427203E-2</v>
      </c>
      <c r="F71" s="17">
        <v>4.1518216734635703E-2</v>
      </c>
      <c r="G71" s="17">
        <v>3.9574509071110098E-2</v>
      </c>
      <c r="H71" s="17">
        <v>4.0001954948335097E-2</v>
      </c>
      <c r="I71" s="17">
        <v>3.7225897667730198E-2</v>
      </c>
      <c r="J71" s="17">
        <v>3.62370435503446E-2</v>
      </c>
      <c r="K71" s="17">
        <v>3.7697427217587898E-2</v>
      </c>
      <c r="L71" s="17">
        <v>3.8695331832396603E-2</v>
      </c>
      <c r="M71" s="17">
        <v>3.7718828104035797E-2</v>
      </c>
      <c r="N71" s="17">
        <v>3.7305350515299797E-2</v>
      </c>
      <c r="O71" s="17">
        <v>3.8186045278728702E-2</v>
      </c>
      <c r="P71" s="17">
        <v>3.9833111381559899E-2</v>
      </c>
      <c r="Q71" s="17">
        <v>3.9792381678764303E-2</v>
      </c>
      <c r="R71" s="17">
        <v>4.3151883791138101E-2</v>
      </c>
      <c r="S71" s="17">
        <v>4.7759502338701201E-2</v>
      </c>
      <c r="T71" s="17">
        <v>5.6687758653670602E-2</v>
      </c>
      <c r="U71" s="17">
        <v>7.2847610958041001E-2</v>
      </c>
      <c r="V71" s="17">
        <v>7.7766579299919897E-2</v>
      </c>
      <c r="W71" s="17">
        <v>7.33615229162565E-2</v>
      </c>
      <c r="X71" s="17">
        <v>7.8636690526083394E-2</v>
      </c>
      <c r="Y71" s="17">
        <v>7.98325551694231E-2</v>
      </c>
      <c r="Z71" s="17">
        <v>8.1355363330910493E-2</v>
      </c>
      <c r="AA71" s="17">
        <v>7.7993570660333994E-2</v>
      </c>
      <c r="AB71" s="17">
        <v>7.8198561968380098E-2</v>
      </c>
    </row>
    <row r="72" spans="4:28" x14ac:dyDescent="0.25">
      <c r="D72" s="16">
        <v>40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</row>
    <row r="73" spans="4:28" x14ac:dyDescent="0.25">
      <c r="D73" s="16">
        <v>41</v>
      </c>
      <c r="E73" s="17">
        <v>1.9780143543039901E-2</v>
      </c>
      <c r="F73" s="17">
        <v>1.81308547831373E-2</v>
      </c>
      <c r="G73" s="17">
        <v>1.6480876867136701E-2</v>
      </c>
      <c r="H73" s="17">
        <v>1.57542283976192E-2</v>
      </c>
      <c r="I73" s="17">
        <v>1.7795324701622199E-2</v>
      </c>
      <c r="J73" s="17">
        <v>1.5054032526094999E-2</v>
      </c>
      <c r="K73" s="17">
        <v>1.6556434066854801E-2</v>
      </c>
      <c r="L73" s="17">
        <v>1.6670231490409401E-2</v>
      </c>
      <c r="M73" s="17">
        <v>1.5673943726891199E-2</v>
      </c>
      <c r="N73" s="17">
        <v>1.54165591515814E-2</v>
      </c>
      <c r="O73" s="17">
        <v>1.6176619501547598E-2</v>
      </c>
      <c r="P73" s="17">
        <v>1.7085052498874001E-2</v>
      </c>
      <c r="Q73" s="17">
        <v>1.7576053029730299E-2</v>
      </c>
      <c r="R73" s="17">
        <v>1.7419455464101102E-2</v>
      </c>
      <c r="S73" s="17">
        <v>1.69527871011044E-2</v>
      </c>
      <c r="T73" s="17">
        <v>1.68928903766478E-2</v>
      </c>
      <c r="U73" s="17">
        <v>1.6248487634230601E-2</v>
      </c>
      <c r="V73" s="17">
        <v>1.61983936362004E-2</v>
      </c>
      <c r="W73" s="17">
        <v>1.5779844864774201E-2</v>
      </c>
      <c r="X73" s="17">
        <v>1.6132330429803599E-2</v>
      </c>
      <c r="Y73" s="17">
        <v>1.6516958000211801E-2</v>
      </c>
      <c r="Z73" s="17">
        <v>1.7080877599439701E-2</v>
      </c>
      <c r="AA73" s="17">
        <v>1.74754195238997E-2</v>
      </c>
      <c r="AB73" s="17">
        <v>1.95030742311199E-2</v>
      </c>
    </row>
    <row r="74" spans="4:28" x14ac:dyDescent="0.25">
      <c r="D74" s="16">
        <v>42</v>
      </c>
      <c r="E74" s="17">
        <v>0.39777062599239899</v>
      </c>
      <c r="F74" s="17">
        <v>0.36098133231727297</v>
      </c>
      <c r="G74" s="17">
        <v>0.35180225439817697</v>
      </c>
      <c r="H74" s="17">
        <v>0.33469000362741702</v>
      </c>
      <c r="I74" s="17">
        <v>0.29060093847062202</v>
      </c>
      <c r="J74" s="17">
        <v>0.33812115528065301</v>
      </c>
      <c r="K74" s="17">
        <v>0.37101082475702502</v>
      </c>
      <c r="L74" s="17">
        <v>0.35408110621833699</v>
      </c>
      <c r="M74" s="17">
        <v>0.35372565066564898</v>
      </c>
      <c r="N74" s="17">
        <v>0.35901651919718103</v>
      </c>
      <c r="O74" s="17">
        <v>0.35887950993883</v>
      </c>
      <c r="P74" s="17">
        <v>0.35408657972528301</v>
      </c>
      <c r="Q74" s="17">
        <v>0.35237588418601001</v>
      </c>
      <c r="R74" s="17">
        <v>0.34103654025680602</v>
      </c>
      <c r="S74" s="17">
        <v>0.338942584721733</v>
      </c>
      <c r="T74" s="17">
        <v>0.33410845922748</v>
      </c>
      <c r="U74" s="17">
        <v>0.31813533611070099</v>
      </c>
      <c r="V74" s="17">
        <v>0.32786214129101399</v>
      </c>
      <c r="W74" s="17">
        <v>0.31512151677524403</v>
      </c>
      <c r="X74" s="17">
        <v>0.31806819280113702</v>
      </c>
      <c r="Y74" s="17">
        <v>0.29412852657370397</v>
      </c>
      <c r="Z74" s="17">
        <v>0.31008540431356002</v>
      </c>
      <c r="AA74" s="17">
        <v>0.295240860497408</v>
      </c>
      <c r="AB74" s="17">
        <v>0.246397642187274</v>
      </c>
    </row>
    <row r="75" spans="4:28" x14ac:dyDescent="0.25">
      <c r="D75" s="16">
        <v>43</v>
      </c>
      <c r="E75" s="17">
        <v>1.4069579064014501E-2</v>
      </c>
      <c r="F75" s="17">
        <v>1.43703247190443E-2</v>
      </c>
      <c r="G75" s="17">
        <v>1.4153291783978899E-2</v>
      </c>
      <c r="H75" s="17">
        <v>1.4681183423286099E-2</v>
      </c>
      <c r="I75" s="17">
        <v>1.6306869835288999E-2</v>
      </c>
      <c r="J75" s="17">
        <v>1.5700973157489601E-2</v>
      </c>
      <c r="K75" s="17">
        <v>1.55910726894771E-2</v>
      </c>
      <c r="L75" s="17">
        <v>1.6001224648185399E-2</v>
      </c>
      <c r="M75" s="17">
        <v>1.6198420377932801E-2</v>
      </c>
      <c r="N75" s="17">
        <v>1.6308815529019301E-2</v>
      </c>
      <c r="O75" s="17">
        <v>1.66924358593704E-2</v>
      </c>
      <c r="P75" s="17">
        <v>1.75483617374045E-2</v>
      </c>
      <c r="Q75" s="17">
        <v>1.8266430508291801E-2</v>
      </c>
      <c r="R75" s="17">
        <v>1.6984361904318099E-2</v>
      </c>
      <c r="S75" s="17">
        <v>1.5508077105350499E-2</v>
      </c>
      <c r="T75" s="17">
        <v>1.50298092599487E-2</v>
      </c>
      <c r="U75" s="17">
        <v>1.33718856875161E-2</v>
      </c>
      <c r="V75" s="17">
        <v>1.2976478261078299E-2</v>
      </c>
      <c r="W75" s="17">
        <v>1.2580120179523001E-2</v>
      </c>
      <c r="X75" s="17">
        <v>1.5598179809622401E-2</v>
      </c>
      <c r="Y75" s="17">
        <v>1.6951152206182901E-2</v>
      </c>
      <c r="Z75" s="17">
        <v>1.6878273818759601E-2</v>
      </c>
      <c r="AA75" s="17">
        <v>1.7359974420683998E-2</v>
      </c>
      <c r="AB75" s="17">
        <v>1.7279244202304801E-2</v>
      </c>
    </row>
    <row r="76" spans="4:28" x14ac:dyDescent="0.25">
      <c r="D76" s="16">
        <v>44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</row>
    <row r="77" spans="4:28" x14ac:dyDescent="0.25">
      <c r="D77" s="16">
        <v>45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</row>
    <row r="78" spans="4:28" x14ac:dyDescent="0.25">
      <c r="D78" s="16">
        <v>46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</row>
  </sheetData>
  <mergeCells count="6">
    <mergeCell ref="Z1:Z2"/>
    <mergeCell ref="Q1:Q2"/>
    <mergeCell ref="R1:R2"/>
    <mergeCell ref="S1:S2"/>
    <mergeCell ref="T1:T2"/>
    <mergeCell ref="Y1:Y2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M23" sqref="M23"/>
    </sheetView>
  </sheetViews>
  <sheetFormatPr defaultRowHeight="15" x14ac:dyDescent="0.25"/>
  <cols>
    <col min="1" max="1" width="9.140625" style="13"/>
    <col min="2" max="2" width="11.85546875" style="10" customWidth="1"/>
    <col min="3" max="3" width="17.140625" style="10" customWidth="1"/>
    <col min="4" max="4" width="13.5703125" style="10" customWidth="1"/>
    <col min="5" max="5" width="14.5703125" style="10" customWidth="1"/>
    <col min="6" max="6" width="13.85546875" style="10" customWidth="1"/>
    <col min="7" max="7" width="18" style="10" customWidth="1"/>
    <col min="13" max="13" width="14.57031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L1" s="4" t="s">
        <v>8</v>
      </c>
      <c r="M1" s="3" t="s">
        <v>7</v>
      </c>
    </row>
    <row r="2" spans="1:13" x14ac:dyDescent="0.25">
      <c r="A2" s="5">
        <v>1</v>
      </c>
      <c r="B2" s="6" t="s">
        <v>11</v>
      </c>
      <c r="C2" s="6" t="s">
        <v>12</v>
      </c>
      <c r="D2" s="6">
        <f>0.235+13.599</f>
        <v>13.834</v>
      </c>
      <c r="E2" s="6">
        <v>35000</v>
      </c>
      <c r="F2" s="6">
        <v>30</v>
      </c>
      <c r="G2" s="7" t="s">
        <v>9</v>
      </c>
      <c r="H2" s="6"/>
      <c r="L2" s="8">
        <v>1</v>
      </c>
      <c r="M2" t="s">
        <v>11</v>
      </c>
    </row>
    <row r="3" spans="1:13" x14ac:dyDescent="0.25">
      <c r="A3" s="5">
        <v>2</v>
      </c>
      <c r="B3" s="6" t="s">
        <v>12</v>
      </c>
      <c r="C3" s="6" t="s">
        <v>13</v>
      </c>
      <c r="D3" s="6">
        <f>12.032+11.009+12.4+7.593+0.064</f>
        <v>43.098000000000006</v>
      </c>
      <c r="E3" s="6">
        <v>70000</v>
      </c>
      <c r="F3" s="6">
        <v>30</v>
      </c>
      <c r="G3" s="7" t="s">
        <v>9</v>
      </c>
      <c r="H3" s="6"/>
      <c r="L3">
        <v>2</v>
      </c>
      <c r="M3" t="s">
        <v>12</v>
      </c>
    </row>
    <row r="4" spans="1:13" x14ac:dyDescent="0.25">
      <c r="A4" s="5">
        <v>3</v>
      </c>
      <c r="B4" s="6" t="s">
        <v>13</v>
      </c>
      <c r="C4" s="6" t="s">
        <v>14</v>
      </c>
      <c r="D4" s="6">
        <f>0.024+13.029+5.08</f>
        <v>18.132999999999999</v>
      </c>
      <c r="E4" s="6">
        <v>10000</v>
      </c>
      <c r="F4" s="6">
        <v>30</v>
      </c>
      <c r="G4" s="6"/>
      <c r="H4" s="6"/>
      <c r="L4">
        <v>3</v>
      </c>
      <c r="M4" t="s">
        <v>13</v>
      </c>
    </row>
    <row r="5" spans="1:13" x14ac:dyDescent="0.25">
      <c r="A5" s="5">
        <v>4</v>
      </c>
      <c r="B5" s="6" t="s">
        <v>14</v>
      </c>
      <c r="C5" s="6" t="s">
        <v>16</v>
      </c>
      <c r="D5" s="6">
        <v>8.6590000000000007</v>
      </c>
      <c r="E5" s="6">
        <v>18500</v>
      </c>
      <c r="F5" s="6">
        <v>30</v>
      </c>
      <c r="G5" s="6"/>
      <c r="H5" s="6"/>
      <c r="L5">
        <v>4</v>
      </c>
      <c r="M5" t="s">
        <v>14</v>
      </c>
    </row>
    <row r="6" spans="1:13" x14ac:dyDescent="0.25">
      <c r="A6" s="5">
        <v>5</v>
      </c>
      <c r="B6" s="6" t="s">
        <v>17</v>
      </c>
      <c r="C6" s="6" t="s">
        <v>18</v>
      </c>
      <c r="D6" s="6">
        <f>0.023+6.839+11.24</f>
        <v>18.102</v>
      </c>
      <c r="E6" s="6">
        <v>18500</v>
      </c>
      <c r="F6" s="6">
        <v>24</v>
      </c>
      <c r="G6" s="9" t="s">
        <v>15</v>
      </c>
      <c r="H6" s="6"/>
      <c r="L6">
        <v>5</v>
      </c>
      <c r="M6" t="s">
        <v>16</v>
      </c>
    </row>
    <row r="7" spans="1:13" x14ac:dyDescent="0.25">
      <c r="A7" s="5">
        <v>6</v>
      </c>
      <c r="B7" s="6" t="s">
        <v>18</v>
      </c>
      <c r="C7" s="6" t="s">
        <v>19</v>
      </c>
      <c r="D7" s="6">
        <f>6.633+9.096+8.552+H24</f>
        <v>24.814499999999999</v>
      </c>
      <c r="E7" s="6">
        <v>35000</v>
      </c>
      <c r="F7" s="6">
        <v>24</v>
      </c>
      <c r="G7" s="9" t="s">
        <v>15</v>
      </c>
      <c r="H7" s="6">
        <f>(1.067/2)</f>
        <v>0.53349999999999997</v>
      </c>
      <c r="L7">
        <v>6</v>
      </c>
      <c r="M7" t="s">
        <v>17</v>
      </c>
    </row>
    <row r="8" spans="1:13" x14ac:dyDescent="0.25">
      <c r="A8" s="5">
        <v>7</v>
      </c>
      <c r="B8" s="6" t="s">
        <v>19</v>
      </c>
      <c r="C8" s="6" t="s">
        <v>20</v>
      </c>
      <c r="D8" s="6">
        <f>15.473+H24</f>
        <v>16.006499999999999</v>
      </c>
      <c r="E8" s="6">
        <v>35000</v>
      </c>
      <c r="F8" s="6">
        <v>24</v>
      </c>
      <c r="G8" s="9" t="s">
        <v>15</v>
      </c>
      <c r="H8" s="6">
        <f>(1.067/2)</f>
        <v>0.53349999999999997</v>
      </c>
      <c r="L8">
        <v>7</v>
      </c>
      <c r="M8" t="s">
        <v>18</v>
      </c>
    </row>
    <row r="9" spans="1:13" x14ac:dyDescent="0.25">
      <c r="A9" s="5">
        <v>8</v>
      </c>
      <c r="B9" s="6" t="s">
        <v>20</v>
      </c>
      <c r="C9" s="6" t="s">
        <v>21</v>
      </c>
      <c r="D9" s="6">
        <f>10.769+5.957</f>
        <v>16.725999999999999</v>
      </c>
      <c r="E9" s="6">
        <v>18500</v>
      </c>
      <c r="F9" s="6">
        <v>24</v>
      </c>
      <c r="G9" s="9" t="s">
        <v>15</v>
      </c>
      <c r="H9" s="6"/>
      <c r="L9">
        <v>8</v>
      </c>
      <c r="M9" s="6" t="s">
        <v>19</v>
      </c>
    </row>
    <row r="10" spans="1:13" x14ac:dyDescent="0.25">
      <c r="A10" s="5">
        <v>9</v>
      </c>
      <c r="B10" s="6" t="s">
        <v>21</v>
      </c>
      <c r="C10" s="6" t="s">
        <v>22</v>
      </c>
      <c r="D10" s="6">
        <v>5.3410000000000002</v>
      </c>
      <c r="E10" s="6">
        <v>35000</v>
      </c>
      <c r="F10" s="6">
        <v>24</v>
      </c>
      <c r="G10" s="9" t="s">
        <v>15</v>
      </c>
      <c r="H10" s="6"/>
      <c r="L10">
        <v>9</v>
      </c>
      <c r="M10" t="s">
        <v>20</v>
      </c>
    </row>
    <row r="11" spans="1:13" x14ac:dyDescent="0.25">
      <c r="A11" s="5">
        <v>10</v>
      </c>
      <c r="B11" s="6" t="s">
        <v>22</v>
      </c>
      <c r="C11" s="6" t="s">
        <v>13</v>
      </c>
      <c r="D11" s="6">
        <f>12.985+0.023</f>
        <v>13.007999999999999</v>
      </c>
      <c r="E11" s="6">
        <v>70000</v>
      </c>
      <c r="F11" s="6">
        <v>24</v>
      </c>
      <c r="G11" s="9" t="s">
        <v>15</v>
      </c>
      <c r="H11" s="6"/>
      <c r="L11">
        <v>10</v>
      </c>
      <c r="M11" t="s">
        <v>21</v>
      </c>
    </row>
    <row r="12" spans="1:13" x14ac:dyDescent="0.25">
      <c r="A12" s="5">
        <v>11</v>
      </c>
      <c r="B12" s="6" t="s">
        <v>13</v>
      </c>
      <c r="C12" s="6" t="s">
        <v>23</v>
      </c>
      <c r="D12" s="6">
        <f>0.048+22.13</f>
        <v>22.177999999999997</v>
      </c>
      <c r="E12" s="6">
        <v>18500</v>
      </c>
      <c r="F12" s="6">
        <v>20</v>
      </c>
      <c r="G12" s="6"/>
      <c r="H12" s="6"/>
      <c r="L12">
        <v>11</v>
      </c>
      <c r="M12" t="s">
        <v>22</v>
      </c>
    </row>
    <row r="13" spans="1:13" x14ac:dyDescent="0.25">
      <c r="A13" s="5">
        <v>12</v>
      </c>
      <c r="B13" s="21" t="s">
        <v>23</v>
      </c>
      <c r="C13" s="21" t="s">
        <v>24</v>
      </c>
      <c r="D13" s="21">
        <v>19.475999999999999</v>
      </c>
      <c r="E13" s="21">
        <v>18500</v>
      </c>
      <c r="F13" s="21">
        <v>20</v>
      </c>
      <c r="G13" s="6"/>
      <c r="H13" s="6"/>
      <c r="L13">
        <v>12</v>
      </c>
      <c r="M13" t="s">
        <v>23</v>
      </c>
    </row>
    <row r="14" spans="1:13" x14ac:dyDescent="0.25">
      <c r="A14" s="5">
        <v>13</v>
      </c>
      <c r="B14" s="21" t="s">
        <v>24</v>
      </c>
      <c r="C14" s="21" t="s">
        <v>25</v>
      </c>
      <c r="D14" s="21">
        <v>21.727</v>
      </c>
      <c r="E14" s="21">
        <v>100000</v>
      </c>
      <c r="F14" s="21">
        <v>20</v>
      </c>
      <c r="G14" s="6"/>
      <c r="H14" s="6"/>
      <c r="L14">
        <v>13</v>
      </c>
      <c r="M14" t="s">
        <v>24</v>
      </c>
    </row>
    <row r="15" spans="1:13" x14ac:dyDescent="0.25">
      <c r="A15" s="5">
        <v>14</v>
      </c>
      <c r="B15" s="21" t="s">
        <v>25</v>
      </c>
      <c r="C15" s="21" t="s">
        <v>26</v>
      </c>
      <c r="D15" s="21">
        <v>20.943999999999999</v>
      </c>
      <c r="E15" s="21">
        <v>18500</v>
      </c>
      <c r="F15" s="21">
        <v>20</v>
      </c>
      <c r="G15" s="6"/>
      <c r="H15" s="6"/>
      <c r="L15">
        <v>14</v>
      </c>
      <c r="M15" t="s">
        <v>25</v>
      </c>
    </row>
    <row r="16" spans="1:13" x14ac:dyDescent="0.25">
      <c r="A16" s="5">
        <v>15</v>
      </c>
      <c r="B16" s="21" t="s">
        <v>26</v>
      </c>
      <c r="C16" s="21" t="s">
        <v>27</v>
      </c>
      <c r="D16" s="21">
        <v>19.297000000000001</v>
      </c>
      <c r="E16" s="21">
        <v>100000</v>
      </c>
      <c r="F16" s="21">
        <v>20</v>
      </c>
      <c r="G16" s="6"/>
      <c r="H16" s="6"/>
      <c r="L16">
        <v>15</v>
      </c>
      <c r="M16" t="s">
        <v>26</v>
      </c>
    </row>
    <row r="17" spans="1:13" x14ac:dyDescent="0.25">
      <c r="A17" s="5">
        <v>16</v>
      </c>
      <c r="B17" s="21" t="s">
        <v>27</v>
      </c>
      <c r="C17" s="21" t="s">
        <v>28</v>
      </c>
      <c r="D17" s="21">
        <f>23.329+0.018</f>
        <v>23.347000000000001</v>
      </c>
      <c r="E17" s="21">
        <v>18500</v>
      </c>
      <c r="F17" s="21">
        <v>20</v>
      </c>
      <c r="G17" s="6"/>
      <c r="H17" s="6"/>
      <c r="L17">
        <v>16</v>
      </c>
      <c r="M17" t="s">
        <v>27</v>
      </c>
    </row>
    <row r="18" spans="1:13" x14ac:dyDescent="0.25">
      <c r="A18" s="5">
        <v>17</v>
      </c>
      <c r="B18" s="21" t="s">
        <v>28</v>
      </c>
      <c r="C18" s="21" t="s">
        <v>29</v>
      </c>
      <c r="D18" s="21">
        <v>1.4E-2</v>
      </c>
      <c r="E18" s="21">
        <v>18500</v>
      </c>
      <c r="F18" s="21">
        <v>14</v>
      </c>
      <c r="L18">
        <v>17</v>
      </c>
      <c r="M18" t="s">
        <v>28</v>
      </c>
    </row>
    <row r="19" spans="1:13" x14ac:dyDescent="0.25">
      <c r="A19" s="5">
        <v>18</v>
      </c>
      <c r="B19" s="21" t="s">
        <v>11</v>
      </c>
      <c r="C19" s="21" t="s">
        <v>12</v>
      </c>
      <c r="D19" s="21">
        <f>0.238+13.811</f>
        <v>14.048999999999999</v>
      </c>
      <c r="E19" s="21">
        <v>35000</v>
      </c>
      <c r="F19" s="21">
        <v>30</v>
      </c>
      <c r="G19" s="7" t="s">
        <v>9</v>
      </c>
      <c r="H19" s="6"/>
      <c r="L19">
        <v>18</v>
      </c>
      <c r="M19" t="s">
        <v>29</v>
      </c>
    </row>
    <row r="20" spans="1:13" x14ac:dyDescent="0.25">
      <c r="A20" s="5">
        <v>19</v>
      </c>
      <c r="B20" s="21" t="s">
        <v>12</v>
      </c>
      <c r="C20" s="21" t="s">
        <v>13</v>
      </c>
      <c r="D20" s="21">
        <f>23.065+19.953+0.024</f>
        <v>43.042000000000002</v>
      </c>
      <c r="E20" s="21">
        <v>70000</v>
      </c>
      <c r="F20" s="21">
        <v>30</v>
      </c>
      <c r="G20" s="7" t="s">
        <v>9</v>
      </c>
      <c r="H20" s="6"/>
      <c r="L20">
        <v>19</v>
      </c>
      <c r="M20" t="s">
        <v>30</v>
      </c>
    </row>
    <row r="21" spans="1:13" x14ac:dyDescent="0.25">
      <c r="A21" s="5">
        <v>20</v>
      </c>
      <c r="B21" s="21" t="s">
        <v>29</v>
      </c>
      <c r="C21" s="21" t="s">
        <v>30</v>
      </c>
      <c r="D21" s="21">
        <f>23.146</f>
        <v>23.146000000000001</v>
      </c>
      <c r="E21" s="21">
        <v>18500</v>
      </c>
      <c r="F21" s="21">
        <v>14</v>
      </c>
      <c r="G21" s="6"/>
      <c r="H21" s="6"/>
      <c r="L21">
        <v>20</v>
      </c>
      <c r="M21" t="s">
        <v>31</v>
      </c>
    </row>
    <row r="22" spans="1:13" x14ac:dyDescent="0.25">
      <c r="A22" s="5">
        <v>21</v>
      </c>
      <c r="B22" s="21" t="s">
        <v>30</v>
      </c>
      <c r="C22" s="21" t="s">
        <v>31</v>
      </c>
      <c r="D22" s="21">
        <v>18.989999999999998</v>
      </c>
      <c r="E22" s="21">
        <v>35000</v>
      </c>
      <c r="F22" s="21">
        <v>14</v>
      </c>
      <c r="G22" s="6"/>
      <c r="H22" s="6"/>
      <c r="L22">
        <v>21</v>
      </c>
      <c r="M22" t="s">
        <v>32</v>
      </c>
    </row>
    <row r="23" spans="1:13" x14ac:dyDescent="0.25">
      <c r="A23" s="5">
        <v>22</v>
      </c>
      <c r="B23" s="21" t="s">
        <v>31</v>
      </c>
      <c r="C23" s="21" t="s">
        <v>32</v>
      </c>
      <c r="D23" s="21">
        <f>9.424+8.929+0.02</f>
        <v>18.373000000000001</v>
      </c>
      <c r="E23" s="21">
        <v>100000</v>
      </c>
      <c r="F23" s="21">
        <v>14</v>
      </c>
      <c r="G23" s="6"/>
      <c r="H23" s="6"/>
      <c r="L23">
        <v>22</v>
      </c>
      <c r="M23" t="s">
        <v>34</v>
      </c>
    </row>
    <row r="24" spans="1:13" x14ac:dyDescent="0.25">
      <c r="A24" s="5">
        <v>23</v>
      </c>
      <c r="B24" s="21" t="s">
        <v>17</v>
      </c>
      <c r="C24" s="21" t="s">
        <v>19</v>
      </c>
      <c r="D24" s="21">
        <f>0.023+24.686+17.6966+H24</f>
        <v>42.939099999999996</v>
      </c>
      <c r="E24" s="21">
        <v>70000</v>
      </c>
      <c r="F24" s="21">
        <v>30</v>
      </c>
      <c r="G24" s="9" t="s">
        <v>15</v>
      </c>
      <c r="H24" s="6">
        <f>(1.067/2)</f>
        <v>0.53349999999999997</v>
      </c>
      <c r="L24">
        <v>23</v>
      </c>
      <c r="M24" s="6" t="s">
        <v>33</v>
      </c>
    </row>
    <row r="25" spans="1:13" x14ac:dyDescent="0.25">
      <c r="A25" s="5">
        <v>24</v>
      </c>
      <c r="B25" s="21" t="s">
        <v>19</v>
      </c>
      <c r="C25" s="21" t="s">
        <v>13</v>
      </c>
      <c r="D25" s="21">
        <f>26.274+24.286+0.023+H24</f>
        <v>51.116500000000002</v>
      </c>
      <c r="E25" s="21">
        <v>70000</v>
      </c>
      <c r="F25" s="21">
        <v>30</v>
      </c>
      <c r="G25" s="9" t="s">
        <v>15</v>
      </c>
      <c r="H25" s="6">
        <f>(1.067/2)</f>
        <v>0.53349999999999997</v>
      </c>
      <c r="L25">
        <v>24</v>
      </c>
      <c r="M25" s="6" t="s">
        <v>35</v>
      </c>
    </row>
    <row r="26" spans="1:13" x14ac:dyDescent="0.25">
      <c r="A26" s="5">
        <v>25</v>
      </c>
      <c r="B26" s="21" t="s">
        <v>34</v>
      </c>
      <c r="C26" s="21" t="s">
        <v>17</v>
      </c>
      <c r="D26" s="21">
        <v>0.35399999999999998</v>
      </c>
      <c r="E26" s="21">
        <v>70000</v>
      </c>
      <c r="F26" s="21">
        <v>24</v>
      </c>
      <c r="G26" s="11" t="s">
        <v>37</v>
      </c>
      <c r="H26" s="6"/>
      <c r="L26">
        <v>25</v>
      </c>
      <c r="M26" s="6" t="s">
        <v>36</v>
      </c>
    </row>
    <row r="27" spans="1:13" x14ac:dyDescent="0.25">
      <c r="A27" s="5">
        <v>26</v>
      </c>
      <c r="B27" s="21" t="s">
        <v>34</v>
      </c>
      <c r="C27" s="21" t="s">
        <v>17</v>
      </c>
      <c r="D27" s="21">
        <v>0.33900000000000002</v>
      </c>
      <c r="E27" s="21">
        <v>70000</v>
      </c>
      <c r="F27" s="21">
        <v>30</v>
      </c>
      <c r="G27" s="11" t="s">
        <v>37</v>
      </c>
      <c r="H27" s="6"/>
      <c r="L27">
        <v>26</v>
      </c>
      <c r="M27" t="s">
        <v>38</v>
      </c>
    </row>
    <row r="28" spans="1:13" x14ac:dyDescent="0.25">
      <c r="A28" s="5">
        <v>27</v>
      </c>
      <c r="B28" s="21" t="s">
        <v>16</v>
      </c>
      <c r="C28" s="21" t="s">
        <v>33</v>
      </c>
      <c r="D28" s="21">
        <f>0.01+3.499+0.01</f>
        <v>3.5189999999999997</v>
      </c>
      <c r="E28" s="21">
        <v>80000</v>
      </c>
      <c r="F28" s="21">
        <v>12</v>
      </c>
      <c r="G28" s="6"/>
      <c r="H28" s="6"/>
      <c r="L28">
        <v>27</v>
      </c>
      <c r="M28" t="s">
        <v>39</v>
      </c>
    </row>
    <row r="29" spans="1:13" x14ac:dyDescent="0.25">
      <c r="A29" s="5">
        <v>28</v>
      </c>
      <c r="B29" s="21" t="s">
        <v>16</v>
      </c>
      <c r="C29" s="21" t="s">
        <v>35</v>
      </c>
      <c r="D29" s="22">
        <f>31.0732</f>
        <v>31.0732</v>
      </c>
      <c r="E29" s="21">
        <v>18500</v>
      </c>
      <c r="F29" s="21">
        <v>39.445500000000003</v>
      </c>
      <c r="G29" s="6"/>
      <c r="H29" s="6"/>
      <c r="L29">
        <v>28</v>
      </c>
      <c r="M29" t="s">
        <v>40</v>
      </c>
    </row>
    <row r="30" spans="1:13" x14ac:dyDescent="0.25">
      <c r="A30" s="5">
        <v>29</v>
      </c>
      <c r="B30" s="21" t="s">
        <v>35</v>
      </c>
      <c r="C30" s="21" t="s">
        <v>36</v>
      </c>
      <c r="D30" s="21">
        <f>8.796+11.466</f>
        <v>20.262</v>
      </c>
      <c r="E30" s="21">
        <v>18500</v>
      </c>
      <c r="F30" s="21">
        <v>30</v>
      </c>
      <c r="H30" s="6"/>
      <c r="L30">
        <v>29</v>
      </c>
      <c r="M30" t="s">
        <v>41</v>
      </c>
    </row>
    <row r="31" spans="1:13" x14ac:dyDescent="0.25">
      <c r="A31" s="5">
        <v>30</v>
      </c>
      <c r="B31" s="21" t="s">
        <v>36</v>
      </c>
      <c r="C31" s="21" t="s">
        <v>38</v>
      </c>
      <c r="D31" s="21">
        <v>6.5890000000000004</v>
      </c>
      <c r="E31" s="21">
        <v>35000</v>
      </c>
      <c r="F31" s="21">
        <v>30</v>
      </c>
      <c r="H31" s="6"/>
      <c r="L31">
        <v>30</v>
      </c>
      <c r="M31" t="s">
        <v>42</v>
      </c>
    </row>
    <row r="32" spans="1:13" x14ac:dyDescent="0.25">
      <c r="A32" s="5">
        <v>31</v>
      </c>
      <c r="B32" s="21" t="s">
        <v>38</v>
      </c>
      <c r="C32" s="21" t="s">
        <v>39</v>
      </c>
      <c r="D32" s="21">
        <f>10.396+5.149+13.08</f>
        <v>28.625</v>
      </c>
      <c r="E32" s="21">
        <v>125000</v>
      </c>
      <c r="F32" s="21">
        <v>30</v>
      </c>
      <c r="L32">
        <v>31</v>
      </c>
      <c r="M32" t="s">
        <v>43</v>
      </c>
    </row>
    <row r="33" spans="1:13" x14ac:dyDescent="0.25">
      <c r="A33" s="5">
        <v>32</v>
      </c>
      <c r="B33" s="21" t="s">
        <v>39</v>
      </c>
      <c r="C33" s="21" t="s">
        <v>40</v>
      </c>
      <c r="D33" s="21">
        <f>12.78</f>
        <v>12.78</v>
      </c>
      <c r="E33" s="21">
        <v>18500</v>
      </c>
      <c r="F33" s="21">
        <v>30</v>
      </c>
      <c r="G33" s="6"/>
      <c r="L33">
        <v>32</v>
      </c>
      <c r="M33" t="s">
        <v>44</v>
      </c>
    </row>
    <row r="34" spans="1:13" x14ac:dyDescent="0.25">
      <c r="A34" s="5">
        <v>33</v>
      </c>
      <c r="B34" s="21" t="s">
        <v>40</v>
      </c>
      <c r="C34" s="21" t="s">
        <v>41</v>
      </c>
      <c r="D34" s="21">
        <f>9.358+0.025</f>
        <v>9.3830000000000009</v>
      </c>
      <c r="E34" s="21">
        <v>18500</v>
      </c>
      <c r="F34" s="21">
        <v>30</v>
      </c>
      <c r="G34" s="6"/>
      <c r="L34">
        <v>33</v>
      </c>
      <c r="M34" t="s">
        <v>45</v>
      </c>
    </row>
    <row r="35" spans="1:13" x14ac:dyDescent="0.25">
      <c r="A35" s="5">
        <v>34</v>
      </c>
      <c r="B35" s="21" t="s">
        <v>42</v>
      </c>
      <c r="C35" s="21" t="s">
        <v>43</v>
      </c>
      <c r="D35" s="21">
        <f>0.013+7.717+7.484</f>
        <v>15.213999999999999</v>
      </c>
      <c r="E35" s="21">
        <v>100000</v>
      </c>
      <c r="F35" s="21">
        <v>16</v>
      </c>
      <c r="G35" s="6"/>
      <c r="H35" s="6"/>
      <c r="L35">
        <v>34</v>
      </c>
      <c r="M35" t="s">
        <v>46</v>
      </c>
    </row>
    <row r="36" spans="1:13" x14ac:dyDescent="0.25">
      <c r="A36" s="5">
        <v>35</v>
      </c>
      <c r="B36" s="21" t="s">
        <v>43</v>
      </c>
      <c r="C36" s="21" t="s">
        <v>44</v>
      </c>
      <c r="D36" s="21">
        <f>10.373+0.014</f>
        <v>10.386999999999999</v>
      </c>
      <c r="E36" s="21">
        <v>100000</v>
      </c>
      <c r="F36" s="21">
        <v>16</v>
      </c>
      <c r="G36" s="6"/>
      <c r="H36" s="6"/>
      <c r="L36">
        <v>35</v>
      </c>
      <c r="M36" t="s">
        <v>47</v>
      </c>
    </row>
    <row r="37" spans="1:13" x14ac:dyDescent="0.25">
      <c r="A37" s="5">
        <v>36</v>
      </c>
      <c r="B37" s="21" t="s">
        <v>45</v>
      </c>
      <c r="C37" s="21" t="s">
        <v>46</v>
      </c>
      <c r="D37" s="21">
        <f>5.959+11.305</f>
        <v>17.263999999999999</v>
      </c>
      <c r="E37" s="21">
        <v>35000</v>
      </c>
      <c r="F37" s="21">
        <v>30</v>
      </c>
      <c r="G37" s="6"/>
      <c r="H37" s="6"/>
      <c r="L37">
        <v>36</v>
      </c>
      <c r="M37" t="s">
        <v>48</v>
      </c>
    </row>
    <row r="38" spans="1:13" x14ac:dyDescent="0.25">
      <c r="A38" s="5">
        <v>37</v>
      </c>
      <c r="B38" s="21" t="s">
        <v>46</v>
      </c>
      <c r="C38" s="21" t="s">
        <v>47</v>
      </c>
      <c r="D38" s="21">
        <f>9.658+7.452</f>
        <v>17.11</v>
      </c>
      <c r="E38" s="21">
        <v>70000</v>
      </c>
      <c r="F38" s="21">
        <v>30</v>
      </c>
      <c r="G38" s="6"/>
      <c r="H38" s="6"/>
      <c r="L38">
        <v>37</v>
      </c>
      <c r="M38" t="s">
        <v>49</v>
      </c>
    </row>
    <row r="39" spans="1:13" x14ac:dyDescent="0.25">
      <c r="A39" s="5">
        <v>38</v>
      </c>
      <c r="B39" s="21" t="s">
        <v>47</v>
      </c>
      <c r="C39" s="21" t="s">
        <v>48</v>
      </c>
      <c r="D39" s="21">
        <f>11.866+7.305</f>
        <v>19.170999999999999</v>
      </c>
      <c r="E39" s="21">
        <v>35000</v>
      </c>
      <c r="F39" s="21">
        <v>30</v>
      </c>
      <c r="G39" s="6"/>
      <c r="H39" s="6"/>
      <c r="L39">
        <v>38</v>
      </c>
      <c r="M39" t="s">
        <v>50</v>
      </c>
    </row>
    <row r="40" spans="1:13" x14ac:dyDescent="0.25">
      <c r="A40" s="5">
        <v>39</v>
      </c>
      <c r="B40" s="21" t="s">
        <v>48</v>
      </c>
      <c r="C40" s="21" t="s">
        <v>49</v>
      </c>
      <c r="D40" s="21">
        <v>12.564</v>
      </c>
      <c r="E40" s="21">
        <v>70000</v>
      </c>
      <c r="F40" s="21">
        <v>30</v>
      </c>
      <c r="G40" s="6"/>
      <c r="H40" s="6"/>
      <c r="L40">
        <v>39</v>
      </c>
      <c r="M40" t="s">
        <v>51</v>
      </c>
    </row>
    <row r="41" spans="1:13" x14ac:dyDescent="0.25">
      <c r="A41" s="5">
        <v>40</v>
      </c>
      <c r="B41" s="21" t="s">
        <v>49</v>
      </c>
      <c r="C41" s="21" t="s">
        <v>42</v>
      </c>
      <c r="D41" s="21">
        <v>6.5990000000000002</v>
      </c>
      <c r="E41" s="21">
        <v>35000</v>
      </c>
      <c r="F41" s="21">
        <v>30</v>
      </c>
      <c r="G41" s="6"/>
      <c r="H41" s="6"/>
      <c r="L41">
        <v>40</v>
      </c>
      <c r="M41" s="6" t="s">
        <v>52</v>
      </c>
    </row>
    <row r="42" spans="1:13" x14ac:dyDescent="0.25">
      <c r="A42" s="5">
        <v>41</v>
      </c>
      <c r="B42" s="21" t="s">
        <v>42</v>
      </c>
      <c r="C42" s="21" t="s">
        <v>50</v>
      </c>
      <c r="D42" s="21">
        <v>9.2249999999999996</v>
      </c>
      <c r="E42" s="21">
        <v>35000</v>
      </c>
      <c r="F42" s="21">
        <v>30</v>
      </c>
      <c r="G42" s="6"/>
      <c r="H42" s="6"/>
      <c r="L42">
        <v>41</v>
      </c>
      <c r="M42" s="6" t="s">
        <v>53</v>
      </c>
    </row>
    <row r="43" spans="1:13" x14ac:dyDescent="0.25">
      <c r="A43" s="5">
        <v>42</v>
      </c>
      <c r="B43" s="21" t="s">
        <v>50</v>
      </c>
      <c r="C43" s="21" t="s">
        <v>51</v>
      </c>
      <c r="D43" s="21">
        <v>2.9420000000000002</v>
      </c>
      <c r="E43" s="21">
        <v>100000</v>
      </c>
      <c r="F43" s="21">
        <v>30</v>
      </c>
      <c r="G43" s="6"/>
      <c r="H43" s="6"/>
      <c r="L43">
        <v>42</v>
      </c>
      <c r="M43" s="6" t="s">
        <v>54</v>
      </c>
    </row>
    <row r="44" spans="1:13" x14ac:dyDescent="0.25">
      <c r="A44" s="5">
        <v>43</v>
      </c>
      <c r="B44" s="21" t="s">
        <v>51</v>
      </c>
      <c r="C44" s="21" t="s">
        <v>52</v>
      </c>
      <c r="D44" s="21">
        <f>4.691+1.756+0.009+1.79+0.009</f>
        <v>8.2550000000000008</v>
      </c>
      <c r="E44" s="21">
        <v>120000</v>
      </c>
      <c r="F44" s="21">
        <v>30</v>
      </c>
      <c r="G44" s="6"/>
      <c r="H44" s="6"/>
      <c r="L44">
        <v>43</v>
      </c>
      <c r="M44" s="6" t="s">
        <v>55</v>
      </c>
    </row>
    <row r="45" spans="1:13" x14ac:dyDescent="0.25">
      <c r="A45" s="5">
        <v>44</v>
      </c>
      <c r="B45" s="21" t="s">
        <v>52</v>
      </c>
      <c r="C45" s="21" t="s">
        <v>53</v>
      </c>
      <c r="D45" s="21">
        <f>1.249+7.989</f>
        <v>9.2379999999999995</v>
      </c>
      <c r="E45" s="21">
        <v>70000</v>
      </c>
      <c r="F45" s="21">
        <v>30</v>
      </c>
      <c r="G45" s="6"/>
      <c r="H45" s="6"/>
      <c r="L45">
        <v>44</v>
      </c>
      <c r="M45" s="6" t="s">
        <v>56</v>
      </c>
    </row>
    <row r="46" spans="1:13" x14ac:dyDescent="0.25">
      <c r="A46" s="5">
        <v>45</v>
      </c>
      <c r="B46" s="21" t="s">
        <v>53</v>
      </c>
      <c r="C46" s="21" t="s">
        <v>54</v>
      </c>
      <c r="D46" s="21">
        <v>2.3E-2</v>
      </c>
      <c r="E46" s="21">
        <v>360000</v>
      </c>
      <c r="F46" s="21">
        <v>30</v>
      </c>
      <c r="G46" s="6"/>
      <c r="H46" s="6"/>
      <c r="L46">
        <v>45</v>
      </c>
      <c r="M46" s="6" t="s">
        <v>57</v>
      </c>
    </row>
    <row r="47" spans="1:13" x14ac:dyDescent="0.25">
      <c r="A47" s="5">
        <v>46</v>
      </c>
      <c r="B47" s="21" t="s">
        <v>52</v>
      </c>
      <c r="C47" s="21" t="s">
        <v>55</v>
      </c>
      <c r="D47" s="21">
        <f>1.249+0.628+6.097+0.026+0.002</f>
        <v>8.0020000000000007</v>
      </c>
      <c r="E47" s="21">
        <v>18500</v>
      </c>
      <c r="F47" s="21">
        <v>12</v>
      </c>
      <c r="G47" s="6"/>
      <c r="H47" s="6"/>
      <c r="L47">
        <v>46</v>
      </c>
      <c r="M47" s="6" t="s">
        <v>58</v>
      </c>
    </row>
    <row r="48" spans="1:13" x14ac:dyDescent="0.25">
      <c r="A48" s="5">
        <v>47</v>
      </c>
      <c r="B48" s="21" t="s">
        <v>55</v>
      </c>
      <c r="C48" s="21" t="s">
        <v>56</v>
      </c>
      <c r="D48" s="21">
        <f>0.027</f>
        <v>2.7E-2</v>
      </c>
      <c r="E48" s="21">
        <v>60000</v>
      </c>
      <c r="F48" s="21">
        <v>12</v>
      </c>
      <c r="G48" s="6"/>
      <c r="H48" s="6"/>
      <c r="L48">
        <v>47</v>
      </c>
      <c r="M48" s="6" t="s">
        <v>75</v>
      </c>
    </row>
    <row r="49" spans="1:13" x14ac:dyDescent="0.25">
      <c r="A49" s="5">
        <v>48</v>
      </c>
      <c r="B49" s="21" t="s">
        <v>42</v>
      </c>
      <c r="C49" s="21" t="s">
        <v>57</v>
      </c>
      <c r="D49" s="21">
        <f>0.023+11.348+18.032+13.843</f>
        <v>43.245999999999995</v>
      </c>
      <c r="E49" s="21">
        <v>50000</v>
      </c>
      <c r="F49" s="21">
        <v>24</v>
      </c>
      <c r="G49" s="6"/>
      <c r="H49" s="6"/>
      <c r="L49">
        <v>48</v>
      </c>
      <c r="M49" s="6" t="s">
        <v>76</v>
      </c>
    </row>
    <row r="50" spans="1:13" x14ac:dyDescent="0.25">
      <c r="A50" s="13">
        <v>49</v>
      </c>
      <c r="B50" s="21" t="s">
        <v>57</v>
      </c>
      <c r="C50" s="21" t="s">
        <v>58</v>
      </c>
      <c r="D50" s="21">
        <v>2.3E-2</v>
      </c>
      <c r="E50" s="21">
        <v>50000</v>
      </c>
      <c r="F50" s="21">
        <v>24</v>
      </c>
      <c r="G50" s="6"/>
      <c r="H50" s="6"/>
      <c r="L50">
        <v>49</v>
      </c>
      <c r="M50" s="6" t="s">
        <v>77</v>
      </c>
    </row>
    <row r="51" spans="1:13" x14ac:dyDescent="0.25">
      <c r="A51" s="5">
        <v>50</v>
      </c>
      <c r="B51" s="21" t="s">
        <v>41</v>
      </c>
      <c r="C51" s="21" t="s">
        <v>45</v>
      </c>
      <c r="D51" s="21">
        <v>58.470300000000002</v>
      </c>
      <c r="E51" s="21">
        <v>35000</v>
      </c>
      <c r="F51" s="21">
        <v>39.3979</v>
      </c>
      <c r="G51" s="6"/>
      <c r="H51" s="6"/>
      <c r="L51">
        <v>50</v>
      </c>
      <c r="M51" s="6" t="s">
        <v>78</v>
      </c>
    </row>
    <row r="52" spans="1:13" x14ac:dyDescent="0.25">
      <c r="A52" s="13">
        <v>51</v>
      </c>
      <c r="B52" s="21" t="s">
        <v>13</v>
      </c>
      <c r="C52" s="6" t="s">
        <v>75</v>
      </c>
      <c r="D52" s="21">
        <v>5</v>
      </c>
      <c r="E52" s="21">
        <v>80000</v>
      </c>
      <c r="F52" s="21">
        <v>36</v>
      </c>
      <c r="G52" s="21" t="s">
        <v>79</v>
      </c>
      <c r="H52" s="6"/>
      <c r="L52">
        <v>51</v>
      </c>
      <c r="M52" s="6" t="s">
        <v>80</v>
      </c>
    </row>
    <row r="53" spans="1:13" x14ac:dyDescent="0.25">
      <c r="A53" s="13">
        <v>52</v>
      </c>
      <c r="B53" s="6" t="s">
        <v>75</v>
      </c>
      <c r="C53" s="6" t="s">
        <v>76</v>
      </c>
      <c r="D53" s="21">
        <v>21.5</v>
      </c>
      <c r="E53" s="21">
        <v>18500</v>
      </c>
      <c r="F53" s="21">
        <v>36</v>
      </c>
      <c r="G53" s="21" t="s">
        <v>81</v>
      </c>
      <c r="H53" s="6"/>
      <c r="L53">
        <v>52</v>
      </c>
      <c r="M53" s="6" t="s">
        <v>82</v>
      </c>
    </row>
    <row r="54" spans="1:13" x14ac:dyDescent="0.25">
      <c r="A54" s="5">
        <v>53</v>
      </c>
      <c r="B54" s="6" t="s">
        <v>76</v>
      </c>
      <c r="C54" s="6" t="s">
        <v>77</v>
      </c>
      <c r="D54" s="21">
        <v>20.5</v>
      </c>
      <c r="E54" s="21">
        <v>18500</v>
      </c>
      <c r="F54" s="21">
        <v>36</v>
      </c>
      <c r="H54" s="6"/>
      <c r="L54">
        <v>53</v>
      </c>
      <c r="M54" s="6" t="s">
        <v>83</v>
      </c>
    </row>
    <row r="55" spans="1:13" x14ac:dyDescent="0.25">
      <c r="A55" s="5">
        <v>54</v>
      </c>
      <c r="B55" s="6" t="s">
        <v>77</v>
      </c>
      <c r="C55" s="6" t="s">
        <v>78</v>
      </c>
      <c r="D55" s="21">
        <v>10.3</v>
      </c>
      <c r="E55" s="21">
        <v>18500</v>
      </c>
      <c r="F55" s="21">
        <v>42</v>
      </c>
      <c r="H55" s="6"/>
      <c r="L55">
        <v>54</v>
      </c>
      <c r="M55" s="6" t="s">
        <v>84</v>
      </c>
    </row>
    <row r="56" spans="1:13" x14ac:dyDescent="0.25">
      <c r="A56" s="13">
        <v>55</v>
      </c>
      <c r="B56" s="6" t="s">
        <v>78</v>
      </c>
      <c r="C56" s="6" t="s">
        <v>80</v>
      </c>
      <c r="D56" s="21">
        <v>13.5</v>
      </c>
      <c r="E56" s="21">
        <v>18500</v>
      </c>
      <c r="F56" s="21">
        <v>36</v>
      </c>
      <c r="H56" s="6"/>
      <c r="L56">
        <v>55</v>
      </c>
      <c r="M56" s="6" t="s">
        <v>85</v>
      </c>
    </row>
    <row r="57" spans="1:13" x14ac:dyDescent="0.25">
      <c r="A57" s="5">
        <v>56</v>
      </c>
      <c r="B57" s="6" t="s">
        <v>80</v>
      </c>
      <c r="C57" s="6" t="s">
        <v>82</v>
      </c>
      <c r="D57" s="21">
        <v>18.600000000000001</v>
      </c>
      <c r="E57" s="21">
        <v>18500</v>
      </c>
      <c r="F57" s="21">
        <v>36</v>
      </c>
      <c r="H57" s="6"/>
      <c r="L57">
        <v>56</v>
      </c>
      <c r="M57" s="6" t="s">
        <v>86</v>
      </c>
    </row>
    <row r="58" spans="1:13" x14ac:dyDescent="0.25">
      <c r="A58" s="13">
        <v>57</v>
      </c>
      <c r="B58" s="6" t="s">
        <v>82</v>
      </c>
      <c r="C58" s="6" t="s">
        <v>83</v>
      </c>
      <c r="D58" s="21">
        <v>12.5</v>
      </c>
      <c r="E58" s="21">
        <v>18500</v>
      </c>
      <c r="F58" s="21">
        <v>36</v>
      </c>
      <c r="H58" s="6"/>
      <c r="L58">
        <v>57</v>
      </c>
      <c r="M58" s="6" t="s">
        <v>87</v>
      </c>
    </row>
    <row r="59" spans="1:13" x14ac:dyDescent="0.25">
      <c r="A59" s="13">
        <v>58</v>
      </c>
      <c r="B59" s="6" t="s">
        <v>83</v>
      </c>
      <c r="C59" s="6" t="s">
        <v>84</v>
      </c>
      <c r="D59" s="21">
        <v>14.5</v>
      </c>
      <c r="E59" s="21">
        <v>18500</v>
      </c>
      <c r="F59" s="21">
        <v>36</v>
      </c>
      <c r="H59" s="6"/>
      <c r="L59">
        <v>58</v>
      </c>
      <c r="M59" s="6" t="s">
        <v>88</v>
      </c>
    </row>
    <row r="60" spans="1:13" x14ac:dyDescent="0.25">
      <c r="A60" s="5">
        <v>59</v>
      </c>
      <c r="B60" s="6" t="s">
        <v>84</v>
      </c>
      <c r="C60" s="6" t="s">
        <v>85</v>
      </c>
      <c r="D60" s="21">
        <v>12</v>
      </c>
      <c r="E60" s="21">
        <v>18500</v>
      </c>
      <c r="F60" s="21">
        <v>36</v>
      </c>
      <c r="G60" s="6"/>
      <c r="H60" s="6"/>
    </row>
    <row r="61" spans="1:13" x14ac:dyDescent="0.25">
      <c r="A61" s="5">
        <v>60</v>
      </c>
      <c r="B61" s="6" t="s">
        <v>85</v>
      </c>
      <c r="C61" t="s">
        <v>41</v>
      </c>
      <c r="D61" s="21">
        <v>10</v>
      </c>
      <c r="E61" s="21">
        <v>18500</v>
      </c>
      <c r="F61" s="21">
        <v>36</v>
      </c>
      <c r="G61" s="6"/>
      <c r="H61" s="6"/>
      <c r="I61" s="6"/>
    </row>
    <row r="62" spans="1:13" x14ac:dyDescent="0.25">
      <c r="A62" s="13">
        <v>61</v>
      </c>
      <c r="B62" t="s">
        <v>45</v>
      </c>
      <c r="C62" s="6" t="s">
        <v>86</v>
      </c>
      <c r="D62" s="21">
        <v>21.5</v>
      </c>
      <c r="E62" s="21">
        <v>18500</v>
      </c>
      <c r="F62" s="21">
        <v>36</v>
      </c>
      <c r="G62" s="6"/>
      <c r="H62" s="6"/>
      <c r="I62" s="6"/>
    </row>
    <row r="63" spans="1:13" x14ac:dyDescent="0.25">
      <c r="A63" s="5">
        <v>62</v>
      </c>
      <c r="B63" s="6" t="s">
        <v>86</v>
      </c>
      <c r="C63" s="6" t="s">
        <v>87</v>
      </c>
      <c r="D63" s="21">
        <v>19.5</v>
      </c>
      <c r="E63" s="21">
        <v>18500</v>
      </c>
      <c r="F63" s="21">
        <v>36</v>
      </c>
    </row>
    <row r="64" spans="1:13" x14ac:dyDescent="0.25">
      <c r="A64" s="13">
        <v>63</v>
      </c>
      <c r="B64" s="6" t="s">
        <v>87</v>
      </c>
      <c r="C64" s="6" t="s">
        <v>88</v>
      </c>
      <c r="D64" s="21">
        <v>30</v>
      </c>
      <c r="E64" s="21">
        <v>18500</v>
      </c>
      <c r="F64" s="21">
        <v>36</v>
      </c>
    </row>
    <row r="65" spans="2:6" x14ac:dyDescent="0.25">
      <c r="B65" s="21"/>
      <c r="C65" s="21"/>
      <c r="D65" s="21"/>
      <c r="E65" s="21"/>
      <c r="F65" s="2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"/>
  <sheetViews>
    <sheetView workbookViewId="0">
      <selection activeCell="H23" sqref="H23"/>
    </sheetView>
  </sheetViews>
  <sheetFormatPr defaultRowHeight="15" x14ac:dyDescent="0.25"/>
  <cols>
    <col min="1" max="1" width="9.140625" style="3"/>
    <col min="2" max="2" width="26.28515625" customWidth="1"/>
    <col min="4" max="4" width="12" customWidth="1"/>
    <col min="5" max="16" width="14.140625" customWidth="1"/>
    <col min="17" max="17" width="14.28515625" customWidth="1"/>
    <col min="18" max="19" width="14.42578125" customWidth="1"/>
    <col min="20" max="20" width="14.28515625" customWidth="1"/>
    <col min="21" max="24" width="16.5703125" customWidth="1"/>
    <col min="25" max="26" width="14.28515625" customWidth="1"/>
    <col min="27" max="32" width="14.140625" customWidth="1"/>
    <col min="33" max="38" width="13.140625" customWidth="1"/>
  </cols>
  <sheetData>
    <row r="1" spans="1:38" ht="23.25" customHeight="1" x14ac:dyDescent="0.25">
      <c r="A1" s="16" t="s">
        <v>64</v>
      </c>
      <c r="B1" s="16" t="s">
        <v>65</v>
      </c>
      <c r="D1" s="15" t="s">
        <v>70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23"/>
      <c r="R1" s="23"/>
      <c r="S1" s="23"/>
      <c r="T1" s="23"/>
      <c r="U1" s="18"/>
      <c r="V1" s="18"/>
      <c r="W1" s="18"/>
      <c r="X1" s="18"/>
      <c r="Y1" s="23"/>
      <c r="Z1" s="23"/>
      <c r="AA1" s="18"/>
      <c r="AB1" s="18"/>
      <c r="AC1" s="18"/>
      <c r="AD1" s="18"/>
      <c r="AE1" s="18"/>
      <c r="AF1" s="24"/>
      <c r="AG1" s="25"/>
      <c r="AH1" s="25"/>
      <c r="AI1" s="25"/>
      <c r="AJ1" s="25"/>
      <c r="AK1" s="25"/>
      <c r="AL1" s="25"/>
    </row>
    <row r="2" spans="1:38" x14ac:dyDescent="0.25">
      <c r="A2" s="16">
        <v>1</v>
      </c>
      <c r="B2" s="17">
        <v>0</v>
      </c>
      <c r="D2" s="15" t="s">
        <v>66</v>
      </c>
      <c r="E2" s="16" t="s">
        <v>10</v>
      </c>
      <c r="F2" s="16" t="s">
        <v>10</v>
      </c>
      <c r="G2" s="16" t="s">
        <v>67</v>
      </c>
      <c r="H2" s="16" t="s">
        <v>67</v>
      </c>
      <c r="I2" s="16" t="s">
        <v>68</v>
      </c>
      <c r="J2" s="16" t="s">
        <v>68</v>
      </c>
      <c r="K2" s="16" t="s">
        <v>69</v>
      </c>
      <c r="L2" s="16" t="s">
        <v>69</v>
      </c>
      <c r="M2" s="16" t="s">
        <v>68</v>
      </c>
      <c r="N2" s="16" t="s">
        <v>68</v>
      </c>
      <c r="O2" s="16" t="s">
        <v>69</v>
      </c>
      <c r="P2" s="16" t="s">
        <v>69</v>
      </c>
      <c r="Q2" s="23"/>
      <c r="R2" s="23"/>
      <c r="S2" s="23"/>
      <c r="T2" s="23"/>
      <c r="U2" s="16" t="s">
        <v>71</v>
      </c>
      <c r="V2" s="16" t="s">
        <v>72</v>
      </c>
      <c r="W2" s="16" t="s">
        <v>71</v>
      </c>
      <c r="X2" s="16" t="s">
        <v>72</v>
      </c>
      <c r="Y2" s="23"/>
      <c r="Z2" s="23"/>
      <c r="AA2" s="16" t="s">
        <v>10</v>
      </c>
      <c r="AB2" s="16" t="s">
        <v>10</v>
      </c>
      <c r="AC2" s="19" t="s">
        <v>67</v>
      </c>
      <c r="AD2" s="19" t="s">
        <v>67</v>
      </c>
      <c r="AE2" s="19" t="s">
        <v>67</v>
      </c>
      <c r="AF2" s="19" t="s">
        <v>67</v>
      </c>
      <c r="AG2" s="16" t="s">
        <v>88</v>
      </c>
      <c r="AH2" s="16" t="s">
        <v>88</v>
      </c>
      <c r="AI2" s="19" t="s">
        <v>67</v>
      </c>
      <c r="AJ2" s="19" t="s">
        <v>67</v>
      </c>
      <c r="AK2" s="16" t="s">
        <v>88</v>
      </c>
      <c r="AL2" s="16" t="s">
        <v>88</v>
      </c>
    </row>
    <row r="3" spans="1:38" x14ac:dyDescent="0.25">
      <c r="A3" s="16">
        <v>2</v>
      </c>
      <c r="B3" s="17">
        <v>0</v>
      </c>
      <c r="D3" s="15">
        <v>1</v>
      </c>
      <c r="E3" s="17">
        <v>3612528.80677603</v>
      </c>
      <c r="F3" s="17">
        <v>14769781.3789565</v>
      </c>
      <c r="G3" s="17">
        <v>0</v>
      </c>
      <c r="H3" s="17">
        <v>511515.51544544502</v>
      </c>
      <c r="I3" s="17">
        <v>0</v>
      </c>
      <c r="J3" s="17">
        <v>1820000</v>
      </c>
      <c r="K3" s="17">
        <v>0</v>
      </c>
      <c r="L3" s="17">
        <v>2390000</v>
      </c>
      <c r="M3" s="17">
        <v>0</v>
      </c>
      <c r="N3" s="17">
        <v>4000000</v>
      </c>
      <c r="O3" s="17">
        <v>0</v>
      </c>
      <c r="P3" s="17">
        <v>4100000</v>
      </c>
      <c r="Q3" s="17">
        <v>541746.37647056801</v>
      </c>
      <c r="R3" s="17">
        <v>661259.62352943199</v>
      </c>
      <c r="S3" s="17">
        <v>772954.28729764197</v>
      </c>
      <c r="T3" s="17">
        <v>3400146.8508094298</v>
      </c>
      <c r="U3" s="17">
        <v>0</v>
      </c>
      <c r="V3" s="17">
        <v>0</v>
      </c>
      <c r="W3" s="17">
        <v>4965000000</v>
      </c>
      <c r="X3" s="17">
        <v>5855000000</v>
      </c>
      <c r="Y3" s="17">
        <v>3623127.5724735102</v>
      </c>
      <c r="Z3" s="17">
        <v>7522516.8550529899</v>
      </c>
      <c r="AA3" s="17">
        <v>0</v>
      </c>
      <c r="AB3" s="17">
        <v>16500000</v>
      </c>
      <c r="AC3" s="17">
        <v>0</v>
      </c>
      <c r="AD3" s="17">
        <v>7700000</v>
      </c>
      <c r="AE3" s="17">
        <v>0</v>
      </c>
      <c r="AF3" s="17">
        <v>10000000</v>
      </c>
      <c r="AG3" s="17">
        <v>0</v>
      </c>
      <c r="AH3" s="17">
        <v>582877.11544544494</v>
      </c>
      <c r="AI3" s="17">
        <v>0</v>
      </c>
      <c r="AJ3" s="17">
        <v>80305.265300286803</v>
      </c>
      <c r="AK3" s="17">
        <v>0</v>
      </c>
      <c r="AL3" s="17">
        <v>76377.992573014097</v>
      </c>
    </row>
    <row r="4" spans="1:38" x14ac:dyDescent="0.25">
      <c r="A4" s="16">
        <v>3</v>
      </c>
      <c r="B4" s="17">
        <v>0</v>
      </c>
      <c r="D4" s="15">
        <v>2</v>
      </c>
      <c r="E4" s="17">
        <v>3612528.80677603</v>
      </c>
      <c r="F4" s="17">
        <v>14769781.3789565</v>
      </c>
      <c r="G4" s="17">
        <v>0</v>
      </c>
      <c r="H4" s="17">
        <v>511515.51544544502</v>
      </c>
      <c r="I4" s="17">
        <v>0</v>
      </c>
      <c r="J4" s="17">
        <v>1820000</v>
      </c>
      <c r="K4" s="17">
        <v>0</v>
      </c>
      <c r="L4" s="17">
        <v>2390000</v>
      </c>
      <c r="M4" s="17">
        <v>0</v>
      </c>
      <c r="N4" s="17">
        <v>4000000</v>
      </c>
      <c r="O4" s="17">
        <v>0</v>
      </c>
      <c r="P4" s="17">
        <v>4100000</v>
      </c>
      <c r="Q4" s="17">
        <v>541746.37647056801</v>
      </c>
      <c r="R4" s="17">
        <v>661259.62352943199</v>
      </c>
      <c r="S4" s="17">
        <v>772954.28729764197</v>
      </c>
      <c r="T4" s="17">
        <v>3400146.8508094298</v>
      </c>
      <c r="U4" s="17">
        <v>0</v>
      </c>
      <c r="V4" s="17">
        <v>0</v>
      </c>
      <c r="W4" s="17">
        <v>4965000000</v>
      </c>
      <c r="X4" s="17">
        <v>5855000000</v>
      </c>
      <c r="Y4" s="17">
        <v>3719300.5724735102</v>
      </c>
      <c r="Z4" s="17">
        <v>7714862.8550529899</v>
      </c>
      <c r="AA4" s="17">
        <v>0</v>
      </c>
      <c r="AB4" s="17">
        <v>16500000</v>
      </c>
      <c r="AC4" s="17">
        <v>0</v>
      </c>
      <c r="AD4" s="17">
        <v>7700000</v>
      </c>
      <c r="AE4" s="17">
        <v>0</v>
      </c>
      <c r="AF4" s="17">
        <v>10000000</v>
      </c>
      <c r="AG4" s="17">
        <v>0</v>
      </c>
      <c r="AH4" s="17">
        <v>582877.11544544494</v>
      </c>
      <c r="AI4" s="17">
        <v>0</v>
      </c>
      <c r="AJ4" s="17">
        <v>80305.265300286803</v>
      </c>
      <c r="AK4" s="17">
        <v>0</v>
      </c>
      <c r="AL4" s="17">
        <v>76377.992573014097</v>
      </c>
    </row>
    <row r="5" spans="1:38" x14ac:dyDescent="0.25">
      <c r="A5" s="16">
        <v>4</v>
      </c>
      <c r="B5" s="17">
        <v>0</v>
      </c>
      <c r="D5" s="15">
        <v>3</v>
      </c>
      <c r="E5" s="17">
        <v>3612528.80677603</v>
      </c>
      <c r="F5" s="17">
        <v>14769781.3789565</v>
      </c>
      <c r="G5" s="17">
        <v>0</v>
      </c>
      <c r="H5" s="17">
        <v>511515.51544544502</v>
      </c>
      <c r="I5" s="17">
        <v>0</v>
      </c>
      <c r="J5" s="17">
        <v>1820000</v>
      </c>
      <c r="K5" s="17">
        <v>0</v>
      </c>
      <c r="L5" s="17">
        <v>2390000</v>
      </c>
      <c r="M5" s="17">
        <v>0</v>
      </c>
      <c r="N5" s="17">
        <v>4000000</v>
      </c>
      <c r="O5" s="17">
        <v>0</v>
      </c>
      <c r="P5" s="17">
        <v>4100000</v>
      </c>
      <c r="Q5" s="17">
        <v>541746.37647056801</v>
      </c>
      <c r="R5" s="17">
        <v>661259.62352943199</v>
      </c>
      <c r="S5" s="17">
        <v>772954.28729764197</v>
      </c>
      <c r="T5" s="17">
        <v>3400146.8508094298</v>
      </c>
      <c r="U5" s="17">
        <v>0</v>
      </c>
      <c r="V5" s="17">
        <v>0</v>
      </c>
      <c r="W5" s="17">
        <v>4965000000</v>
      </c>
      <c r="X5" s="17">
        <v>5855000000</v>
      </c>
      <c r="Y5" s="17">
        <v>3888573.5724735102</v>
      </c>
      <c r="Z5" s="17">
        <v>8053408.8550529899</v>
      </c>
      <c r="AA5" s="17">
        <v>0</v>
      </c>
      <c r="AB5" s="17">
        <v>16500000</v>
      </c>
      <c r="AC5" s="17">
        <v>0</v>
      </c>
      <c r="AD5" s="17">
        <v>7700000</v>
      </c>
      <c r="AE5" s="17">
        <v>0</v>
      </c>
      <c r="AF5" s="17">
        <v>10000000</v>
      </c>
      <c r="AG5" s="17">
        <v>0</v>
      </c>
      <c r="AH5" s="17">
        <v>582877.11544544494</v>
      </c>
      <c r="AI5" s="17">
        <v>0</v>
      </c>
      <c r="AJ5" s="17">
        <v>80305.265300286803</v>
      </c>
      <c r="AK5" s="17">
        <v>0</v>
      </c>
      <c r="AL5" s="17">
        <v>76377.992573014097</v>
      </c>
    </row>
    <row r="6" spans="1:38" x14ac:dyDescent="0.25">
      <c r="A6" s="16">
        <v>5</v>
      </c>
      <c r="B6" s="17">
        <v>0</v>
      </c>
      <c r="D6" s="15">
        <v>4</v>
      </c>
      <c r="E6" s="17">
        <v>3612528.80677603</v>
      </c>
      <c r="F6" s="17">
        <v>14769781.3789565</v>
      </c>
      <c r="G6" s="17">
        <v>0</v>
      </c>
      <c r="H6" s="17">
        <v>511515.51544544502</v>
      </c>
      <c r="I6" s="17">
        <v>0</v>
      </c>
      <c r="J6" s="17">
        <v>1820000</v>
      </c>
      <c r="K6" s="17">
        <v>0</v>
      </c>
      <c r="L6" s="17">
        <v>2390000</v>
      </c>
      <c r="M6" s="17">
        <v>0</v>
      </c>
      <c r="N6" s="17">
        <v>4000000</v>
      </c>
      <c r="O6" s="17">
        <v>0</v>
      </c>
      <c r="P6" s="17">
        <v>4100000</v>
      </c>
      <c r="Q6" s="17">
        <v>541746.37647056801</v>
      </c>
      <c r="R6" s="17">
        <v>661259.62352943199</v>
      </c>
      <c r="S6" s="17">
        <v>772954.28729764197</v>
      </c>
      <c r="T6" s="17">
        <v>3400146.8508094298</v>
      </c>
      <c r="U6" s="17">
        <v>0</v>
      </c>
      <c r="V6" s="17">
        <v>0</v>
      </c>
      <c r="W6" s="17">
        <v>4965000000</v>
      </c>
      <c r="X6" s="17">
        <v>5855000000</v>
      </c>
      <c r="Y6" s="17">
        <v>3906531.5724735102</v>
      </c>
      <c r="Z6" s="17">
        <v>8089324.8550529899</v>
      </c>
      <c r="AA6" s="17">
        <v>0</v>
      </c>
      <c r="AB6" s="17">
        <v>16500000</v>
      </c>
      <c r="AC6" s="17">
        <v>0</v>
      </c>
      <c r="AD6" s="17">
        <v>7700000</v>
      </c>
      <c r="AE6" s="17">
        <v>0</v>
      </c>
      <c r="AF6" s="17">
        <v>10000000</v>
      </c>
      <c r="AG6" s="17">
        <v>0</v>
      </c>
      <c r="AH6" s="17">
        <v>582877.11544544494</v>
      </c>
      <c r="AI6" s="17">
        <v>0</v>
      </c>
      <c r="AJ6" s="17">
        <v>80305.265300286803</v>
      </c>
      <c r="AK6" s="17">
        <v>0</v>
      </c>
      <c r="AL6" s="17">
        <v>76377.992573014097</v>
      </c>
    </row>
    <row r="7" spans="1:38" x14ac:dyDescent="0.25">
      <c r="A7" s="16">
        <v>6</v>
      </c>
      <c r="B7" s="17">
        <v>0</v>
      </c>
      <c r="D7" s="15">
        <v>5</v>
      </c>
      <c r="E7" s="17">
        <v>3612528.80677603</v>
      </c>
      <c r="F7" s="17">
        <v>14769781.3789565</v>
      </c>
      <c r="G7" s="17">
        <v>0</v>
      </c>
      <c r="H7" s="17">
        <v>511515.51544544502</v>
      </c>
      <c r="I7" s="17">
        <v>0</v>
      </c>
      <c r="J7" s="17">
        <v>1820000</v>
      </c>
      <c r="K7" s="17">
        <v>0</v>
      </c>
      <c r="L7" s="17">
        <v>2390000</v>
      </c>
      <c r="M7" s="17">
        <v>0</v>
      </c>
      <c r="N7" s="17">
        <v>4000000</v>
      </c>
      <c r="O7" s="17">
        <v>0</v>
      </c>
      <c r="P7" s="17">
        <v>4100000</v>
      </c>
      <c r="Q7" s="17">
        <v>541746.37647056801</v>
      </c>
      <c r="R7" s="17">
        <v>661259.62352943199</v>
      </c>
      <c r="S7" s="17">
        <v>772954.28729764197</v>
      </c>
      <c r="T7" s="17">
        <v>3400146.8508094298</v>
      </c>
      <c r="U7" s="17">
        <v>0</v>
      </c>
      <c r="V7" s="17">
        <v>0</v>
      </c>
      <c r="W7" s="17">
        <v>4965000000</v>
      </c>
      <c r="X7" s="17">
        <v>5855000000</v>
      </c>
      <c r="Y7" s="17">
        <v>3543741.5724735102</v>
      </c>
      <c r="Z7" s="17">
        <v>7363744.8550529899</v>
      </c>
      <c r="AA7" s="17">
        <v>0</v>
      </c>
      <c r="AB7" s="17">
        <v>16500000</v>
      </c>
      <c r="AC7" s="17">
        <v>0</v>
      </c>
      <c r="AD7" s="17">
        <v>7700000</v>
      </c>
      <c r="AE7" s="17">
        <v>0</v>
      </c>
      <c r="AF7" s="17">
        <v>10000000</v>
      </c>
      <c r="AG7" s="17">
        <v>0</v>
      </c>
      <c r="AH7" s="17">
        <v>582877.11544544494</v>
      </c>
      <c r="AI7" s="17">
        <v>0</v>
      </c>
      <c r="AJ7" s="17">
        <v>80305.265300286803</v>
      </c>
      <c r="AK7" s="17">
        <v>0</v>
      </c>
      <c r="AL7" s="17">
        <v>76377.992573014097</v>
      </c>
    </row>
    <row r="8" spans="1:38" x14ac:dyDescent="0.25">
      <c r="A8" s="16">
        <v>7</v>
      </c>
      <c r="B8" s="17">
        <v>0</v>
      </c>
      <c r="D8" s="15">
        <v>6</v>
      </c>
      <c r="E8" s="17">
        <v>3327672.3370790598</v>
      </c>
      <c r="F8" s="17">
        <v>13630355.500168599</v>
      </c>
      <c r="G8" s="17">
        <v>0</v>
      </c>
      <c r="H8" s="17">
        <v>511515.51544544502</v>
      </c>
      <c r="I8" s="17">
        <v>0</v>
      </c>
      <c r="J8" s="17">
        <v>1820000</v>
      </c>
      <c r="K8" s="17">
        <v>0</v>
      </c>
      <c r="L8" s="17">
        <v>2390000</v>
      </c>
      <c r="M8" s="17">
        <v>0</v>
      </c>
      <c r="N8" s="17">
        <v>4000000</v>
      </c>
      <c r="O8" s="17">
        <v>0</v>
      </c>
      <c r="P8" s="17">
        <v>4100000</v>
      </c>
      <c r="Q8" s="17">
        <v>541746.37647056801</v>
      </c>
      <c r="R8" s="17">
        <v>661259.62352943199</v>
      </c>
      <c r="S8" s="17">
        <v>772954.28729764197</v>
      </c>
      <c r="T8" s="17">
        <v>3400146.8508094298</v>
      </c>
      <c r="U8" s="17">
        <v>0</v>
      </c>
      <c r="V8" s="17">
        <v>0</v>
      </c>
      <c r="W8" s="17">
        <v>4965000000</v>
      </c>
      <c r="X8" s="17">
        <v>5855000000</v>
      </c>
      <c r="Y8" s="17">
        <v>3476326.5724735102</v>
      </c>
      <c r="Z8" s="17">
        <v>7228914.8550529899</v>
      </c>
      <c r="AA8" s="17">
        <v>0</v>
      </c>
      <c r="AB8" s="17">
        <v>16500000</v>
      </c>
      <c r="AC8" s="17">
        <v>0</v>
      </c>
      <c r="AD8" s="17">
        <v>7700000</v>
      </c>
      <c r="AE8" s="17">
        <v>0</v>
      </c>
      <c r="AF8" s="17">
        <v>10000000</v>
      </c>
      <c r="AG8" s="17">
        <v>0</v>
      </c>
      <c r="AH8" s="17">
        <v>582877.11544544494</v>
      </c>
      <c r="AI8" s="17">
        <v>0</v>
      </c>
      <c r="AJ8" s="17">
        <v>80305.265300286803</v>
      </c>
      <c r="AK8" s="17">
        <v>0</v>
      </c>
      <c r="AL8" s="17">
        <v>76377.992573014097</v>
      </c>
    </row>
    <row r="9" spans="1:38" x14ac:dyDescent="0.25">
      <c r="A9" s="16">
        <v>8</v>
      </c>
      <c r="B9" s="17">
        <v>0</v>
      </c>
      <c r="D9" s="15">
        <v>7</v>
      </c>
      <c r="E9" s="17">
        <v>1522095.33707906</v>
      </c>
      <c r="F9" s="17">
        <v>6408047.5001686104</v>
      </c>
      <c r="G9" s="17">
        <v>0</v>
      </c>
      <c r="H9" s="17">
        <v>511515.51544544502</v>
      </c>
      <c r="I9" s="17">
        <v>0</v>
      </c>
      <c r="J9" s="17">
        <v>1820000</v>
      </c>
      <c r="K9" s="17">
        <v>0</v>
      </c>
      <c r="L9" s="17">
        <v>2390000</v>
      </c>
      <c r="M9" s="17">
        <v>0</v>
      </c>
      <c r="N9" s="17">
        <v>4000000</v>
      </c>
      <c r="O9" s="17">
        <v>0</v>
      </c>
      <c r="P9" s="17">
        <v>4100000</v>
      </c>
      <c r="Q9" s="17">
        <v>541746.37647056801</v>
      </c>
      <c r="R9" s="17">
        <v>661259.62352943199</v>
      </c>
      <c r="S9" s="17">
        <v>772954.28729764197</v>
      </c>
      <c r="T9" s="17">
        <v>3400146.8508094298</v>
      </c>
      <c r="U9" s="17">
        <v>0</v>
      </c>
      <c r="V9" s="17">
        <v>0</v>
      </c>
      <c r="W9" s="17">
        <v>4965000000</v>
      </c>
      <c r="X9" s="17">
        <v>5855000000</v>
      </c>
      <c r="Y9" s="17">
        <v>3275529.5724735102</v>
      </c>
      <c r="Z9" s="17">
        <v>6827320.8550529899</v>
      </c>
      <c r="AA9" s="17">
        <v>0</v>
      </c>
      <c r="AB9" s="17">
        <v>16500000</v>
      </c>
      <c r="AC9" s="17">
        <v>0</v>
      </c>
      <c r="AD9" s="17">
        <v>7700000</v>
      </c>
      <c r="AE9" s="17">
        <v>0</v>
      </c>
      <c r="AF9" s="17">
        <v>10000000</v>
      </c>
      <c r="AG9" s="17">
        <v>0</v>
      </c>
      <c r="AH9" s="17">
        <v>582877.11544544494</v>
      </c>
      <c r="AI9" s="17">
        <v>0</v>
      </c>
      <c r="AJ9" s="17">
        <v>80305.265300286803</v>
      </c>
      <c r="AK9" s="17">
        <v>0</v>
      </c>
      <c r="AL9" s="17">
        <v>76377.992573014097</v>
      </c>
    </row>
    <row r="10" spans="1:38" x14ac:dyDescent="0.25">
      <c r="A10" s="16">
        <v>9</v>
      </c>
      <c r="B10" s="17">
        <v>0</v>
      </c>
      <c r="D10" s="15">
        <v>8</v>
      </c>
      <c r="E10" s="17">
        <v>2840940.2158669401</v>
      </c>
      <c r="F10" s="17">
        <v>11683427.0153201</v>
      </c>
      <c r="G10" s="17">
        <v>0</v>
      </c>
      <c r="H10" s="17">
        <v>511515.51544544502</v>
      </c>
      <c r="I10" s="17">
        <v>0</v>
      </c>
      <c r="J10" s="17">
        <v>1820000</v>
      </c>
      <c r="K10" s="17">
        <v>0</v>
      </c>
      <c r="L10" s="17">
        <v>2390000</v>
      </c>
      <c r="M10" s="17">
        <v>0</v>
      </c>
      <c r="N10" s="17">
        <v>4000000</v>
      </c>
      <c r="O10" s="17">
        <v>0</v>
      </c>
      <c r="P10" s="17">
        <v>4100000</v>
      </c>
      <c r="Q10" s="17">
        <v>541746.37647056801</v>
      </c>
      <c r="R10" s="17">
        <v>661259.62352943199</v>
      </c>
      <c r="S10" s="17">
        <v>532493.78729764197</v>
      </c>
      <c r="T10" s="17">
        <v>2438304.8508094298</v>
      </c>
      <c r="U10" s="17">
        <v>0</v>
      </c>
      <c r="V10" s="17">
        <v>0</v>
      </c>
      <c r="W10" s="17">
        <v>4965000000</v>
      </c>
      <c r="X10" s="17">
        <v>5855000000</v>
      </c>
      <c r="Y10" s="17">
        <v>3056163.5724735102</v>
      </c>
      <c r="Z10" s="17">
        <v>6388588.8550529899</v>
      </c>
      <c r="AA10" s="17">
        <v>0</v>
      </c>
      <c r="AB10" s="17">
        <v>16500000</v>
      </c>
      <c r="AC10" s="17">
        <v>0</v>
      </c>
      <c r="AD10" s="17">
        <v>7700000</v>
      </c>
      <c r="AE10" s="17">
        <v>0</v>
      </c>
      <c r="AF10" s="17">
        <v>10000000</v>
      </c>
      <c r="AG10" s="17">
        <v>0</v>
      </c>
      <c r="AH10" s="17">
        <v>582877.11544544494</v>
      </c>
      <c r="AI10" s="17">
        <v>0</v>
      </c>
      <c r="AJ10" s="17">
        <v>80305.265300286803</v>
      </c>
      <c r="AK10" s="17">
        <v>0</v>
      </c>
      <c r="AL10" s="17">
        <v>76377.992573014097</v>
      </c>
    </row>
    <row r="11" spans="1:38" x14ac:dyDescent="0.25">
      <c r="A11" s="16">
        <v>10</v>
      </c>
      <c r="B11" s="17">
        <v>0</v>
      </c>
      <c r="D11" s="15">
        <v>9</v>
      </c>
      <c r="E11" s="17">
        <v>3612528.80677603</v>
      </c>
      <c r="F11" s="17">
        <v>14769781.3789565</v>
      </c>
      <c r="G11" s="17">
        <v>0</v>
      </c>
      <c r="H11" s="17">
        <v>511515.51544544502</v>
      </c>
      <c r="I11" s="17">
        <v>0</v>
      </c>
      <c r="J11" s="17">
        <v>1820000</v>
      </c>
      <c r="K11" s="17">
        <v>0</v>
      </c>
      <c r="L11" s="17">
        <v>2390000</v>
      </c>
      <c r="M11" s="17">
        <v>0</v>
      </c>
      <c r="N11" s="17">
        <v>4000000</v>
      </c>
      <c r="O11" s="17">
        <v>0</v>
      </c>
      <c r="P11" s="17">
        <v>4100000</v>
      </c>
      <c r="Q11" s="17">
        <v>541746.37647056801</v>
      </c>
      <c r="R11" s="17">
        <v>661259.62352943199</v>
      </c>
      <c r="S11" s="17">
        <v>772954.28729764197</v>
      </c>
      <c r="T11" s="17">
        <v>3400146.8508094298</v>
      </c>
      <c r="U11" s="17">
        <v>0</v>
      </c>
      <c r="V11" s="17">
        <v>0</v>
      </c>
      <c r="W11" s="17">
        <v>4965000000</v>
      </c>
      <c r="X11" s="17">
        <v>5855000000</v>
      </c>
      <c r="Y11" s="17">
        <v>2936439.5724735102</v>
      </c>
      <c r="Z11" s="17">
        <v>6149140.8550529899</v>
      </c>
      <c r="AA11" s="17">
        <v>0</v>
      </c>
      <c r="AB11" s="17">
        <v>16500000</v>
      </c>
      <c r="AC11" s="17">
        <v>0</v>
      </c>
      <c r="AD11" s="17">
        <v>7700000</v>
      </c>
      <c r="AE11" s="17">
        <v>0</v>
      </c>
      <c r="AF11" s="17">
        <v>10000000</v>
      </c>
      <c r="AG11" s="17">
        <v>0</v>
      </c>
      <c r="AH11" s="17">
        <v>582877.11544544494</v>
      </c>
      <c r="AI11" s="17">
        <v>0</v>
      </c>
      <c r="AJ11" s="17">
        <v>80305.265300286803</v>
      </c>
      <c r="AK11" s="17">
        <v>0</v>
      </c>
      <c r="AL11" s="17">
        <v>76377.992573014097</v>
      </c>
    </row>
    <row r="12" spans="1:38" x14ac:dyDescent="0.25">
      <c r="A12" s="16">
        <v>11</v>
      </c>
      <c r="B12" s="17">
        <v>0</v>
      </c>
      <c r="D12" s="15">
        <v>10</v>
      </c>
      <c r="E12" s="17">
        <v>3612528.80677603</v>
      </c>
      <c r="F12" s="17">
        <v>14769781.3789565</v>
      </c>
      <c r="G12" s="17">
        <v>0</v>
      </c>
      <c r="H12" s="17">
        <v>511515.51544544502</v>
      </c>
      <c r="I12" s="17">
        <v>0</v>
      </c>
      <c r="J12" s="17">
        <v>1820000</v>
      </c>
      <c r="K12" s="17">
        <v>0</v>
      </c>
      <c r="L12" s="17">
        <v>2390000</v>
      </c>
      <c r="M12" s="17">
        <v>0</v>
      </c>
      <c r="N12" s="17">
        <v>4000000</v>
      </c>
      <c r="O12" s="17">
        <v>0</v>
      </c>
      <c r="P12" s="17">
        <v>4100000</v>
      </c>
      <c r="Q12" s="17">
        <v>760746.37647056801</v>
      </c>
      <c r="R12" s="17">
        <v>880259.62352943199</v>
      </c>
      <c r="S12" s="17">
        <v>914954.28729764197</v>
      </c>
      <c r="T12" s="17">
        <v>3968146.8508094298</v>
      </c>
      <c r="U12" s="17">
        <v>0</v>
      </c>
      <c r="V12" s="17">
        <v>0</v>
      </c>
      <c r="W12" s="17">
        <v>4965000000</v>
      </c>
      <c r="X12" s="17">
        <v>5855000000</v>
      </c>
      <c r="Y12" s="17">
        <v>2866474.5724735102</v>
      </c>
      <c r="Z12" s="17">
        <v>6009210.8550529899</v>
      </c>
      <c r="AA12" s="17">
        <v>0</v>
      </c>
      <c r="AB12" s="17">
        <v>16500000</v>
      </c>
      <c r="AC12" s="17">
        <v>0</v>
      </c>
      <c r="AD12" s="17">
        <v>7700000</v>
      </c>
      <c r="AE12" s="17">
        <v>0</v>
      </c>
      <c r="AF12" s="17">
        <v>10000000</v>
      </c>
      <c r="AG12" s="17">
        <v>0</v>
      </c>
      <c r="AH12" s="17">
        <v>582877.11544544494</v>
      </c>
      <c r="AI12" s="17">
        <v>0</v>
      </c>
      <c r="AJ12" s="17">
        <v>80305.265300286803</v>
      </c>
      <c r="AK12" s="17">
        <v>0</v>
      </c>
      <c r="AL12" s="17">
        <v>76377.992573014097</v>
      </c>
    </row>
    <row r="13" spans="1:38" x14ac:dyDescent="0.25">
      <c r="A13" s="16">
        <v>12</v>
      </c>
      <c r="B13" s="17">
        <v>0</v>
      </c>
      <c r="D13" s="15">
        <v>11</v>
      </c>
      <c r="E13" s="17">
        <v>3612528.80677603</v>
      </c>
      <c r="F13" s="17">
        <v>14769781.3789565</v>
      </c>
      <c r="G13" s="17">
        <v>0</v>
      </c>
      <c r="H13" s="17">
        <v>511515.51544544502</v>
      </c>
      <c r="I13" s="17">
        <v>0</v>
      </c>
      <c r="J13" s="17">
        <v>1820000</v>
      </c>
      <c r="K13" s="17">
        <v>0</v>
      </c>
      <c r="L13" s="17">
        <v>2390000</v>
      </c>
      <c r="M13" s="17">
        <v>0</v>
      </c>
      <c r="N13" s="17">
        <v>4000000</v>
      </c>
      <c r="O13" s="17">
        <v>0</v>
      </c>
      <c r="P13" s="17">
        <v>4100000</v>
      </c>
      <c r="Q13" s="17">
        <v>1396985.37647057</v>
      </c>
      <c r="R13" s="17">
        <v>1516498.62352943</v>
      </c>
      <c r="S13" s="17">
        <v>769458.78729764197</v>
      </c>
      <c r="T13" s="17">
        <v>3386164.8508094298</v>
      </c>
      <c r="U13" s="17">
        <v>0</v>
      </c>
      <c r="V13" s="17">
        <v>0</v>
      </c>
      <c r="W13" s="17">
        <v>4965000000</v>
      </c>
      <c r="X13" s="17">
        <v>5855000000</v>
      </c>
      <c r="Y13" s="17">
        <v>2848234.5724735102</v>
      </c>
      <c r="Z13" s="17">
        <v>5972730.8550529899</v>
      </c>
      <c r="AA13" s="17">
        <v>0</v>
      </c>
      <c r="AB13" s="17">
        <v>16500000</v>
      </c>
      <c r="AC13" s="17">
        <v>0</v>
      </c>
      <c r="AD13" s="17">
        <v>7700000</v>
      </c>
      <c r="AE13" s="17">
        <v>0</v>
      </c>
      <c r="AF13" s="17">
        <v>10000000</v>
      </c>
      <c r="AG13" s="17">
        <v>0</v>
      </c>
      <c r="AH13" s="17">
        <v>582877.11544544494</v>
      </c>
      <c r="AI13" s="17">
        <v>0</v>
      </c>
      <c r="AJ13" s="17">
        <v>80305.265300286803</v>
      </c>
      <c r="AK13" s="17">
        <v>0</v>
      </c>
      <c r="AL13" s="17">
        <v>76377.992573014097</v>
      </c>
    </row>
    <row r="14" spans="1:38" x14ac:dyDescent="0.25">
      <c r="A14" s="16">
        <v>13</v>
      </c>
      <c r="B14" s="17">
        <v>0</v>
      </c>
      <c r="D14" s="15">
        <v>12</v>
      </c>
      <c r="E14" s="17">
        <v>3612528.80677603</v>
      </c>
      <c r="F14" s="17">
        <v>14769781.3789565</v>
      </c>
      <c r="G14" s="17">
        <v>0</v>
      </c>
      <c r="H14" s="17">
        <v>511515.51544544502</v>
      </c>
      <c r="I14" s="17">
        <v>0</v>
      </c>
      <c r="J14" s="17">
        <v>1820000</v>
      </c>
      <c r="K14" s="17">
        <v>0</v>
      </c>
      <c r="L14" s="17">
        <v>2390000</v>
      </c>
      <c r="M14" s="17">
        <v>0</v>
      </c>
      <c r="N14" s="17">
        <v>4000000</v>
      </c>
      <c r="O14" s="17">
        <v>0</v>
      </c>
      <c r="P14" s="17">
        <v>4100000</v>
      </c>
      <c r="Q14" s="17">
        <v>1396985.37647057</v>
      </c>
      <c r="R14" s="17">
        <v>1516498.62352943</v>
      </c>
      <c r="S14" s="17">
        <v>769458.78729764197</v>
      </c>
      <c r="T14" s="17">
        <v>3386164.8508094298</v>
      </c>
      <c r="U14" s="17">
        <v>0</v>
      </c>
      <c r="V14" s="17">
        <v>0</v>
      </c>
      <c r="W14" s="17">
        <v>4965000000</v>
      </c>
      <c r="X14" s="17">
        <v>5855000000</v>
      </c>
      <c r="Y14" s="17">
        <v>2845681.5724735102</v>
      </c>
      <c r="Z14" s="17">
        <v>5967624.8550529899</v>
      </c>
      <c r="AA14" s="17">
        <v>0</v>
      </c>
      <c r="AB14" s="17">
        <v>16500000</v>
      </c>
      <c r="AC14" s="17">
        <v>0</v>
      </c>
      <c r="AD14" s="17">
        <v>7700000</v>
      </c>
      <c r="AE14" s="17">
        <v>0</v>
      </c>
      <c r="AF14" s="17">
        <v>10000000</v>
      </c>
      <c r="AG14" s="17">
        <v>0</v>
      </c>
      <c r="AH14" s="17">
        <v>582877.11544544494</v>
      </c>
      <c r="AI14" s="17">
        <v>0</v>
      </c>
      <c r="AJ14" s="17">
        <v>80305.265300286803</v>
      </c>
      <c r="AK14" s="17">
        <v>0</v>
      </c>
      <c r="AL14" s="17">
        <v>76377.992573014097</v>
      </c>
    </row>
    <row r="15" spans="1:38" x14ac:dyDescent="0.25">
      <c r="A15" s="16">
        <v>14</v>
      </c>
      <c r="B15" s="17">
        <v>0</v>
      </c>
      <c r="D15" s="15">
        <v>13</v>
      </c>
      <c r="E15" s="17">
        <v>3612528.80677603</v>
      </c>
      <c r="F15" s="17">
        <v>14769781.3789565</v>
      </c>
      <c r="G15" s="17">
        <v>0</v>
      </c>
      <c r="H15" s="17">
        <v>511515.51544544502</v>
      </c>
      <c r="I15" s="17">
        <v>0</v>
      </c>
      <c r="J15" s="17">
        <v>1820000</v>
      </c>
      <c r="K15" s="17">
        <v>0</v>
      </c>
      <c r="L15" s="17">
        <v>2390000</v>
      </c>
      <c r="M15" s="17">
        <v>0</v>
      </c>
      <c r="N15" s="17">
        <v>4000000</v>
      </c>
      <c r="O15" s="17">
        <v>0</v>
      </c>
      <c r="P15" s="17">
        <v>4100000</v>
      </c>
      <c r="Q15" s="17">
        <v>1187985.37647057</v>
      </c>
      <c r="R15" s="17">
        <v>1307498.62352943</v>
      </c>
      <c r="S15" s="17">
        <v>631735.28729764197</v>
      </c>
      <c r="T15" s="17">
        <v>2835270.8508094298</v>
      </c>
      <c r="U15" s="17">
        <v>0</v>
      </c>
      <c r="V15" s="17">
        <v>0</v>
      </c>
      <c r="W15" s="17">
        <v>4965000000</v>
      </c>
      <c r="X15" s="17">
        <v>5855000000</v>
      </c>
      <c r="Y15" s="17">
        <v>2982759.5724735102</v>
      </c>
      <c r="Z15" s="17">
        <v>6241780.8550529899</v>
      </c>
      <c r="AA15" s="17">
        <v>0</v>
      </c>
      <c r="AB15" s="17">
        <v>16500000</v>
      </c>
      <c r="AC15" s="17">
        <v>0</v>
      </c>
      <c r="AD15" s="17">
        <v>7700000</v>
      </c>
      <c r="AE15" s="17">
        <v>0</v>
      </c>
      <c r="AF15" s="17">
        <v>10000000</v>
      </c>
      <c r="AG15" s="17">
        <v>0</v>
      </c>
      <c r="AH15" s="17">
        <v>582877.11544544494</v>
      </c>
      <c r="AI15" s="17">
        <v>0</v>
      </c>
      <c r="AJ15" s="17">
        <v>80305.265300286803</v>
      </c>
      <c r="AK15" s="17">
        <v>0</v>
      </c>
      <c r="AL15" s="17">
        <v>76377.992573014097</v>
      </c>
    </row>
    <row r="16" spans="1:38" x14ac:dyDescent="0.25">
      <c r="A16" s="16">
        <v>15</v>
      </c>
      <c r="B16" s="17">
        <v>0</v>
      </c>
      <c r="D16" s="15">
        <v>14</v>
      </c>
      <c r="E16" s="17">
        <v>3612528.80677603</v>
      </c>
      <c r="F16" s="17">
        <v>14769781.3789565</v>
      </c>
      <c r="G16" s="17">
        <v>0</v>
      </c>
      <c r="H16" s="17">
        <v>511515.51544544502</v>
      </c>
      <c r="I16" s="17">
        <v>0</v>
      </c>
      <c r="J16" s="17">
        <v>1820000</v>
      </c>
      <c r="K16" s="17">
        <v>0</v>
      </c>
      <c r="L16" s="17">
        <v>2390000</v>
      </c>
      <c r="M16" s="17">
        <v>0</v>
      </c>
      <c r="N16" s="17">
        <v>4000000</v>
      </c>
      <c r="O16" s="17">
        <v>0</v>
      </c>
      <c r="P16" s="17">
        <v>4100000</v>
      </c>
      <c r="Q16" s="17">
        <v>1187985.37647057</v>
      </c>
      <c r="R16" s="17">
        <v>1307498.62352943</v>
      </c>
      <c r="S16" s="17">
        <v>509458.78729764197</v>
      </c>
      <c r="T16" s="17">
        <v>2346164.8508094298</v>
      </c>
      <c r="U16" s="17">
        <v>0</v>
      </c>
      <c r="V16" s="17">
        <v>0</v>
      </c>
      <c r="W16" s="17">
        <v>4965000000</v>
      </c>
      <c r="X16" s="17">
        <v>5855000000</v>
      </c>
      <c r="Y16" s="17">
        <v>3068487.5724735102</v>
      </c>
      <c r="Z16" s="17">
        <v>6413236.8550529899</v>
      </c>
      <c r="AA16" s="17">
        <v>0</v>
      </c>
      <c r="AB16" s="17">
        <v>16500000</v>
      </c>
      <c r="AC16" s="17">
        <v>0</v>
      </c>
      <c r="AD16" s="17">
        <v>7700000</v>
      </c>
      <c r="AE16" s="17">
        <v>0</v>
      </c>
      <c r="AF16" s="17">
        <v>10000000</v>
      </c>
      <c r="AG16" s="17">
        <v>0</v>
      </c>
      <c r="AH16" s="17">
        <v>582877.11544544494</v>
      </c>
      <c r="AI16" s="17">
        <v>0</v>
      </c>
      <c r="AJ16" s="17">
        <v>80305.265300286803</v>
      </c>
      <c r="AK16" s="17">
        <v>0</v>
      </c>
      <c r="AL16" s="17">
        <v>76377.992573014097</v>
      </c>
    </row>
    <row r="17" spans="1:38" x14ac:dyDescent="0.25">
      <c r="A17" s="16">
        <v>16</v>
      </c>
      <c r="B17" s="17">
        <v>0</v>
      </c>
      <c r="D17" s="15">
        <v>15</v>
      </c>
      <c r="E17" s="17">
        <v>3411392.44313967</v>
      </c>
      <c r="F17" s="17">
        <v>13965235.924411001</v>
      </c>
      <c r="G17" s="17">
        <v>0</v>
      </c>
      <c r="H17" s="17">
        <v>511515.51544544502</v>
      </c>
      <c r="I17" s="17">
        <v>0</v>
      </c>
      <c r="J17" s="17">
        <v>1820000</v>
      </c>
      <c r="K17" s="17">
        <v>0</v>
      </c>
      <c r="L17" s="17">
        <v>2390000</v>
      </c>
      <c r="M17" s="17">
        <v>0</v>
      </c>
      <c r="N17" s="17">
        <v>4000000</v>
      </c>
      <c r="O17" s="17">
        <v>0</v>
      </c>
      <c r="P17" s="17">
        <v>4100000</v>
      </c>
      <c r="Q17" s="17">
        <v>1592435.37647057</v>
      </c>
      <c r="R17" s="17">
        <v>1711948.62352943</v>
      </c>
      <c r="S17" s="17">
        <v>421958.78729764197</v>
      </c>
      <c r="T17" s="17">
        <v>1996164.85080943</v>
      </c>
      <c r="U17" s="17">
        <v>0</v>
      </c>
      <c r="V17" s="17">
        <v>0</v>
      </c>
      <c r="W17" s="17">
        <v>4965000000</v>
      </c>
      <c r="X17" s="17">
        <v>5855000000</v>
      </c>
      <c r="Y17" s="17">
        <v>3037881.5724735102</v>
      </c>
      <c r="Z17" s="17">
        <v>6352024.8550529899</v>
      </c>
      <c r="AA17" s="17">
        <v>0</v>
      </c>
      <c r="AB17" s="17">
        <v>16500000</v>
      </c>
      <c r="AC17" s="17">
        <v>0</v>
      </c>
      <c r="AD17" s="17">
        <v>7700000</v>
      </c>
      <c r="AE17" s="17">
        <v>0</v>
      </c>
      <c r="AF17" s="17">
        <v>10000000</v>
      </c>
      <c r="AG17" s="17">
        <v>0</v>
      </c>
      <c r="AH17" s="17">
        <v>582877.11544544494</v>
      </c>
      <c r="AI17" s="17">
        <v>0</v>
      </c>
      <c r="AJ17" s="17">
        <v>80305.265300286803</v>
      </c>
      <c r="AK17" s="17">
        <v>0</v>
      </c>
      <c r="AL17" s="17">
        <v>76377.992573014097</v>
      </c>
    </row>
    <row r="18" spans="1:38" x14ac:dyDescent="0.25">
      <c r="A18" s="16">
        <v>17</v>
      </c>
      <c r="B18" s="17">
        <v>0</v>
      </c>
      <c r="D18" s="15">
        <v>16</v>
      </c>
      <c r="E18" s="17">
        <v>3411392.44313967</v>
      </c>
      <c r="F18" s="17">
        <v>13965235.924411001</v>
      </c>
      <c r="G18" s="17">
        <v>0</v>
      </c>
      <c r="H18" s="17">
        <v>511515.51544544502</v>
      </c>
      <c r="I18" s="17">
        <v>0</v>
      </c>
      <c r="J18" s="17">
        <v>1820000</v>
      </c>
      <c r="K18" s="17">
        <v>0</v>
      </c>
      <c r="L18" s="17">
        <v>2390000</v>
      </c>
      <c r="M18" s="17">
        <v>0</v>
      </c>
      <c r="N18" s="17">
        <v>4000000</v>
      </c>
      <c r="O18" s="17">
        <v>0</v>
      </c>
      <c r="P18" s="17">
        <v>4100000</v>
      </c>
      <c r="Q18" s="17">
        <v>1592435.37647057</v>
      </c>
      <c r="R18" s="17">
        <v>1711948.62352943</v>
      </c>
      <c r="S18" s="17">
        <v>421958.78729764197</v>
      </c>
      <c r="T18" s="17">
        <v>1996164.85080943</v>
      </c>
      <c r="U18" s="17">
        <v>0</v>
      </c>
      <c r="V18" s="17">
        <v>0</v>
      </c>
      <c r="W18" s="17">
        <v>4965000000</v>
      </c>
      <c r="X18" s="17">
        <v>5855000000</v>
      </c>
      <c r="Y18" s="17">
        <v>2938477.5724735102</v>
      </c>
      <c r="Z18" s="17">
        <v>6153216.8550529899</v>
      </c>
      <c r="AA18" s="17">
        <v>0</v>
      </c>
      <c r="AB18" s="17">
        <v>16500000</v>
      </c>
      <c r="AC18" s="17">
        <v>0</v>
      </c>
      <c r="AD18" s="17">
        <v>7700000</v>
      </c>
      <c r="AE18" s="17">
        <v>0</v>
      </c>
      <c r="AF18" s="17">
        <v>10000000</v>
      </c>
      <c r="AG18" s="17">
        <v>0</v>
      </c>
      <c r="AH18" s="17">
        <v>582877.11544544494</v>
      </c>
      <c r="AI18" s="17">
        <v>0</v>
      </c>
      <c r="AJ18" s="17">
        <v>80305.265300286803</v>
      </c>
      <c r="AK18" s="17">
        <v>0</v>
      </c>
      <c r="AL18" s="17">
        <v>76377.992573014097</v>
      </c>
    </row>
    <row r="19" spans="1:38" x14ac:dyDescent="0.25">
      <c r="A19" s="16">
        <v>18</v>
      </c>
      <c r="B19" s="17">
        <v>2482500000</v>
      </c>
      <c r="D19" s="15">
        <v>17</v>
      </c>
      <c r="E19" s="17">
        <v>3411392.44313967</v>
      </c>
      <c r="F19" s="17">
        <v>13965235.924411001</v>
      </c>
      <c r="G19" s="17">
        <v>0</v>
      </c>
      <c r="H19" s="17">
        <v>511515.51544544502</v>
      </c>
      <c r="I19" s="17">
        <v>0</v>
      </c>
      <c r="J19" s="17">
        <v>1820000</v>
      </c>
      <c r="K19" s="17">
        <v>0</v>
      </c>
      <c r="L19" s="17">
        <v>2390000</v>
      </c>
      <c r="M19" s="17">
        <v>0</v>
      </c>
      <c r="N19" s="17">
        <v>4000000</v>
      </c>
      <c r="O19" s="17">
        <v>0</v>
      </c>
      <c r="P19" s="17">
        <v>4100000</v>
      </c>
      <c r="Q19" s="17">
        <v>1592435.37647057</v>
      </c>
      <c r="R19" s="17">
        <v>1711948.62352943</v>
      </c>
      <c r="S19" s="17">
        <v>421958.78729764197</v>
      </c>
      <c r="T19" s="17">
        <v>1996164.85080943</v>
      </c>
      <c r="U19" s="17">
        <v>0</v>
      </c>
      <c r="V19" s="17">
        <v>0</v>
      </c>
      <c r="W19" s="17">
        <v>4965000000</v>
      </c>
      <c r="X19" s="17">
        <v>5855000000</v>
      </c>
      <c r="Y19" s="17">
        <v>2765563.5724735102</v>
      </c>
      <c r="Z19" s="17">
        <v>5807388.8550529899</v>
      </c>
      <c r="AA19" s="17">
        <v>0</v>
      </c>
      <c r="AB19" s="17">
        <v>16500000</v>
      </c>
      <c r="AC19" s="17">
        <v>0</v>
      </c>
      <c r="AD19" s="17">
        <v>7700000</v>
      </c>
      <c r="AE19" s="17">
        <v>0</v>
      </c>
      <c r="AF19" s="17">
        <v>10000000</v>
      </c>
      <c r="AG19" s="17">
        <v>0</v>
      </c>
      <c r="AH19" s="17">
        <v>582877.11544544494</v>
      </c>
      <c r="AI19" s="17">
        <v>0</v>
      </c>
      <c r="AJ19" s="17">
        <v>80305.265300286803</v>
      </c>
      <c r="AK19" s="17">
        <v>0</v>
      </c>
      <c r="AL19" s="17">
        <v>76377.992573014097</v>
      </c>
    </row>
    <row r="20" spans="1:38" x14ac:dyDescent="0.25">
      <c r="A20" s="16">
        <v>19</v>
      </c>
      <c r="B20" s="17">
        <v>0</v>
      </c>
      <c r="D20" s="15">
        <v>18</v>
      </c>
      <c r="E20" s="17">
        <v>3411392.44313967</v>
      </c>
      <c r="F20" s="17">
        <v>13965235.924411001</v>
      </c>
      <c r="G20" s="17">
        <v>0</v>
      </c>
      <c r="H20" s="17">
        <v>511515.51544544502</v>
      </c>
      <c r="I20" s="17">
        <v>0</v>
      </c>
      <c r="J20" s="17">
        <v>1820000</v>
      </c>
      <c r="K20" s="17">
        <v>0</v>
      </c>
      <c r="L20" s="17">
        <v>2390000</v>
      </c>
      <c r="M20" s="17">
        <v>0</v>
      </c>
      <c r="N20" s="17">
        <v>4000000</v>
      </c>
      <c r="O20" s="17">
        <v>0</v>
      </c>
      <c r="P20" s="17">
        <v>4100000</v>
      </c>
      <c r="Q20" s="17">
        <v>1592435.37647057</v>
      </c>
      <c r="R20" s="17">
        <v>1711948.62352943</v>
      </c>
      <c r="S20" s="17">
        <v>421958.78729764197</v>
      </c>
      <c r="T20" s="17">
        <v>1996164.85080943</v>
      </c>
      <c r="U20" s="17">
        <v>0</v>
      </c>
      <c r="V20" s="17">
        <v>0</v>
      </c>
      <c r="W20" s="17">
        <v>4965000000</v>
      </c>
      <c r="X20" s="17">
        <v>5855000000</v>
      </c>
      <c r="Y20" s="17">
        <v>2524448.5724735102</v>
      </c>
      <c r="Z20" s="17">
        <v>5325158.8550529899</v>
      </c>
      <c r="AA20" s="17">
        <v>0</v>
      </c>
      <c r="AB20" s="17">
        <v>16500000</v>
      </c>
      <c r="AC20" s="17">
        <v>0</v>
      </c>
      <c r="AD20" s="17">
        <v>7700000</v>
      </c>
      <c r="AE20" s="17">
        <v>0</v>
      </c>
      <c r="AF20" s="17">
        <v>10000000</v>
      </c>
      <c r="AG20" s="17">
        <v>0</v>
      </c>
      <c r="AH20" s="17">
        <v>582877.11544544494</v>
      </c>
      <c r="AI20" s="17">
        <v>0</v>
      </c>
      <c r="AJ20" s="17">
        <v>80305.265300286803</v>
      </c>
      <c r="AK20" s="17">
        <v>0</v>
      </c>
      <c r="AL20" s="17">
        <v>76377.992573014097</v>
      </c>
    </row>
    <row r="21" spans="1:38" x14ac:dyDescent="0.25">
      <c r="A21" s="16">
        <v>20</v>
      </c>
      <c r="B21" s="17">
        <v>0</v>
      </c>
      <c r="D21" s="15">
        <v>19</v>
      </c>
      <c r="E21" s="17">
        <v>3411392.44313967</v>
      </c>
      <c r="F21" s="17">
        <v>13965235.924411001</v>
      </c>
      <c r="G21" s="17">
        <v>0</v>
      </c>
      <c r="H21" s="17">
        <v>511515.51544544502</v>
      </c>
      <c r="I21" s="17">
        <v>0</v>
      </c>
      <c r="J21" s="17">
        <v>1820000</v>
      </c>
      <c r="K21" s="17">
        <v>0</v>
      </c>
      <c r="L21" s="17">
        <v>2390000</v>
      </c>
      <c r="M21" s="17">
        <v>0</v>
      </c>
      <c r="N21" s="17">
        <v>4000000</v>
      </c>
      <c r="O21" s="17">
        <v>0</v>
      </c>
      <c r="P21" s="17">
        <v>4100000</v>
      </c>
      <c r="Q21" s="17">
        <v>1592435.37647057</v>
      </c>
      <c r="R21" s="17">
        <v>1711948.62352943</v>
      </c>
      <c r="S21" s="17">
        <v>396958.78729764197</v>
      </c>
      <c r="T21" s="17">
        <v>1896164.85080943</v>
      </c>
      <c r="U21" s="17">
        <v>0</v>
      </c>
      <c r="V21" s="17">
        <v>0</v>
      </c>
      <c r="W21" s="17">
        <v>4965000000</v>
      </c>
      <c r="X21" s="17">
        <v>5855000000</v>
      </c>
      <c r="Y21" s="17">
        <v>2386937.5724735102</v>
      </c>
      <c r="Z21" s="17">
        <v>5050136.8550529899</v>
      </c>
      <c r="AA21" s="17">
        <v>0</v>
      </c>
      <c r="AB21" s="17">
        <v>16500000</v>
      </c>
      <c r="AC21" s="17">
        <v>0</v>
      </c>
      <c r="AD21" s="17">
        <v>7700000</v>
      </c>
      <c r="AE21" s="17">
        <v>0</v>
      </c>
      <c r="AF21" s="17">
        <v>10000000</v>
      </c>
      <c r="AG21" s="17">
        <v>0</v>
      </c>
      <c r="AH21" s="17">
        <v>582877.11544544494</v>
      </c>
      <c r="AI21" s="17">
        <v>0</v>
      </c>
      <c r="AJ21" s="17">
        <v>80305.265300286803</v>
      </c>
      <c r="AK21" s="17">
        <v>0</v>
      </c>
      <c r="AL21" s="17">
        <v>76377.992573014097</v>
      </c>
    </row>
    <row r="22" spans="1:38" x14ac:dyDescent="0.25">
      <c r="A22" s="16">
        <v>21</v>
      </c>
      <c r="B22" s="17">
        <v>0</v>
      </c>
      <c r="D22" s="15">
        <v>20</v>
      </c>
      <c r="E22" s="17">
        <v>3411392.44313967</v>
      </c>
      <c r="F22" s="17">
        <v>13965235.924411001</v>
      </c>
      <c r="G22" s="17">
        <v>0</v>
      </c>
      <c r="H22" s="17">
        <v>511515.51544544502</v>
      </c>
      <c r="I22" s="17">
        <v>0</v>
      </c>
      <c r="J22" s="17">
        <v>1820000</v>
      </c>
      <c r="K22" s="17">
        <v>0</v>
      </c>
      <c r="L22" s="17">
        <v>2390000</v>
      </c>
      <c r="M22" s="17">
        <v>0</v>
      </c>
      <c r="N22" s="17">
        <v>4000000</v>
      </c>
      <c r="O22" s="17">
        <v>0</v>
      </c>
      <c r="P22" s="17">
        <v>4100000</v>
      </c>
      <c r="Q22" s="17">
        <v>1592435.37647057</v>
      </c>
      <c r="R22" s="17">
        <v>1711948.62352943</v>
      </c>
      <c r="S22" s="17">
        <v>446958.78729764197</v>
      </c>
      <c r="T22" s="17">
        <v>2096164.85080943</v>
      </c>
      <c r="U22" s="17">
        <v>0</v>
      </c>
      <c r="V22" s="17">
        <v>0</v>
      </c>
      <c r="W22" s="17">
        <v>4965000000</v>
      </c>
      <c r="X22" s="17">
        <v>5855000000</v>
      </c>
      <c r="Y22" s="17">
        <v>2326497.5724735102</v>
      </c>
      <c r="Z22" s="17">
        <v>4929256.8550529899</v>
      </c>
      <c r="AA22" s="17">
        <v>0</v>
      </c>
      <c r="AB22" s="17">
        <v>16500000</v>
      </c>
      <c r="AC22" s="17">
        <v>0</v>
      </c>
      <c r="AD22" s="17">
        <v>7700000</v>
      </c>
      <c r="AE22" s="17">
        <v>0</v>
      </c>
      <c r="AF22" s="17">
        <v>10000000</v>
      </c>
      <c r="AG22" s="17">
        <v>0</v>
      </c>
      <c r="AH22" s="17">
        <v>582877.11544544494</v>
      </c>
      <c r="AI22" s="17">
        <v>0</v>
      </c>
      <c r="AJ22" s="17">
        <v>80305.265300286803</v>
      </c>
      <c r="AK22" s="17">
        <v>0</v>
      </c>
      <c r="AL22" s="17">
        <v>76377.992573014097</v>
      </c>
    </row>
    <row r="23" spans="1:38" x14ac:dyDescent="0.25">
      <c r="A23" s="16">
        <v>22</v>
      </c>
      <c r="B23" s="17">
        <v>0</v>
      </c>
      <c r="D23" s="15">
        <v>21</v>
      </c>
      <c r="E23" s="17">
        <v>3411392.44313967</v>
      </c>
      <c r="F23" s="17">
        <v>13965235.924411001</v>
      </c>
      <c r="G23" s="17">
        <v>0</v>
      </c>
      <c r="H23" s="17">
        <v>511515.51544544502</v>
      </c>
      <c r="I23" s="17">
        <v>0</v>
      </c>
      <c r="J23" s="17">
        <v>1820000</v>
      </c>
      <c r="K23" s="17">
        <v>0</v>
      </c>
      <c r="L23" s="17">
        <v>2390000</v>
      </c>
      <c r="M23" s="17">
        <v>0</v>
      </c>
      <c r="N23" s="17">
        <v>4000000</v>
      </c>
      <c r="O23" s="17">
        <v>0</v>
      </c>
      <c r="P23" s="17">
        <v>4100000</v>
      </c>
      <c r="Q23" s="17">
        <v>1592434.37647057</v>
      </c>
      <c r="R23" s="17">
        <v>1711947.62352943</v>
      </c>
      <c r="S23" s="17">
        <v>446958.78729764197</v>
      </c>
      <c r="T23" s="17">
        <v>2096164.85080943</v>
      </c>
      <c r="U23" s="17">
        <v>0</v>
      </c>
      <c r="V23" s="17">
        <v>0</v>
      </c>
      <c r="W23" s="17">
        <v>4965000000</v>
      </c>
      <c r="X23" s="17">
        <v>5855000000</v>
      </c>
      <c r="Y23" s="17">
        <v>2293383.5724735102</v>
      </c>
      <c r="Z23" s="17">
        <v>4863028.8550529899</v>
      </c>
      <c r="AA23" s="17">
        <v>0</v>
      </c>
      <c r="AB23" s="17">
        <v>16500000</v>
      </c>
      <c r="AC23" s="17">
        <v>0</v>
      </c>
      <c r="AD23" s="17">
        <v>7700000</v>
      </c>
      <c r="AE23" s="17">
        <v>0</v>
      </c>
      <c r="AF23" s="17">
        <v>10000000</v>
      </c>
      <c r="AG23" s="17">
        <v>0</v>
      </c>
      <c r="AH23" s="17">
        <v>582877.11544544494</v>
      </c>
      <c r="AI23" s="17">
        <v>0</v>
      </c>
      <c r="AJ23" s="17">
        <v>80305.265300286803</v>
      </c>
      <c r="AK23" s="17">
        <v>0</v>
      </c>
      <c r="AL23" s="17">
        <v>76377.992573014097</v>
      </c>
    </row>
    <row r="24" spans="1:38" x14ac:dyDescent="0.25">
      <c r="A24" s="16">
        <v>23</v>
      </c>
      <c r="B24" s="17">
        <v>0</v>
      </c>
      <c r="D24" s="15">
        <v>22</v>
      </c>
      <c r="E24" s="17">
        <v>3411392.44313967</v>
      </c>
      <c r="F24" s="17">
        <v>13965235.924411001</v>
      </c>
      <c r="G24" s="17">
        <v>0</v>
      </c>
      <c r="H24" s="17">
        <v>511515.51544544502</v>
      </c>
      <c r="I24" s="17">
        <v>0</v>
      </c>
      <c r="J24" s="17">
        <v>1820000</v>
      </c>
      <c r="K24" s="17">
        <v>0</v>
      </c>
      <c r="L24" s="17">
        <v>2390000</v>
      </c>
      <c r="M24" s="17">
        <v>0</v>
      </c>
      <c r="N24" s="17">
        <v>4000000</v>
      </c>
      <c r="O24" s="17">
        <v>0</v>
      </c>
      <c r="P24" s="17">
        <v>4100000</v>
      </c>
      <c r="Q24" s="17">
        <v>1592434.37647057</v>
      </c>
      <c r="R24" s="17">
        <v>1711947.62352943</v>
      </c>
      <c r="S24" s="17">
        <v>398968.78729764197</v>
      </c>
      <c r="T24" s="17">
        <v>1904204.85080943</v>
      </c>
      <c r="U24" s="17">
        <v>0</v>
      </c>
      <c r="V24" s="17">
        <v>0</v>
      </c>
      <c r="W24" s="17">
        <v>4965000000</v>
      </c>
      <c r="X24" s="17">
        <v>5855000000</v>
      </c>
      <c r="Y24" s="17">
        <v>2361399.5724735102</v>
      </c>
      <c r="Z24" s="17">
        <v>4999060.8550529899</v>
      </c>
      <c r="AA24" s="17">
        <v>0</v>
      </c>
      <c r="AB24" s="17">
        <v>16500000</v>
      </c>
      <c r="AC24" s="17">
        <v>0</v>
      </c>
      <c r="AD24" s="17">
        <v>7700000</v>
      </c>
      <c r="AE24" s="17">
        <v>0</v>
      </c>
      <c r="AF24" s="17">
        <v>10000000</v>
      </c>
      <c r="AG24" s="17">
        <v>0</v>
      </c>
      <c r="AH24" s="17">
        <v>582877.11544544494</v>
      </c>
      <c r="AI24" s="17">
        <v>0</v>
      </c>
      <c r="AJ24" s="17">
        <v>80305.265300286803</v>
      </c>
      <c r="AK24" s="17">
        <v>0</v>
      </c>
      <c r="AL24" s="17">
        <v>76377.992573014097</v>
      </c>
    </row>
    <row r="25" spans="1:38" x14ac:dyDescent="0.25">
      <c r="A25" s="16">
        <v>24</v>
      </c>
      <c r="B25" s="17">
        <v>0</v>
      </c>
      <c r="D25" s="15">
        <v>23</v>
      </c>
      <c r="E25" s="17">
        <v>3411392.44313967</v>
      </c>
      <c r="F25" s="17">
        <v>13965235.924411001</v>
      </c>
      <c r="G25" s="17">
        <v>0</v>
      </c>
      <c r="H25" s="17">
        <v>511515.51544544502</v>
      </c>
      <c r="I25" s="17">
        <v>0</v>
      </c>
      <c r="J25" s="17">
        <v>1820000</v>
      </c>
      <c r="K25" s="17">
        <v>0</v>
      </c>
      <c r="L25" s="17">
        <v>2390000</v>
      </c>
      <c r="M25" s="17">
        <v>0</v>
      </c>
      <c r="N25" s="17">
        <v>4000000</v>
      </c>
      <c r="O25" s="17">
        <v>0</v>
      </c>
      <c r="P25" s="17">
        <v>4100000</v>
      </c>
      <c r="Q25" s="17">
        <v>1592434.37647057</v>
      </c>
      <c r="R25" s="17">
        <v>1711947.62352943</v>
      </c>
      <c r="S25" s="17">
        <v>446362.28729764197</v>
      </c>
      <c r="T25" s="17">
        <v>2093778.85080943</v>
      </c>
      <c r="U25" s="17">
        <v>0</v>
      </c>
      <c r="V25" s="17">
        <v>0</v>
      </c>
      <c r="W25" s="17">
        <v>4965000000</v>
      </c>
      <c r="X25" s="17">
        <v>5855000000</v>
      </c>
      <c r="Y25" s="17">
        <v>2388314.5724735102</v>
      </c>
      <c r="Z25" s="17">
        <v>5052890.8550529899</v>
      </c>
      <c r="AA25" s="17">
        <v>0</v>
      </c>
      <c r="AB25" s="17">
        <v>16500000</v>
      </c>
      <c r="AC25" s="17">
        <v>0</v>
      </c>
      <c r="AD25" s="17">
        <v>7700000</v>
      </c>
      <c r="AE25" s="17">
        <v>0</v>
      </c>
      <c r="AF25" s="17">
        <v>10000000</v>
      </c>
      <c r="AG25" s="17">
        <v>0</v>
      </c>
      <c r="AH25" s="17">
        <v>582877.11544544494</v>
      </c>
      <c r="AI25" s="17">
        <v>0</v>
      </c>
      <c r="AJ25" s="17">
        <v>80305.265300286803</v>
      </c>
      <c r="AK25" s="17">
        <v>0</v>
      </c>
      <c r="AL25" s="17">
        <v>76377.992573014097</v>
      </c>
    </row>
    <row r="26" spans="1:38" x14ac:dyDescent="0.25">
      <c r="A26" s="16">
        <v>25</v>
      </c>
      <c r="B26" s="17">
        <v>0</v>
      </c>
      <c r="D26" s="15">
        <v>24</v>
      </c>
      <c r="E26" s="17">
        <v>3411392.44313967</v>
      </c>
      <c r="F26" s="17">
        <v>13965235.924411001</v>
      </c>
      <c r="G26" s="17">
        <v>0</v>
      </c>
      <c r="H26" s="17">
        <v>511515.51544544502</v>
      </c>
      <c r="I26" s="17">
        <v>0</v>
      </c>
      <c r="J26" s="17">
        <v>1820000</v>
      </c>
      <c r="K26" s="17">
        <v>0</v>
      </c>
      <c r="L26" s="17">
        <v>2390000</v>
      </c>
      <c r="M26" s="17">
        <v>0</v>
      </c>
      <c r="N26" s="17">
        <v>4000000</v>
      </c>
      <c r="O26" s="17">
        <v>0</v>
      </c>
      <c r="P26" s="17">
        <v>4100000</v>
      </c>
      <c r="Q26" s="17">
        <v>1592432.37647057</v>
      </c>
      <c r="R26" s="17">
        <v>1711945.62352943</v>
      </c>
      <c r="S26" s="17">
        <v>446958.78729764197</v>
      </c>
      <c r="T26" s="17">
        <v>2096164.85080943</v>
      </c>
      <c r="U26" s="17">
        <v>0</v>
      </c>
      <c r="V26" s="17">
        <v>0</v>
      </c>
      <c r="W26" s="17">
        <v>4965000000</v>
      </c>
      <c r="X26" s="17">
        <v>5855000000</v>
      </c>
      <c r="Y26" s="17">
        <v>2444869.5724735102</v>
      </c>
      <c r="Z26" s="17">
        <v>5166000.8550529899</v>
      </c>
      <c r="AA26" s="17">
        <v>0</v>
      </c>
      <c r="AB26" s="17">
        <v>16500000</v>
      </c>
      <c r="AC26" s="17">
        <v>0</v>
      </c>
      <c r="AD26" s="17">
        <v>7700000</v>
      </c>
      <c r="AE26" s="17">
        <v>0</v>
      </c>
      <c r="AF26" s="17">
        <v>10000000</v>
      </c>
      <c r="AG26" s="17">
        <v>0</v>
      </c>
      <c r="AH26" s="17">
        <v>582877.11544544494</v>
      </c>
      <c r="AI26" s="17">
        <v>0</v>
      </c>
      <c r="AJ26" s="17">
        <v>80305.265300286803</v>
      </c>
      <c r="AK26" s="17">
        <v>0</v>
      </c>
      <c r="AL26" s="17">
        <v>76377.992573014097</v>
      </c>
    </row>
    <row r="27" spans="1:38" x14ac:dyDescent="0.25">
      <c r="A27" s="16">
        <v>26</v>
      </c>
      <c r="B27" s="17">
        <v>0</v>
      </c>
    </row>
    <row r="28" spans="1:38" x14ac:dyDescent="0.25">
      <c r="A28" s="16">
        <v>27</v>
      </c>
      <c r="B28" s="17">
        <v>0</v>
      </c>
    </row>
    <row r="29" spans="1:38" x14ac:dyDescent="0.25">
      <c r="A29" s="16">
        <v>28</v>
      </c>
      <c r="B29" s="17">
        <v>0</v>
      </c>
    </row>
    <row r="30" spans="1:38" x14ac:dyDescent="0.25">
      <c r="A30" s="16">
        <v>29</v>
      </c>
      <c r="B30" s="17">
        <v>0</v>
      </c>
      <c r="D30" s="3" t="s">
        <v>73</v>
      </c>
      <c r="E30" s="3"/>
    </row>
    <row r="31" spans="1:38" x14ac:dyDescent="0.25">
      <c r="A31" s="16">
        <v>30</v>
      </c>
      <c r="B31" s="17">
        <v>0</v>
      </c>
      <c r="D31" s="3"/>
      <c r="E31" s="3" t="s">
        <v>66</v>
      </c>
    </row>
    <row r="32" spans="1:38" x14ac:dyDescent="0.25">
      <c r="A32" s="16">
        <v>31</v>
      </c>
      <c r="B32" s="17">
        <v>0</v>
      </c>
      <c r="D32" s="16" t="s">
        <v>64</v>
      </c>
      <c r="E32" s="16">
        <v>1</v>
      </c>
      <c r="F32" s="16">
        <v>2</v>
      </c>
      <c r="G32" s="16">
        <v>3</v>
      </c>
      <c r="H32" s="16">
        <v>4</v>
      </c>
      <c r="I32" s="16">
        <v>5</v>
      </c>
      <c r="J32" s="16">
        <v>6</v>
      </c>
      <c r="K32" s="16">
        <v>7</v>
      </c>
      <c r="L32" s="16">
        <v>8</v>
      </c>
      <c r="M32" s="16">
        <v>9</v>
      </c>
      <c r="N32" s="16">
        <v>10</v>
      </c>
      <c r="O32" s="16">
        <v>11</v>
      </c>
      <c r="P32" s="16">
        <v>12</v>
      </c>
      <c r="Q32" s="16">
        <v>13</v>
      </c>
      <c r="R32" s="16">
        <v>14</v>
      </c>
      <c r="S32" s="16">
        <v>15</v>
      </c>
      <c r="T32" s="16">
        <v>16</v>
      </c>
      <c r="U32" s="16">
        <v>17</v>
      </c>
      <c r="V32" s="16">
        <v>18</v>
      </c>
      <c r="W32" s="16">
        <v>19</v>
      </c>
      <c r="X32" s="16">
        <v>20</v>
      </c>
      <c r="Y32" s="16">
        <v>21</v>
      </c>
      <c r="Z32" s="16">
        <v>22</v>
      </c>
      <c r="AA32" s="16">
        <v>23</v>
      </c>
      <c r="AB32" s="16">
        <v>24</v>
      </c>
    </row>
    <row r="33" spans="1:28" x14ac:dyDescent="0.25">
      <c r="A33" s="16">
        <v>32</v>
      </c>
      <c r="B33" s="17">
        <v>0</v>
      </c>
      <c r="D33" s="16">
        <v>1</v>
      </c>
      <c r="E33" s="17">
        <v>1.19056285695525E-2</v>
      </c>
      <c r="F33" s="17">
        <v>1.1783487764637E-2</v>
      </c>
      <c r="G33" s="17">
        <v>1.17890396162497E-2</v>
      </c>
      <c r="H33" s="17">
        <v>1.1772142848868201E-2</v>
      </c>
      <c r="I33" s="17">
        <v>1.19033893209329E-2</v>
      </c>
      <c r="J33" s="17">
        <v>1.21723065144533E-2</v>
      </c>
      <c r="K33" s="17">
        <v>1.2279790652105001E-2</v>
      </c>
      <c r="L33" s="17">
        <v>1.24819438317046E-2</v>
      </c>
      <c r="M33" s="17">
        <v>1.2583068091790399E-2</v>
      </c>
      <c r="N33" s="17">
        <v>1.14241376427488E-2</v>
      </c>
      <c r="O33" s="17">
        <v>1.12454106891404E-2</v>
      </c>
      <c r="P33" s="17">
        <v>1.1367500331904199E-2</v>
      </c>
      <c r="Q33" s="17">
        <v>1.12047695341794E-2</v>
      </c>
      <c r="R33" s="17">
        <v>1.11493573725195E-2</v>
      </c>
      <c r="S33" s="17">
        <v>1.11053396324173E-2</v>
      </c>
      <c r="T33" s="17">
        <v>1.10664296021569E-2</v>
      </c>
      <c r="U33" s="17">
        <v>1.1119672475862499E-2</v>
      </c>
      <c r="V33" s="17">
        <v>1.11062310664804E-2</v>
      </c>
      <c r="W33" s="17">
        <v>1.11718374110768E-2</v>
      </c>
      <c r="X33" s="17">
        <v>1.12098053203571E-2</v>
      </c>
      <c r="Y33" s="17">
        <v>1.15522470697852E-2</v>
      </c>
      <c r="Z33" s="17">
        <v>1.1717416108921999E-2</v>
      </c>
      <c r="AA33" s="17">
        <v>1.17367863969591E-2</v>
      </c>
      <c r="AB33" s="17">
        <v>1.18521880486547E-2</v>
      </c>
    </row>
    <row r="34" spans="1:28" x14ac:dyDescent="0.25">
      <c r="A34" s="16">
        <v>33</v>
      </c>
      <c r="B34" s="17">
        <v>0</v>
      </c>
      <c r="D34" s="16">
        <v>2</v>
      </c>
      <c r="E34" s="17">
        <v>2.2412231795540201E-2</v>
      </c>
      <c r="F34" s="17">
        <v>2.18622554833986E-2</v>
      </c>
      <c r="G34" s="17">
        <v>1.84954937504546E-2</v>
      </c>
      <c r="H34" s="17">
        <v>2.0275256256193499E-2</v>
      </c>
      <c r="I34" s="17">
        <v>2.1686089775473399E-2</v>
      </c>
      <c r="J34" s="17">
        <v>2.1929321586816201E-2</v>
      </c>
      <c r="K34" s="17">
        <v>2.2738534967485902E-2</v>
      </c>
      <c r="L34" s="17">
        <v>2.30688197510827E-2</v>
      </c>
      <c r="M34" s="17">
        <v>2.2939296760729901E-2</v>
      </c>
      <c r="N34" s="17">
        <v>2.1006597197809E-2</v>
      </c>
      <c r="O34" s="17">
        <v>2.1685268687949E-2</v>
      </c>
      <c r="P34" s="17">
        <v>2.25133704656852E-2</v>
      </c>
      <c r="Q34" s="17">
        <v>2.2229033046712601E-2</v>
      </c>
      <c r="R34" s="17">
        <v>2.0587526688408998E-2</v>
      </c>
      <c r="S34" s="17">
        <v>2.0555736613394701E-2</v>
      </c>
      <c r="T34" s="17">
        <v>2.0714913478070002E-2</v>
      </c>
      <c r="U34" s="17">
        <v>1.9779388635494902E-2</v>
      </c>
      <c r="V34" s="17">
        <v>2.06126669152434E-2</v>
      </c>
      <c r="W34" s="17">
        <v>2.0967187700734701E-2</v>
      </c>
      <c r="X34" s="17">
        <v>2.0219102842206699E-2</v>
      </c>
      <c r="Y34" s="17">
        <v>2.05340889280516E-2</v>
      </c>
      <c r="Z34" s="17">
        <v>1.9428866186210099E-2</v>
      </c>
      <c r="AA34" s="17">
        <v>1.9033656126041298E-2</v>
      </c>
      <c r="AB34" s="17">
        <v>1.93668887527166E-2</v>
      </c>
    </row>
    <row r="35" spans="1:28" x14ac:dyDescent="0.25">
      <c r="A35" s="16">
        <v>34</v>
      </c>
      <c r="B35" s="17">
        <v>0</v>
      </c>
      <c r="D35" s="16">
        <v>3</v>
      </c>
      <c r="E35" s="17">
        <v>4.68516068558344E-2</v>
      </c>
      <c r="F35" s="17">
        <v>4.1269986990576199E-2</v>
      </c>
      <c r="G35" s="17">
        <v>3.8695418457333298E-2</v>
      </c>
      <c r="H35" s="17">
        <v>3.61076814284143E-2</v>
      </c>
      <c r="I35" s="17">
        <v>3.7259483726693798E-2</v>
      </c>
      <c r="J35" s="17">
        <v>3.3437345874014299E-2</v>
      </c>
      <c r="K35" s="17">
        <v>3.4615074020850997E-2</v>
      </c>
      <c r="L35" s="17">
        <v>3.6922309170715602E-2</v>
      </c>
      <c r="M35" s="17">
        <v>4.2755952180268501E-2</v>
      </c>
      <c r="N35" s="17">
        <v>4.0070118048019597E-2</v>
      </c>
      <c r="O35" s="17">
        <v>3.7377539648033101E-2</v>
      </c>
      <c r="P35" s="17">
        <v>3.74098744801665E-2</v>
      </c>
      <c r="Q35" s="17">
        <v>3.53472579942768E-2</v>
      </c>
      <c r="R35" s="17">
        <v>3.6483539603521797E-2</v>
      </c>
      <c r="S35" s="17">
        <v>3.5256526237145203E-2</v>
      </c>
      <c r="T35" s="17">
        <v>3.4627449488677603E-2</v>
      </c>
      <c r="U35" s="17">
        <v>3.6880043050305303E-2</v>
      </c>
      <c r="V35" s="17">
        <v>3.7084689715486598E-2</v>
      </c>
      <c r="W35" s="17">
        <v>3.6305875504382801E-2</v>
      </c>
      <c r="X35" s="17">
        <v>3.9801014203837103E-2</v>
      </c>
      <c r="Y35" s="17">
        <v>3.90584480279648E-2</v>
      </c>
      <c r="Z35" s="17">
        <v>4.04279062135013E-2</v>
      </c>
      <c r="AA35" s="17">
        <v>4.2349662963854902E-2</v>
      </c>
      <c r="AB35" s="17">
        <v>4.6268913796411203E-2</v>
      </c>
    </row>
    <row r="36" spans="1:28" x14ac:dyDescent="0.25">
      <c r="A36" s="16">
        <v>35</v>
      </c>
      <c r="B36" s="17">
        <v>0</v>
      </c>
      <c r="D36" s="16">
        <v>4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</row>
    <row r="37" spans="1:28" x14ac:dyDescent="0.25">
      <c r="A37" s="16">
        <v>36</v>
      </c>
      <c r="B37" s="17">
        <v>0</v>
      </c>
      <c r="D37" s="16">
        <v>5</v>
      </c>
      <c r="E37" s="17">
        <v>1.5584622987415401E-2</v>
      </c>
      <c r="F37" s="17">
        <v>1.5627595964195901E-2</v>
      </c>
      <c r="G37" s="17">
        <v>1.57264139300206E-2</v>
      </c>
      <c r="H37" s="17">
        <v>1.49497031125415E-2</v>
      </c>
      <c r="I37" s="17">
        <v>1.54327789744097E-2</v>
      </c>
      <c r="J37" s="17">
        <v>1.58966331884084E-2</v>
      </c>
      <c r="K37" s="17">
        <v>1.5051949250028999E-2</v>
      </c>
      <c r="L37" s="17">
        <v>2.0340627311993299E-2</v>
      </c>
      <c r="M37" s="17">
        <v>1.72952601716111E-2</v>
      </c>
      <c r="N37" s="17">
        <v>1.6945570771706098E-2</v>
      </c>
      <c r="O37" s="17">
        <v>1.6564586859984499E-2</v>
      </c>
      <c r="P37" s="17">
        <v>1.7291873877984702E-2</v>
      </c>
      <c r="Q37" s="17">
        <v>1.58048894197277E-2</v>
      </c>
      <c r="R37" s="17">
        <v>1.6635312455230901E-2</v>
      </c>
      <c r="S37" s="17">
        <v>1.6735840087667899E-2</v>
      </c>
      <c r="T37" s="17">
        <v>1.7145401568876902E-2</v>
      </c>
      <c r="U37" s="17">
        <v>1.9068421498734001E-2</v>
      </c>
      <c r="V37" s="17">
        <v>1.9277669781602801E-2</v>
      </c>
      <c r="W37" s="17">
        <v>1.8463486932593299E-2</v>
      </c>
      <c r="X37" s="17">
        <v>1.8334028940689601E-2</v>
      </c>
      <c r="Y37" s="17">
        <v>1.72229083883217E-2</v>
      </c>
      <c r="Z37" s="17">
        <v>1.7466420125359299E-2</v>
      </c>
      <c r="AA37" s="17">
        <v>1.7788031033947199E-2</v>
      </c>
      <c r="AB37" s="17">
        <v>1.67955758136091E-2</v>
      </c>
    </row>
    <row r="38" spans="1:28" x14ac:dyDescent="0.25">
      <c r="A38" s="16">
        <v>37</v>
      </c>
      <c r="B38" s="17">
        <v>0</v>
      </c>
      <c r="D38" s="16">
        <v>6</v>
      </c>
      <c r="E38" s="17">
        <v>2.9028655446533099E-2</v>
      </c>
      <c r="F38" s="17">
        <v>3.3959215081632799E-2</v>
      </c>
      <c r="G38" s="17">
        <v>3.2807922012392403E-2</v>
      </c>
      <c r="H38" s="17">
        <v>3.1775477996862998E-2</v>
      </c>
      <c r="I38" s="17">
        <v>3.3364185698804401E-2</v>
      </c>
      <c r="J38" s="17">
        <v>3.1689974550666397E-2</v>
      </c>
      <c r="K38" s="17">
        <v>3.0909744196243701E-2</v>
      </c>
      <c r="L38" s="17">
        <v>2.8754592445334098E-2</v>
      </c>
      <c r="M38" s="17">
        <v>2.8916120204593099E-2</v>
      </c>
      <c r="N38" s="17">
        <v>2.9011050262810201E-2</v>
      </c>
      <c r="O38" s="17">
        <v>3.0187067366550399E-2</v>
      </c>
      <c r="P38" s="17">
        <v>3.1557861590571903E-2</v>
      </c>
      <c r="Q38" s="17">
        <v>3.0006747710877201E-2</v>
      </c>
      <c r="R38" s="17">
        <v>3.0265726204057299E-2</v>
      </c>
      <c r="S38" s="17">
        <v>2.9539396449729499E-2</v>
      </c>
      <c r="T38" s="17">
        <v>2.70129599581913E-2</v>
      </c>
      <c r="U38" s="17">
        <v>2.7475069660619099E-2</v>
      </c>
      <c r="V38" s="17">
        <v>2.9435546793695699E-2</v>
      </c>
      <c r="W38" s="17">
        <v>3.2842782927097899E-2</v>
      </c>
      <c r="X38" s="17">
        <v>3.3253872215361399E-2</v>
      </c>
      <c r="Y38" s="17">
        <v>3.1038263464985099E-2</v>
      </c>
      <c r="Z38" s="17">
        <v>3.0722682093748298E-2</v>
      </c>
      <c r="AA38" s="17">
        <v>3.1832193351469203E-2</v>
      </c>
      <c r="AB38" s="17">
        <v>3.1217645675602999E-2</v>
      </c>
    </row>
    <row r="39" spans="1:28" x14ac:dyDescent="0.25">
      <c r="A39" s="16">
        <v>38</v>
      </c>
      <c r="B39" s="17">
        <v>0</v>
      </c>
      <c r="D39" s="16">
        <v>7</v>
      </c>
      <c r="E39" s="17">
        <v>2.7795497612433401E-2</v>
      </c>
      <c r="F39" s="17">
        <v>2.5966245339114E-2</v>
      </c>
      <c r="G39" s="17">
        <v>2.3737565772609999E-2</v>
      </c>
      <c r="H39" s="17">
        <v>2.23138699595287E-2</v>
      </c>
      <c r="I39" s="17">
        <v>2.45325642363881E-2</v>
      </c>
      <c r="J39" s="17">
        <v>2.57568738819768E-2</v>
      </c>
      <c r="K39" s="17">
        <v>2.6606974786703E-2</v>
      </c>
      <c r="L39" s="17">
        <v>2.7403102762992401E-2</v>
      </c>
      <c r="M39" s="17">
        <v>2.8093556908707299E-2</v>
      </c>
      <c r="N39" s="17">
        <v>2.7749110793214699E-2</v>
      </c>
      <c r="O39" s="17">
        <v>2.7323929595217299E-2</v>
      </c>
      <c r="P39" s="17">
        <v>2.72447917589471E-2</v>
      </c>
      <c r="Q39" s="17">
        <v>2.6609077957245299E-2</v>
      </c>
      <c r="R39" s="17">
        <v>2.5839735181146201E-2</v>
      </c>
      <c r="S39" s="17">
        <v>2.6463414635357101E-2</v>
      </c>
      <c r="T39" s="17">
        <v>2.7322953648610399E-2</v>
      </c>
      <c r="U39" s="17">
        <v>2.8257442699018202E-2</v>
      </c>
      <c r="V39" s="17">
        <v>2.93326856807909E-2</v>
      </c>
      <c r="W39" s="17">
        <v>3.0174439947357901E-2</v>
      </c>
      <c r="X39" s="17">
        <v>3.0617125211434299E-2</v>
      </c>
      <c r="Y39" s="17">
        <v>3.1556218137358101E-2</v>
      </c>
      <c r="Z39" s="17">
        <v>3.2805242999254601E-2</v>
      </c>
      <c r="AA39" s="17">
        <v>3.2627057646744999E-2</v>
      </c>
      <c r="AB39" s="17">
        <v>3.2888151171556197E-2</v>
      </c>
    </row>
    <row r="40" spans="1:28" x14ac:dyDescent="0.25">
      <c r="A40" s="16">
        <v>39</v>
      </c>
      <c r="B40" s="17">
        <v>0</v>
      </c>
      <c r="D40" s="16">
        <v>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</row>
    <row r="41" spans="1:28" x14ac:dyDescent="0.25">
      <c r="A41" s="16">
        <v>40</v>
      </c>
      <c r="B41" s="17">
        <v>0</v>
      </c>
      <c r="D41" s="16">
        <v>9</v>
      </c>
      <c r="E41" s="17">
        <v>2.68152307519498E-2</v>
      </c>
      <c r="F41" s="17">
        <v>2.2798672494804301E-2</v>
      </c>
      <c r="G41" s="17">
        <v>2.23233576424967E-2</v>
      </c>
      <c r="H41" s="17">
        <v>2.1240463529966402E-2</v>
      </c>
      <c r="I41" s="17">
        <v>1.9223762571140401E-2</v>
      </c>
      <c r="J41" s="17">
        <v>1.8772260788431899E-2</v>
      </c>
      <c r="K41" s="17">
        <v>1.9666923267865101E-2</v>
      </c>
      <c r="L41" s="17">
        <v>1.9607920035404701E-2</v>
      </c>
      <c r="M41" s="17">
        <v>1.8557939104837499E-2</v>
      </c>
      <c r="N41" s="17">
        <v>1.8304195094795899E-2</v>
      </c>
      <c r="O41" s="17">
        <v>1.8072013107721899E-2</v>
      </c>
      <c r="P41" s="17">
        <v>1.8801792031482901E-2</v>
      </c>
      <c r="Q41" s="17">
        <v>2.3724839597781901E-2</v>
      </c>
      <c r="R41" s="17">
        <v>2.3386378349902599E-2</v>
      </c>
      <c r="S41" s="17">
        <v>2.2454343777047799E-2</v>
      </c>
      <c r="T41" s="17">
        <v>2.0214108427889899E-2</v>
      </c>
      <c r="U41" s="17">
        <v>1.8079654603694099E-2</v>
      </c>
      <c r="V41" s="17">
        <v>1.77820487243639E-2</v>
      </c>
      <c r="W41" s="17">
        <v>1.8413549647876701E-2</v>
      </c>
      <c r="X41" s="17">
        <v>2.0355533219961999E-2</v>
      </c>
      <c r="Y41" s="17">
        <v>2.1379777392085901E-2</v>
      </c>
      <c r="Z41" s="17">
        <v>2.0560586540999199E-2</v>
      </c>
      <c r="AA41" s="17">
        <v>2.2656773573803701E-2</v>
      </c>
      <c r="AB41" s="17">
        <v>2.1462621854279201E-2</v>
      </c>
    </row>
    <row r="42" spans="1:28" x14ac:dyDescent="0.25">
      <c r="A42" s="16">
        <v>41</v>
      </c>
      <c r="B42" s="17">
        <v>0</v>
      </c>
      <c r="D42" s="16">
        <v>10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</row>
    <row r="43" spans="1:28" x14ac:dyDescent="0.25">
      <c r="A43" s="16">
        <v>42</v>
      </c>
      <c r="B43" s="17">
        <v>0</v>
      </c>
      <c r="D43" s="16">
        <v>11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</row>
    <row r="44" spans="1:28" x14ac:dyDescent="0.25">
      <c r="A44" s="16">
        <v>43</v>
      </c>
      <c r="B44" s="17">
        <v>0</v>
      </c>
      <c r="D44" s="16">
        <v>12</v>
      </c>
      <c r="E44" s="17">
        <v>2.3586264970401099E-2</v>
      </c>
      <c r="F44" s="17">
        <v>2.3155417523336101E-2</v>
      </c>
      <c r="G44" s="17">
        <v>2.2262155499736799E-2</v>
      </c>
      <c r="H44" s="17">
        <v>2.3629995992954199E-2</v>
      </c>
      <c r="I44" s="17">
        <v>2.5838829249365401E-2</v>
      </c>
      <c r="J44" s="17">
        <v>2.6596865838993299E-2</v>
      </c>
      <c r="K44" s="17">
        <v>2.47560325745383E-2</v>
      </c>
      <c r="L44" s="17">
        <v>1.75964835630779E-2</v>
      </c>
      <c r="M44" s="17">
        <v>1.6733849830150398E-2</v>
      </c>
      <c r="N44" s="17">
        <v>1.7002486889060298E-2</v>
      </c>
      <c r="O44" s="17">
        <v>1.72421682841222E-2</v>
      </c>
      <c r="P44" s="17">
        <v>1.7174741001707301E-2</v>
      </c>
      <c r="Q44" s="17">
        <v>2.01248303564182E-2</v>
      </c>
      <c r="R44" s="17">
        <v>1.9869713053626399E-2</v>
      </c>
      <c r="S44" s="17">
        <v>1.8575804290189301E-2</v>
      </c>
      <c r="T44" s="17">
        <v>1.4531067040556201E-2</v>
      </c>
      <c r="U44" s="17">
        <v>1.5092445846185101E-2</v>
      </c>
      <c r="V44" s="17">
        <v>1.54703550948688E-2</v>
      </c>
      <c r="W44" s="17">
        <v>1.56649247367769E-2</v>
      </c>
      <c r="X44" s="17">
        <v>1.5849695352153598E-2</v>
      </c>
      <c r="Y44" s="17">
        <v>1.5670004837479198E-2</v>
      </c>
      <c r="Z44" s="17">
        <v>1.5680520361622399E-2</v>
      </c>
      <c r="AA44" s="17">
        <v>1.5662762256820801E-2</v>
      </c>
      <c r="AB44" s="17">
        <v>1.5805036751682499E-2</v>
      </c>
    </row>
    <row r="45" spans="1:28" x14ac:dyDescent="0.25">
      <c r="A45" s="16">
        <v>44</v>
      </c>
      <c r="B45" s="17">
        <v>0</v>
      </c>
      <c r="D45" s="16">
        <v>13</v>
      </c>
      <c r="E45" s="17">
        <v>1.6406430853859299E-2</v>
      </c>
      <c r="F45" s="17">
        <v>1.6151868075351201E-2</v>
      </c>
      <c r="G45" s="17">
        <v>1.6048666843021701E-2</v>
      </c>
      <c r="H45" s="17">
        <v>1.5073582755266801E-2</v>
      </c>
      <c r="I45" s="17">
        <v>1.52042498612576E-2</v>
      </c>
      <c r="J45" s="17">
        <v>1.52799827467582E-2</v>
      </c>
      <c r="K45" s="17">
        <v>1.5989891751418898E-2</v>
      </c>
      <c r="L45" s="17">
        <v>1.68575167752015E-2</v>
      </c>
      <c r="M45" s="17">
        <v>1.76300290861496E-2</v>
      </c>
      <c r="N45" s="17">
        <v>1.7628537144752199E-2</v>
      </c>
      <c r="O45" s="17">
        <v>1.79212547629801E-2</v>
      </c>
      <c r="P45" s="17">
        <v>1.78017048814408E-2</v>
      </c>
      <c r="Q45" s="17">
        <v>1.68988111918402E-2</v>
      </c>
      <c r="R45" s="17">
        <v>1.65274765384547E-2</v>
      </c>
      <c r="S45" s="17">
        <v>1.6469945197361599E-2</v>
      </c>
      <c r="T45" s="17">
        <v>1.6609121199973698E-2</v>
      </c>
      <c r="U45" s="17">
        <v>1.7721139260217601E-2</v>
      </c>
      <c r="V45" s="17">
        <v>1.8600706103627501E-2</v>
      </c>
      <c r="W45" s="17">
        <v>1.9173566591790599E-2</v>
      </c>
      <c r="X45" s="17">
        <v>1.9407702726901899E-2</v>
      </c>
      <c r="Y45" s="17">
        <v>1.9380362690755101E-2</v>
      </c>
      <c r="Z45" s="17">
        <v>1.9314219741515801E-2</v>
      </c>
      <c r="AA45" s="17">
        <v>1.9458456809921299E-2</v>
      </c>
      <c r="AB45" s="17">
        <v>1.91391074126885E-2</v>
      </c>
    </row>
    <row r="46" spans="1:28" x14ac:dyDescent="0.25">
      <c r="A46" s="16">
        <v>45</v>
      </c>
      <c r="B46" s="17">
        <v>0</v>
      </c>
      <c r="D46" s="16">
        <v>14</v>
      </c>
      <c r="E46" s="17">
        <v>9.3890601416524694E-2</v>
      </c>
      <c r="F46" s="17">
        <v>0.119656611429072</v>
      </c>
      <c r="G46" s="17">
        <v>0.12091003224027901</v>
      </c>
      <c r="H46" s="17">
        <v>0.124911903663909</v>
      </c>
      <c r="I46" s="17">
        <v>0.123876244718321</v>
      </c>
      <c r="J46" s="17">
        <v>0.113527137953448</v>
      </c>
      <c r="K46" s="17">
        <v>0.105706684692408</v>
      </c>
      <c r="L46" s="17">
        <v>0.107545742271845</v>
      </c>
      <c r="M46" s="17">
        <v>0.11446625685822399</v>
      </c>
      <c r="N46" s="17">
        <v>0.117886190627077</v>
      </c>
      <c r="O46" s="17">
        <v>0.11668642454903801</v>
      </c>
      <c r="P46" s="17">
        <v>0.11367895720070501</v>
      </c>
      <c r="Q46" s="17">
        <v>0.113725158980194</v>
      </c>
      <c r="R46" s="17">
        <v>0.114182076991391</v>
      </c>
      <c r="S46" s="17">
        <v>0.11597304855561399</v>
      </c>
      <c r="T46" s="17">
        <v>0.11643702972318901</v>
      </c>
      <c r="U46" s="17">
        <v>0.114671559218277</v>
      </c>
      <c r="V46" s="17">
        <v>0.122278869357851</v>
      </c>
      <c r="W46" s="17">
        <v>9.4159162310061398E-2</v>
      </c>
      <c r="X46" s="17">
        <v>7.8540706466611696E-2</v>
      </c>
      <c r="Y46" s="17">
        <v>8.0307468123933801E-2</v>
      </c>
      <c r="Z46" s="17">
        <v>8.0052801752286698E-2</v>
      </c>
      <c r="AA46" s="17">
        <v>7.8893031807214895E-2</v>
      </c>
      <c r="AB46" s="17">
        <v>7.9934050186667299E-2</v>
      </c>
    </row>
    <row r="47" spans="1:28" x14ac:dyDescent="0.25">
      <c r="A47" s="16">
        <v>46</v>
      </c>
      <c r="B47" s="17">
        <v>2927500000</v>
      </c>
      <c r="D47" s="16">
        <v>15</v>
      </c>
      <c r="E47" s="17">
        <v>2.4326690631951701E-2</v>
      </c>
      <c r="F47" s="17">
        <v>2.7944939777616799E-2</v>
      </c>
      <c r="G47" s="17">
        <v>3.3236868390159699E-2</v>
      </c>
      <c r="H47" s="17">
        <v>3.6350481332513E-2</v>
      </c>
      <c r="I47" s="17">
        <v>3.8030812719524201E-2</v>
      </c>
      <c r="J47" s="17">
        <v>3.4989885796743198E-2</v>
      </c>
      <c r="K47" s="17">
        <v>2.5361386642312501E-2</v>
      </c>
      <c r="L47" s="17">
        <v>2.1219476941630899E-2</v>
      </c>
      <c r="M47" s="17">
        <v>2.03085677011429E-2</v>
      </c>
      <c r="N47" s="17">
        <v>2.0959185168302901E-2</v>
      </c>
      <c r="O47" s="17">
        <v>2.0788541121968301E-2</v>
      </c>
      <c r="P47" s="17">
        <v>2.3947950883151201E-2</v>
      </c>
      <c r="Q47" s="17">
        <v>2.6930284380880899E-2</v>
      </c>
      <c r="R47" s="17">
        <v>2.94966722998093E-2</v>
      </c>
      <c r="S47" s="17">
        <v>2.78483067555352E-2</v>
      </c>
      <c r="T47" s="17">
        <v>2.5830905947770301E-2</v>
      </c>
      <c r="U47" s="17">
        <v>2.2873217454734699E-2</v>
      </c>
      <c r="V47" s="17">
        <v>2.1018245683154101E-2</v>
      </c>
      <c r="W47" s="17">
        <v>2.0458310397781999E-2</v>
      </c>
      <c r="X47" s="17">
        <v>2.1388459932875699E-2</v>
      </c>
      <c r="Y47" s="17">
        <v>2.2750096688419499E-2</v>
      </c>
      <c r="Z47" s="17">
        <v>2.2632459326452001E-2</v>
      </c>
      <c r="AA47" s="17">
        <v>2.32357148091768E-2</v>
      </c>
      <c r="AB47" s="17">
        <v>2.2923142048812201E-2</v>
      </c>
    </row>
    <row r="48" spans="1:28" x14ac:dyDescent="0.25">
      <c r="D48" s="16">
        <v>16</v>
      </c>
      <c r="E48" s="17">
        <v>5.3141816992243997E-2</v>
      </c>
      <c r="F48" s="17">
        <v>6.85449353431372E-2</v>
      </c>
      <c r="G48" s="17">
        <v>8.8896989707852897E-2</v>
      </c>
      <c r="H48" s="17">
        <v>9.0152374064036797E-2</v>
      </c>
      <c r="I48" s="17">
        <v>9.0996501427339296E-2</v>
      </c>
      <c r="J48" s="17">
        <v>9.3997501105728506E-2</v>
      </c>
      <c r="K48" s="17">
        <v>0.10199847219899701</v>
      </c>
      <c r="L48" s="17">
        <v>0.102175915417223</v>
      </c>
      <c r="M48" s="17">
        <v>0.103099401905991</v>
      </c>
      <c r="N48" s="17">
        <v>0.10348870029441901</v>
      </c>
      <c r="O48" s="17">
        <v>0.108927126600372</v>
      </c>
      <c r="P48" s="17">
        <v>0.10854175969858799</v>
      </c>
      <c r="Q48" s="17">
        <v>9.5678095396403207E-2</v>
      </c>
      <c r="R48" s="17">
        <v>9.37115979478442E-2</v>
      </c>
      <c r="S48" s="17">
        <v>9.1244378620729594E-2</v>
      </c>
      <c r="T48" s="17">
        <v>0.10116346323968101</v>
      </c>
      <c r="U48" s="17">
        <v>9.8658764900351997E-2</v>
      </c>
      <c r="V48" s="17">
        <v>5.5910631662164902E-2</v>
      </c>
      <c r="W48" s="17">
        <v>5.080660516761E-2</v>
      </c>
      <c r="X48" s="17">
        <v>5.1769276519638703E-2</v>
      </c>
      <c r="Y48" s="17">
        <v>5.3211015113487102E-2</v>
      </c>
      <c r="Z48" s="17">
        <v>5.6066672450154897E-2</v>
      </c>
      <c r="AA48" s="17">
        <v>5.3348714660543098E-2</v>
      </c>
      <c r="AB48" s="17">
        <v>4.8693137695583102E-2</v>
      </c>
    </row>
    <row r="49" spans="4:28" x14ac:dyDescent="0.25">
      <c r="D49" s="16">
        <v>17</v>
      </c>
      <c r="E49" s="17">
        <v>1.2233241866232101E-2</v>
      </c>
      <c r="F49" s="17">
        <v>1.18345140139393E-2</v>
      </c>
      <c r="G49" s="17">
        <v>1.1885328287037301E-2</v>
      </c>
      <c r="H49" s="17">
        <v>1.19937714583445E-2</v>
      </c>
      <c r="I49" s="17">
        <v>1.24904414478079E-2</v>
      </c>
      <c r="J49" s="17">
        <v>1.29908193812834E-2</v>
      </c>
      <c r="K49" s="17">
        <v>1.2496348317559001E-2</v>
      </c>
      <c r="L49" s="17">
        <v>1.1715060081964801E-2</v>
      </c>
      <c r="M49" s="17">
        <v>1.01402578031046E-2</v>
      </c>
      <c r="N49" s="17">
        <v>0.01</v>
      </c>
      <c r="O49" s="17">
        <v>0.01</v>
      </c>
      <c r="P49" s="17">
        <v>1.07572275152715E-2</v>
      </c>
      <c r="Q49" s="17">
        <v>1.3066152370919499E-2</v>
      </c>
      <c r="R49" s="17">
        <v>1.2156168354453699E-2</v>
      </c>
      <c r="S49" s="17">
        <v>1.2134732766006601E-2</v>
      </c>
      <c r="T49" s="17">
        <v>1.1875417903787801E-2</v>
      </c>
      <c r="U49" s="17">
        <v>1.02404571417147E-2</v>
      </c>
      <c r="V49" s="17">
        <v>0.01</v>
      </c>
      <c r="W49" s="17">
        <v>1.1912325246027399E-2</v>
      </c>
      <c r="X49" s="17">
        <v>1.03358679167165E-2</v>
      </c>
      <c r="Y49" s="17">
        <v>0.01</v>
      </c>
      <c r="Z49" s="17">
        <v>1.1062512035558801E-2</v>
      </c>
      <c r="AA49" s="17">
        <v>1.0539650113322399E-2</v>
      </c>
      <c r="AB49" s="17">
        <v>1.0734269090676599E-2</v>
      </c>
    </row>
    <row r="50" spans="4:28" x14ac:dyDescent="0.25">
      <c r="D50" s="16">
        <v>18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</row>
    <row r="51" spans="4:28" x14ac:dyDescent="0.25">
      <c r="D51" s="16">
        <v>19</v>
      </c>
      <c r="E51" s="17">
        <v>3.1608573025682103E-2</v>
      </c>
      <c r="F51" s="17">
        <v>3.1148713099956302E-2</v>
      </c>
      <c r="G51" s="17">
        <v>3.0846739886485602E-2</v>
      </c>
      <c r="H51" s="17">
        <v>3.1824122037197602E-2</v>
      </c>
      <c r="I51" s="17">
        <v>3.3233642725127598E-2</v>
      </c>
      <c r="J51" s="17">
        <v>3.2789122946778299E-2</v>
      </c>
      <c r="K51" s="17">
        <v>3.24202310702724E-2</v>
      </c>
      <c r="L51" s="17">
        <v>3.0921515395462899E-2</v>
      </c>
      <c r="M51" s="17">
        <v>3.16947162968391E-2</v>
      </c>
      <c r="N51" s="17">
        <v>3.20763627338694E-2</v>
      </c>
      <c r="O51" s="17">
        <v>3.2071366924991102E-2</v>
      </c>
      <c r="P51" s="17">
        <v>3.2332166689195502E-2</v>
      </c>
      <c r="Q51" s="17">
        <v>3.14891267621304E-2</v>
      </c>
      <c r="R51" s="17">
        <v>3.0479981266594399E-2</v>
      </c>
      <c r="S51" s="17">
        <v>3.0635199048699501E-2</v>
      </c>
      <c r="T51" s="17">
        <v>3.1052693721462001E-2</v>
      </c>
      <c r="U51" s="17">
        <v>3.2468134897005903E-2</v>
      </c>
      <c r="V51" s="17">
        <v>3.4763174604525701E-2</v>
      </c>
      <c r="W51" s="17">
        <v>3.4146588603338003E-2</v>
      </c>
      <c r="X51" s="17">
        <v>2.3639497599809399E-2</v>
      </c>
      <c r="Y51" s="17">
        <v>2.16041439785279E-2</v>
      </c>
      <c r="Z51" s="17">
        <v>2.38227874337276E-2</v>
      </c>
      <c r="AA51" s="17">
        <v>2.7018993083269702E-2</v>
      </c>
      <c r="AB51" s="17">
        <v>2.6511344698873601E-2</v>
      </c>
    </row>
    <row r="52" spans="4:28" x14ac:dyDescent="0.25">
      <c r="D52" s="16">
        <v>20</v>
      </c>
      <c r="E52" s="17">
        <v>2.6576241099334399E-2</v>
      </c>
      <c r="F52" s="17">
        <v>2.4649561654259401E-2</v>
      </c>
      <c r="G52" s="17">
        <v>2.4531009412681801E-2</v>
      </c>
      <c r="H52" s="17">
        <v>2.5450051448842399E-2</v>
      </c>
      <c r="I52" s="17">
        <v>2.5265114848135699E-2</v>
      </c>
      <c r="J52" s="17">
        <v>2.6615384698194501E-2</v>
      </c>
      <c r="K52" s="17">
        <v>2.8489364138549699E-2</v>
      </c>
      <c r="L52" s="17">
        <v>2.9747131609189601E-2</v>
      </c>
      <c r="M52" s="17">
        <v>3.0774358945965401E-2</v>
      </c>
      <c r="N52" s="17">
        <v>3.1069263755259698E-2</v>
      </c>
      <c r="O52" s="17">
        <v>3.1219738049192799E-2</v>
      </c>
      <c r="P52" s="17">
        <v>2.7202449952821301E-2</v>
      </c>
      <c r="Q52" s="17">
        <v>2.5814615908323301E-2</v>
      </c>
      <c r="R52" s="17">
        <v>2.41712503642036E-2</v>
      </c>
      <c r="S52" s="17">
        <v>2.58670345997759E-2</v>
      </c>
      <c r="T52" s="17">
        <v>2.5834930563633E-2</v>
      </c>
      <c r="U52" s="17">
        <v>2.63315480255478E-2</v>
      </c>
      <c r="V52" s="17">
        <v>2.79689665407497E-2</v>
      </c>
      <c r="W52" s="17">
        <v>2.16108588905988E-2</v>
      </c>
      <c r="X52" s="17">
        <v>2.2645707438232899E-2</v>
      </c>
      <c r="Y52" s="17">
        <v>2.1732861182892201E-2</v>
      </c>
      <c r="Z52" s="17">
        <v>2.1084612544878301E-2</v>
      </c>
      <c r="AA52" s="17">
        <v>2.1344203245869602E-2</v>
      </c>
      <c r="AB52" s="17">
        <v>2.0038424548011202E-2</v>
      </c>
    </row>
    <row r="53" spans="4:28" x14ac:dyDescent="0.25">
      <c r="D53" s="16">
        <v>21</v>
      </c>
      <c r="E53" s="17">
        <v>4.2360246610155902E-2</v>
      </c>
      <c r="F53" s="17">
        <v>4.5691398540827703E-2</v>
      </c>
      <c r="G53" s="17">
        <v>4.5496882149388497E-2</v>
      </c>
      <c r="H53" s="17">
        <v>5.2829481584594801E-2</v>
      </c>
      <c r="I53" s="17">
        <v>5.2307678276124703E-2</v>
      </c>
      <c r="J53" s="17">
        <v>4.6926593062627198E-2</v>
      </c>
      <c r="K53" s="17">
        <v>5.3548615747005403E-2</v>
      </c>
      <c r="L53" s="17">
        <v>3.5342972448357803E-2</v>
      </c>
      <c r="M53" s="17">
        <v>2.4643446798170099E-2</v>
      </c>
      <c r="N53" s="17">
        <v>2.0954032125557302E-2</v>
      </c>
      <c r="O53" s="17">
        <v>1.9868159487305199E-2</v>
      </c>
      <c r="P53" s="17">
        <v>2.0308189631471601E-2</v>
      </c>
      <c r="Q53" s="17">
        <v>2.0510028553516399E-2</v>
      </c>
      <c r="R53" s="17">
        <v>3.1425917762465103E-2</v>
      </c>
      <c r="S53" s="17">
        <v>3.0097540752787599E-2</v>
      </c>
      <c r="T53" s="17">
        <v>2.59718227723276E-2</v>
      </c>
      <c r="U53" s="17">
        <v>2.04180793446616E-2</v>
      </c>
      <c r="V53" s="17">
        <v>1.5305302210813901E-2</v>
      </c>
      <c r="W53" s="17">
        <v>1.1738651161411101E-2</v>
      </c>
      <c r="X53" s="17">
        <v>0.01</v>
      </c>
      <c r="Y53" s="17">
        <v>1.22903048756304E-2</v>
      </c>
      <c r="Z53" s="17">
        <v>2.2100640796532001E-2</v>
      </c>
      <c r="AA53" s="17">
        <v>2.4990220765921799E-2</v>
      </c>
      <c r="AB53" s="17">
        <v>3.1953297346066799E-2</v>
      </c>
    </row>
    <row r="54" spans="4:28" x14ac:dyDescent="0.25">
      <c r="D54" s="16">
        <v>22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</row>
    <row r="55" spans="4:28" x14ac:dyDescent="0.25">
      <c r="D55" s="16">
        <v>23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</row>
    <row r="56" spans="4:28" x14ac:dyDescent="0.25">
      <c r="D56" s="16">
        <v>24</v>
      </c>
      <c r="E56" s="17">
        <v>1.20795493221644E-2</v>
      </c>
      <c r="F56" s="17">
        <v>1.18640467106116E-2</v>
      </c>
      <c r="G56" s="17">
        <v>1.15848998442939E-2</v>
      </c>
      <c r="H56" s="17">
        <v>1.14266246350644E-2</v>
      </c>
      <c r="I56" s="17">
        <v>1.1403252118952399E-2</v>
      </c>
      <c r="J56" s="17">
        <v>1.15091844397522E-2</v>
      </c>
      <c r="K56" s="17">
        <v>1.17330974065927E-2</v>
      </c>
      <c r="L56" s="17">
        <v>1.20575410575725E-2</v>
      </c>
      <c r="M56" s="17">
        <v>1.2188398686992299E-2</v>
      </c>
      <c r="N56" s="17">
        <v>1.1764692555469599E-2</v>
      </c>
      <c r="O56" s="17">
        <v>1.1584527522008999E-2</v>
      </c>
      <c r="P56" s="17">
        <v>1.17654373797419E-2</v>
      </c>
      <c r="Q56" s="17">
        <v>1.18613142729476E-2</v>
      </c>
      <c r="R56" s="17">
        <v>1.1984597567144499E-2</v>
      </c>
      <c r="S56" s="17">
        <v>1.2052346208572699E-2</v>
      </c>
      <c r="T56" s="17">
        <v>1.20263343361531E-2</v>
      </c>
      <c r="U56" s="17">
        <v>1.1959664591265301E-2</v>
      </c>
      <c r="V56" s="17">
        <v>1.2151168556492E-2</v>
      </c>
      <c r="W56" s="17">
        <v>1.21482547215507E-2</v>
      </c>
      <c r="X56" s="17">
        <v>1.2352151348162499E-2</v>
      </c>
      <c r="Y56" s="17">
        <v>1.249688172929E-2</v>
      </c>
      <c r="Z56" s="17">
        <v>1.26412811771189E-2</v>
      </c>
      <c r="AA56" s="17">
        <v>1.27014987805263E-2</v>
      </c>
      <c r="AB56" s="17">
        <v>1.2962802014340399E-2</v>
      </c>
    </row>
    <row r="57" spans="4:28" x14ac:dyDescent="0.25">
      <c r="D57" s="16">
        <v>25</v>
      </c>
      <c r="E57" s="17">
        <v>1.48949666866269E-2</v>
      </c>
      <c r="F57" s="17">
        <v>1.4943083958509599E-2</v>
      </c>
      <c r="G57" s="17">
        <v>1.47563375973333E-2</v>
      </c>
      <c r="H57" s="17">
        <v>1.4617142716468801E-2</v>
      </c>
      <c r="I57" s="17">
        <v>1.4531110582344501E-2</v>
      </c>
      <c r="J57" s="17">
        <v>1.47207799788818E-2</v>
      </c>
      <c r="K57" s="17">
        <v>1.5054211652493E-2</v>
      </c>
      <c r="L57" s="17">
        <v>1.27973945759269E-2</v>
      </c>
      <c r="M57" s="17">
        <v>1.24689480132864E-2</v>
      </c>
      <c r="N57" s="17">
        <v>1.21057938773994E-2</v>
      </c>
      <c r="O57" s="17">
        <v>1.2093203876373301E-2</v>
      </c>
      <c r="P57" s="17">
        <v>1.21638347591526E-2</v>
      </c>
      <c r="Q57" s="17">
        <v>1.22441408318459E-2</v>
      </c>
      <c r="R57" s="17">
        <v>1.50647746920903E-2</v>
      </c>
      <c r="S57" s="17">
        <v>1.53669032450592E-2</v>
      </c>
      <c r="T57" s="17">
        <v>1.28252303358473E-2</v>
      </c>
      <c r="U57" s="17">
        <v>1.24064473206686E-2</v>
      </c>
      <c r="V57" s="17">
        <v>1.2457584744407E-2</v>
      </c>
      <c r="W57" s="17">
        <v>1.2733709320755999E-2</v>
      </c>
      <c r="X57" s="17">
        <v>1.2957435919747899E-2</v>
      </c>
      <c r="Y57" s="17">
        <v>1.3306832927754E-2</v>
      </c>
      <c r="Z57" s="17">
        <v>1.29060282764023E-2</v>
      </c>
      <c r="AA57" s="17">
        <v>1.27660074961954E-2</v>
      </c>
      <c r="AB57" s="17">
        <v>1.28394323961661E-2</v>
      </c>
    </row>
    <row r="58" spans="4:28" x14ac:dyDescent="0.25">
      <c r="D58" s="16">
        <v>26</v>
      </c>
      <c r="E58" s="17">
        <v>2.4394454225247501E-2</v>
      </c>
      <c r="F58" s="17">
        <v>2.55784752274473E-2</v>
      </c>
      <c r="G58" s="17">
        <v>2.5288884108489899E-2</v>
      </c>
      <c r="H58" s="17">
        <v>2.6038383992564199E-2</v>
      </c>
      <c r="I58" s="17">
        <v>2.58687159380122E-2</v>
      </c>
      <c r="J58" s="17">
        <v>2.7071439964732401E-2</v>
      </c>
      <c r="K58" s="17">
        <v>2.7541030945457401E-2</v>
      </c>
      <c r="L58" s="17">
        <v>2.9225265349881499E-2</v>
      </c>
      <c r="M58" s="17">
        <v>2.6824168325530601E-2</v>
      </c>
      <c r="N58" s="17">
        <v>2.90026685289821E-2</v>
      </c>
      <c r="O58" s="17">
        <v>2.2902576039493298E-2</v>
      </c>
      <c r="P58" s="17">
        <v>2.16774221351189E-2</v>
      </c>
      <c r="Q58" s="17">
        <v>2.2398254719048299E-2</v>
      </c>
      <c r="R58" s="17">
        <v>2.2190900599609702E-2</v>
      </c>
      <c r="S58" s="17">
        <v>2.1980632311374499E-2</v>
      </c>
      <c r="T58" s="17">
        <v>2.29113909538303E-2</v>
      </c>
      <c r="U58" s="17">
        <v>2.1337058610643701E-2</v>
      </c>
      <c r="V58" s="17">
        <v>2.2480682916817301E-2</v>
      </c>
      <c r="W58" s="17">
        <v>2.3546176719687301E-2</v>
      </c>
      <c r="X58" s="17">
        <v>2.4510368144862401E-2</v>
      </c>
      <c r="Y58" s="17">
        <v>2.5156954942392E-2</v>
      </c>
      <c r="Z58" s="17">
        <v>2.56209452387667E-2</v>
      </c>
      <c r="AA58" s="17">
        <v>2.6630721110588E-2</v>
      </c>
      <c r="AB58" s="17">
        <v>2.7475704601581798E-2</v>
      </c>
    </row>
    <row r="59" spans="4:28" x14ac:dyDescent="0.25">
      <c r="D59" s="16">
        <v>27</v>
      </c>
      <c r="E59" s="17">
        <v>2.91221029369358E-2</v>
      </c>
      <c r="F59" s="17">
        <v>2.5359501855798501E-2</v>
      </c>
      <c r="G59" s="17">
        <v>2.2285486632370299E-2</v>
      </c>
      <c r="H59" s="17">
        <v>2.3266453347204601E-2</v>
      </c>
      <c r="I59" s="17">
        <v>2.28671305325715E-2</v>
      </c>
      <c r="J59" s="17">
        <v>2.5410957772531401E-2</v>
      </c>
      <c r="K59" s="17">
        <v>2.7361828019004199E-2</v>
      </c>
      <c r="L59" s="17">
        <v>2.7401248264910302E-2</v>
      </c>
      <c r="M59" s="17">
        <v>2.08689799519125E-2</v>
      </c>
      <c r="N59" s="17">
        <v>2.1299854982649798E-2</v>
      </c>
      <c r="O59" s="17">
        <v>2.0869622377781599E-2</v>
      </c>
      <c r="P59" s="17">
        <v>1.8892478470363201E-2</v>
      </c>
      <c r="Q59" s="17">
        <v>1.9420544472513401E-2</v>
      </c>
      <c r="R59" s="17">
        <v>1.87384967024154E-2</v>
      </c>
      <c r="S59" s="17">
        <v>2.04033207171977E-2</v>
      </c>
      <c r="T59" s="17">
        <v>1.9302461053054502E-2</v>
      </c>
      <c r="U59" s="17">
        <v>1.77495112143745E-2</v>
      </c>
      <c r="V59" s="17">
        <v>1.5503943645037099E-2</v>
      </c>
      <c r="W59" s="17">
        <v>1.5777438481810901E-2</v>
      </c>
      <c r="X59" s="17">
        <v>1.65567706492111E-2</v>
      </c>
      <c r="Y59" s="17">
        <v>1.8473676965482098E-2</v>
      </c>
      <c r="Z59" s="17">
        <v>1.9030638510104302E-2</v>
      </c>
      <c r="AA59" s="17">
        <v>2.3220623684514202E-2</v>
      </c>
      <c r="AB59" s="17">
        <v>2.4170066577576799E-2</v>
      </c>
    </row>
    <row r="60" spans="4:28" x14ac:dyDescent="0.25">
      <c r="D60" s="16">
        <v>28</v>
      </c>
      <c r="E60" s="17">
        <v>1.52896470807107E-2</v>
      </c>
      <c r="F60" s="17">
        <v>1.29791004483006E-2</v>
      </c>
      <c r="G60" s="17">
        <v>1.33444328285128E-2</v>
      </c>
      <c r="H60" s="17">
        <v>1.28581054344435E-2</v>
      </c>
      <c r="I60" s="17">
        <v>1.31913098120698E-2</v>
      </c>
      <c r="J60" s="17">
        <v>1.3223529228150999E-2</v>
      </c>
      <c r="K60" s="17">
        <v>1.38186834453255E-2</v>
      </c>
      <c r="L60" s="17">
        <v>1.3392596231152E-2</v>
      </c>
      <c r="M60" s="17">
        <v>1.39214434109488E-2</v>
      </c>
      <c r="N60" s="17">
        <v>1.2554231050997899E-2</v>
      </c>
      <c r="O60" s="17">
        <v>1.2516383928988E-2</v>
      </c>
      <c r="P60" s="17">
        <v>1.2491013880939501E-2</v>
      </c>
      <c r="Q60" s="17">
        <v>1.2795818707013001E-2</v>
      </c>
      <c r="R60" s="17">
        <v>1.2693924057301499E-2</v>
      </c>
      <c r="S60" s="17">
        <v>1.27045663900794E-2</v>
      </c>
      <c r="T60" s="17">
        <v>1.2766407037098099E-2</v>
      </c>
      <c r="U60" s="17">
        <v>1.30884507323703E-2</v>
      </c>
      <c r="V60" s="17">
        <v>1.30168920536057E-2</v>
      </c>
      <c r="W60" s="17">
        <v>1.3206684776695199E-2</v>
      </c>
      <c r="X60" s="17">
        <v>1.33424225434619E-2</v>
      </c>
      <c r="Y60" s="17">
        <v>1.3888612148090999E-2</v>
      </c>
      <c r="Z60" s="17">
        <v>1.3392673089304301E-2</v>
      </c>
      <c r="AA60" s="17">
        <v>1.3573939587149E-2</v>
      </c>
      <c r="AB60" s="17">
        <v>1.4036582080586699E-2</v>
      </c>
    </row>
    <row r="61" spans="4:28" x14ac:dyDescent="0.25">
      <c r="D61" s="16">
        <v>29</v>
      </c>
      <c r="E61" s="17">
        <v>1.1948869169767701E-2</v>
      </c>
      <c r="F61" s="17">
        <v>1.16606197518812E-2</v>
      </c>
      <c r="G61" s="17">
        <v>1.14627779467217E-2</v>
      </c>
      <c r="H61" s="17">
        <v>1.19725394790192E-2</v>
      </c>
      <c r="I61" s="17">
        <v>1.21738353590691E-2</v>
      </c>
      <c r="J61" s="17">
        <v>1.1982153256978399E-2</v>
      </c>
      <c r="K61" s="17">
        <v>1.21796277688504E-2</v>
      </c>
      <c r="L61" s="17">
        <v>1.3112725344255401E-2</v>
      </c>
      <c r="M61" s="17">
        <v>1.3761678695883101E-2</v>
      </c>
      <c r="N61" s="17">
        <v>1.46709693122538E-2</v>
      </c>
      <c r="O61" s="17">
        <v>1.42469009017776E-2</v>
      </c>
      <c r="P61" s="17">
        <v>1.4559424709929601E-2</v>
      </c>
      <c r="Q61" s="17">
        <v>1.5148714858640101E-2</v>
      </c>
      <c r="R61" s="17">
        <v>1.52247427723905E-2</v>
      </c>
      <c r="S61" s="17">
        <v>1.5001527717811601E-2</v>
      </c>
      <c r="T61" s="17">
        <v>1.4800008241338401E-2</v>
      </c>
      <c r="U61" s="17">
        <v>1.4312936607448101E-2</v>
      </c>
      <c r="V61" s="17">
        <v>1.43040285491995E-2</v>
      </c>
      <c r="W61" s="17">
        <v>1.52098196142414E-2</v>
      </c>
      <c r="X61" s="17">
        <v>1.5715942083937898E-2</v>
      </c>
      <c r="Y61" s="17">
        <v>1.52663391801012E-2</v>
      </c>
      <c r="Z61" s="17">
        <v>1.4887766607343001E-2</v>
      </c>
      <c r="AA61" s="17">
        <v>1.5081074145733E-2</v>
      </c>
      <c r="AB61" s="17">
        <v>1.50599636672125E-2</v>
      </c>
    </row>
    <row r="62" spans="4:28" x14ac:dyDescent="0.25">
      <c r="D62" s="16">
        <v>30</v>
      </c>
      <c r="E62" s="17">
        <v>2.9206919474494601E-2</v>
      </c>
      <c r="F62" s="17">
        <v>2.8297928172715401E-2</v>
      </c>
      <c r="G62" s="17">
        <v>2.82315110428124E-2</v>
      </c>
      <c r="H62" s="17">
        <v>2.7642567128396599E-2</v>
      </c>
      <c r="I62" s="17">
        <v>2.6716564129165801E-2</v>
      </c>
      <c r="J62" s="17">
        <v>2.7425125686206E-2</v>
      </c>
      <c r="K62" s="17">
        <v>2.6587379664259201E-2</v>
      </c>
      <c r="L62" s="17">
        <v>2.6007537101752298E-2</v>
      </c>
      <c r="M62" s="17">
        <v>2.5082096214883599E-2</v>
      </c>
      <c r="N62" s="17">
        <v>2.4823037438507799E-2</v>
      </c>
      <c r="O62" s="17">
        <v>2.58514772959921E-2</v>
      </c>
      <c r="P62" s="17">
        <v>2.48512222793895E-2</v>
      </c>
      <c r="Q62" s="17">
        <v>2.4279361295291301E-2</v>
      </c>
      <c r="R62" s="17">
        <v>2.4656695559186901E-2</v>
      </c>
      <c r="S62" s="17">
        <v>2.53587288499494E-2</v>
      </c>
      <c r="T62" s="17">
        <v>2.5032751430761099E-2</v>
      </c>
      <c r="U62" s="17">
        <v>2.4900270877758601E-2</v>
      </c>
      <c r="V62" s="17">
        <v>2.58178144485183E-2</v>
      </c>
      <c r="W62" s="17">
        <v>2.68556425308005E-2</v>
      </c>
      <c r="X62" s="17">
        <v>2.8125539253195799E-2</v>
      </c>
      <c r="Y62" s="17">
        <v>2.7703962525878201E-2</v>
      </c>
      <c r="Z62" s="17">
        <v>2.6971534842521998E-2</v>
      </c>
      <c r="AA62" s="17">
        <v>2.7006009644982499E-2</v>
      </c>
      <c r="AB62" s="17">
        <v>2.8829230704385998E-2</v>
      </c>
    </row>
    <row r="63" spans="4:28" x14ac:dyDescent="0.25">
      <c r="D63" s="16">
        <v>31</v>
      </c>
      <c r="E63" s="17">
        <v>0.11060328420050999</v>
      </c>
      <c r="F63" s="17">
        <v>0.10494574874752401</v>
      </c>
      <c r="G63" s="17">
        <v>9.9531508415884595E-2</v>
      </c>
      <c r="H63" s="17">
        <v>9.3284151385167602E-2</v>
      </c>
      <c r="I63" s="17">
        <v>8.5240198195693298E-2</v>
      </c>
      <c r="J63" s="17">
        <v>8.9903426859507807E-2</v>
      </c>
      <c r="K63" s="17">
        <v>8.9549411088213904E-2</v>
      </c>
      <c r="L63" s="17">
        <v>9.1561487989664805E-2</v>
      </c>
      <c r="M63" s="17">
        <v>8.9494709578890205E-2</v>
      </c>
      <c r="N63" s="17">
        <v>8.5757323026923904E-2</v>
      </c>
      <c r="O63" s="17">
        <v>8.69733139485694E-2</v>
      </c>
      <c r="P63" s="17">
        <v>9.3244506148251499E-2</v>
      </c>
      <c r="Q63" s="17">
        <v>0.109461658975708</v>
      </c>
      <c r="R63" s="17">
        <v>0.10271921048617</v>
      </c>
      <c r="S63" s="17">
        <v>0.10293990086768701</v>
      </c>
      <c r="T63" s="17">
        <v>0.103785814574703</v>
      </c>
      <c r="U63" s="17">
        <v>0.106110974186303</v>
      </c>
      <c r="V63" s="17">
        <v>0.102431191724142</v>
      </c>
      <c r="W63" s="17">
        <v>0.108107500119815</v>
      </c>
      <c r="X63" s="17">
        <v>0.112614542984148</v>
      </c>
      <c r="Y63" s="17">
        <v>0.109506405935479</v>
      </c>
      <c r="Z63" s="17">
        <v>0.10847623116581</v>
      </c>
      <c r="AA63" s="17">
        <v>0.111068531309683</v>
      </c>
      <c r="AB63" s="17">
        <v>0.108352711616339</v>
      </c>
    </row>
    <row r="64" spans="4:28" x14ac:dyDescent="0.25">
      <c r="D64" s="16">
        <v>32</v>
      </c>
      <c r="E64" s="17">
        <v>3.9047018101844397E-2</v>
      </c>
      <c r="F64" s="17">
        <v>4.4909315407297402E-2</v>
      </c>
      <c r="G64" s="17">
        <v>4.3785502080463903E-2</v>
      </c>
      <c r="H64" s="17">
        <v>3.7856151758129897E-2</v>
      </c>
      <c r="I64" s="17">
        <v>3.1247065027659102E-2</v>
      </c>
      <c r="J64" s="17">
        <v>3.4856161193010098E-2</v>
      </c>
      <c r="K64" s="17">
        <v>3.3893458979883197E-2</v>
      </c>
      <c r="L64" s="17">
        <v>2.9715283075770101E-2</v>
      </c>
      <c r="M64" s="17">
        <v>2.6623981610810799E-2</v>
      </c>
      <c r="N64" s="17">
        <v>1.8578173983345499E-2</v>
      </c>
      <c r="O64" s="17">
        <v>2.20165584609422E-2</v>
      </c>
      <c r="P64" s="17">
        <v>1.4032083898640401E-2</v>
      </c>
      <c r="Q64" s="17">
        <v>1.6676716952101898E-2</v>
      </c>
      <c r="R64" s="17">
        <v>3.31901614657708E-2</v>
      </c>
      <c r="S64" s="17">
        <v>3.3655754184789097E-2</v>
      </c>
      <c r="T64" s="17">
        <v>3.3906696506225402E-2</v>
      </c>
      <c r="U64" s="17">
        <v>2.53651392224928E-2</v>
      </c>
      <c r="V64" s="17">
        <v>1.7065773868466399E-2</v>
      </c>
      <c r="W64" s="17">
        <v>1.82525840464049E-2</v>
      </c>
      <c r="X64" s="17">
        <v>1.57958776257319E-2</v>
      </c>
      <c r="Y64" s="17">
        <v>1.6441193797590702E-2</v>
      </c>
      <c r="Z64" s="17">
        <v>1.5975523021400099E-2</v>
      </c>
      <c r="AA64" s="17">
        <v>1.60727359694302E-2</v>
      </c>
      <c r="AB64" s="17">
        <v>3.1218464114770202E-2</v>
      </c>
    </row>
    <row r="65" spans="4:28" x14ac:dyDescent="0.25">
      <c r="D65" s="16">
        <v>33</v>
      </c>
      <c r="E65" s="17">
        <v>2.0638896209522001E-2</v>
      </c>
      <c r="F65" s="17">
        <v>1.8537725359970898E-2</v>
      </c>
      <c r="G65" s="17">
        <v>1.85223684477498E-2</v>
      </c>
      <c r="H65" s="17">
        <v>1.8676722932969601E-2</v>
      </c>
      <c r="I65" s="17">
        <v>1.8139586783640999E-2</v>
      </c>
      <c r="J65" s="17">
        <v>1.89302642326457E-2</v>
      </c>
      <c r="K65" s="17">
        <v>1.9296700592465601E-2</v>
      </c>
      <c r="L65" s="17">
        <v>2.00445185838426E-2</v>
      </c>
      <c r="M65" s="17">
        <v>1.9462271324575699E-2</v>
      </c>
      <c r="N65" s="17">
        <v>1.89024368875381E-2</v>
      </c>
      <c r="O65" s="17">
        <v>1.9411029254011399E-2</v>
      </c>
      <c r="P65" s="17">
        <v>1.94747844548364E-2</v>
      </c>
      <c r="Q65" s="17">
        <v>1.8785927054499101E-2</v>
      </c>
      <c r="R65" s="17">
        <v>1.8989341110450999E-2</v>
      </c>
      <c r="S65" s="17">
        <v>1.86572372591273E-2</v>
      </c>
      <c r="T65" s="17">
        <v>1.9158841650375801E-2</v>
      </c>
      <c r="U65" s="17">
        <v>1.8146861672578101E-2</v>
      </c>
      <c r="V65" s="17">
        <v>1.8619141251460899E-2</v>
      </c>
      <c r="W65" s="17">
        <v>1.9387827760443399E-2</v>
      </c>
      <c r="X65" s="17">
        <v>1.9888115254502101E-2</v>
      </c>
      <c r="Y65" s="17">
        <v>2.0003430824633898E-2</v>
      </c>
      <c r="Z65" s="17">
        <v>1.97976123752601E-2</v>
      </c>
      <c r="AA65" s="17">
        <v>2.0833223590979801E-2</v>
      </c>
      <c r="AB65" s="17">
        <v>2.1277167768489601E-2</v>
      </c>
    </row>
    <row r="66" spans="4:28" x14ac:dyDescent="0.25">
      <c r="D66" s="16">
        <v>34</v>
      </c>
      <c r="E66" s="17">
        <v>3.8167517807491398E-2</v>
      </c>
      <c r="F66" s="17">
        <v>3.9026408464674603E-2</v>
      </c>
      <c r="G66" s="17">
        <v>3.67184704112236E-2</v>
      </c>
      <c r="H66" s="17">
        <v>3.5965167818775401E-2</v>
      </c>
      <c r="I66" s="17">
        <v>3.3716502399585603E-2</v>
      </c>
      <c r="J66" s="17">
        <v>2.8855531643572001E-2</v>
      </c>
      <c r="K66" s="17">
        <v>2.6108809018837401E-2</v>
      </c>
      <c r="L66" s="17">
        <v>2.5115269386253199E-2</v>
      </c>
      <c r="M66" s="17">
        <v>2.61431217932022E-2</v>
      </c>
      <c r="N66" s="17">
        <v>2.6356454193646201E-2</v>
      </c>
      <c r="O66" s="17">
        <v>2.63488242997095E-2</v>
      </c>
      <c r="P66" s="17">
        <v>2.7252171481738301E-2</v>
      </c>
      <c r="Q66" s="17">
        <v>2.7448352467290799E-2</v>
      </c>
      <c r="R66" s="17">
        <v>2.70292174440981E-2</v>
      </c>
      <c r="S66" s="17">
        <v>2.74593868145043E-2</v>
      </c>
      <c r="T66" s="17">
        <v>2.79375409591653E-2</v>
      </c>
      <c r="U66" s="17">
        <v>2.8700329026061702E-2</v>
      </c>
      <c r="V66" s="17">
        <v>3.0134598093767902E-2</v>
      </c>
      <c r="W66" s="17">
        <v>3.0861649920456102E-2</v>
      </c>
      <c r="X66" s="17">
        <v>3.0919293206458701E-2</v>
      </c>
      <c r="Y66" s="17">
        <v>3.0639880020521901E-2</v>
      </c>
      <c r="Z66" s="17">
        <v>3.0196918980037499E-2</v>
      </c>
      <c r="AA66" s="17">
        <v>3.00425816036099E-2</v>
      </c>
      <c r="AB66" s="17">
        <v>3.08399017515473E-2</v>
      </c>
    </row>
    <row r="67" spans="4:28" x14ac:dyDescent="0.25">
      <c r="D67" s="16">
        <v>35</v>
      </c>
      <c r="E67" s="17">
        <v>3.9964104010085398E-2</v>
      </c>
      <c r="F67" s="17">
        <v>2.7840839246955101E-2</v>
      </c>
      <c r="G67" s="17">
        <v>3.6647792801536197E-2</v>
      </c>
      <c r="H67" s="17">
        <v>3.5857887297352002E-2</v>
      </c>
      <c r="I67" s="17">
        <v>2.61601596002363E-2</v>
      </c>
      <c r="J67" s="17">
        <v>3.5969461645393802E-2</v>
      </c>
      <c r="K67" s="17">
        <v>2.61251505282631E-2</v>
      </c>
      <c r="L67" s="17">
        <v>2.80506507520208E-2</v>
      </c>
      <c r="M67" s="17">
        <v>2.6973752163033701E-2</v>
      </c>
      <c r="N67" s="17">
        <v>2.67413495033176E-2</v>
      </c>
      <c r="O67" s="17">
        <v>2.6349626127726601E-2</v>
      </c>
      <c r="P67" s="17">
        <v>2.6400811716096002E-2</v>
      </c>
      <c r="Q67" s="17">
        <v>2.6597319414148599E-2</v>
      </c>
      <c r="R67" s="17">
        <v>2.5782583315319098E-2</v>
      </c>
      <c r="S67" s="17">
        <v>2.6281312054037501E-2</v>
      </c>
      <c r="T67" s="17">
        <v>2.6623728193599601E-2</v>
      </c>
      <c r="U67" s="17">
        <v>2.7304729424992399E-2</v>
      </c>
      <c r="V67" s="17">
        <v>2.8930474151610298E-2</v>
      </c>
      <c r="W67" s="17">
        <v>3.0011942292417899E-2</v>
      </c>
      <c r="X67" s="17">
        <v>3.3673228943152E-2</v>
      </c>
      <c r="Y67" s="17">
        <v>3.3548070200649101E-2</v>
      </c>
      <c r="Z67" s="17">
        <v>2.9423089201574399E-2</v>
      </c>
      <c r="AA67" s="17">
        <v>2.8917129603318801E-2</v>
      </c>
      <c r="AB67" s="17">
        <v>3.0706452247687099E-2</v>
      </c>
    </row>
    <row r="68" spans="4:28" x14ac:dyDescent="0.25">
      <c r="D68" s="16">
        <v>36</v>
      </c>
      <c r="E68" s="17">
        <v>6.7673517317426296E-2</v>
      </c>
      <c r="F68" s="17">
        <v>6.4661847172352099E-2</v>
      </c>
      <c r="G68" s="17">
        <v>6.2156019033770098E-2</v>
      </c>
      <c r="H68" s="17">
        <v>6.3780437991411407E-2</v>
      </c>
      <c r="I68" s="17">
        <v>6.6727101677868703E-2</v>
      </c>
      <c r="J68" s="17">
        <v>6.8694761086707495E-2</v>
      </c>
      <c r="K68" s="17">
        <v>6.7542723121489498E-2</v>
      </c>
      <c r="L68" s="17">
        <v>6.3249505729331107E-2</v>
      </c>
      <c r="M68" s="17">
        <v>6.2945727032926904E-2</v>
      </c>
      <c r="N68" s="17">
        <v>6.5036638655840501E-2</v>
      </c>
      <c r="O68" s="17">
        <v>6.6368095205365796E-2</v>
      </c>
      <c r="P68" s="17">
        <v>6.4093828327069002E-2</v>
      </c>
      <c r="Q68" s="17">
        <v>6.0438341179023601E-2</v>
      </c>
      <c r="R68" s="17">
        <v>5.8090870954910098E-2</v>
      </c>
      <c r="S68" s="17">
        <v>5.9775011218975702E-2</v>
      </c>
      <c r="T68" s="17">
        <v>6.2079920045406398E-2</v>
      </c>
      <c r="U68" s="17">
        <v>6.3866169437121798E-2</v>
      </c>
      <c r="V68" s="17">
        <v>6.8193105025212794E-2</v>
      </c>
      <c r="W68" s="17">
        <v>7.1746303497097902E-2</v>
      </c>
      <c r="X68" s="17">
        <v>6.8504160456353005E-2</v>
      </c>
      <c r="Y68" s="17">
        <v>6.8749014938374195E-2</v>
      </c>
      <c r="Z68" s="17">
        <v>6.9796063767832997E-2</v>
      </c>
      <c r="AA68" s="17">
        <v>7.14960535983961E-2</v>
      </c>
      <c r="AB68" s="17">
        <v>7.7624947491964302E-2</v>
      </c>
    </row>
    <row r="69" spans="4:28" x14ac:dyDescent="0.25">
      <c r="D69" s="16">
        <v>37</v>
      </c>
      <c r="E69" s="17">
        <v>2.0704002034762099E-2</v>
      </c>
      <c r="F69" s="17">
        <v>1.93454270027183E-2</v>
      </c>
      <c r="G69" s="17">
        <v>1.60661154617067E-2</v>
      </c>
      <c r="H69" s="17">
        <v>1.3992175239116901E-2</v>
      </c>
      <c r="I69" s="17">
        <v>1.11747990922969E-2</v>
      </c>
      <c r="J69" s="17">
        <v>1.04338538486855E-2</v>
      </c>
      <c r="K69" s="17">
        <v>0.01</v>
      </c>
      <c r="L69" s="17">
        <v>0.01</v>
      </c>
      <c r="M69" s="17">
        <v>0.01</v>
      </c>
      <c r="N69" s="17">
        <v>0.01</v>
      </c>
      <c r="O69" s="17">
        <v>0.01</v>
      </c>
      <c r="P69" s="17">
        <v>0.01</v>
      </c>
      <c r="Q69" s="17">
        <v>0.01</v>
      </c>
      <c r="R69" s="17">
        <v>0.01</v>
      </c>
      <c r="S69" s="17">
        <v>0.01</v>
      </c>
      <c r="T69" s="17">
        <v>0.01</v>
      </c>
      <c r="U69" s="17">
        <v>0.01</v>
      </c>
      <c r="V69" s="17">
        <v>0.01</v>
      </c>
      <c r="W69" s="17">
        <v>0.01</v>
      </c>
      <c r="X69" s="17">
        <v>0.01</v>
      </c>
      <c r="Y69" s="17">
        <v>0.01</v>
      </c>
      <c r="Z69" s="17">
        <v>0.01</v>
      </c>
      <c r="AA69" s="17">
        <v>0.01</v>
      </c>
      <c r="AB69" s="17">
        <v>1.00812460309605E-2</v>
      </c>
    </row>
    <row r="70" spans="4:28" x14ac:dyDescent="0.25">
      <c r="D70" s="16">
        <v>38</v>
      </c>
      <c r="E70" s="17">
        <v>2.6350328289837001E-2</v>
      </c>
      <c r="F70" s="17">
        <v>2.7729184646414801E-2</v>
      </c>
      <c r="G70" s="17">
        <v>2.5270158397763299E-2</v>
      </c>
      <c r="H70" s="17">
        <v>1.9338683893646201E-2</v>
      </c>
      <c r="I70" s="17">
        <v>1.03012413801306E-2</v>
      </c>
      <c r="J70" s="17">
        <v>0.01</v>
      </c>
      <c r="K70" s="17">
        <v>0.01</v>
      </c>
      <c r="L70" s="17">
        <v>0.01</v>
      </c>
      <c r="M70" s="17">
        <v>0.01</v>
      </c>
      <c r="N70" s="17">
        <v>0.01</v>
      </c>
      <c r="O70" s="17">
        <v>0.01</v>
      </c>
      <c r="P70" s="17">
        <v>1.0617751258240399E-2</v>
      </c>
      <c r="Q70" s="17">
        <v>1.5191941188160999E-2</v>
      </c>
      <c r="R70" s="17">
        <v>1.75965651159272E-2</v>
      </c>
      <c r="S70" s="17">
        <v>1.7860288228743401E-2</v>
      </c>
      <c r="T70" s="17">
        <v>1.78792881845962E-2</v>
      </c>
      <c r="U70" s="17">
        <v>1.8088611358170401E-2</v>
      </c>
      <c r="V70" s="17">
        <v>1.28441460151443E-2</v>
      </c>
      <c r="W70" s="17">
        <v>0.01</v>
      </c>
      <c r="X70" s="17">
        <v>0.01</v>
      </c>
      <c r="Y70" s="17">
        <v>0.01</v>
      </c>
      <c r="Z70" s="17">
        <v>0.01</v>
      </c>
      <c r="AA70" s="17">
        <v>0.01</v>
      </c>
      <c r="AB70" s="17">
        <v>0.01</v>
      </c>
    </row>
    <row r="71" spans="4:28" x14ac:dyDescent="0.25">
      <c r="D71" s="16">
        <v>39</v>
      </c>
      <c r="E71" s="17">
        <v>3.73205935077272E-2</v>
      </c>
      <c r="F71" s="17">
        <v>4.10662359111428E-2</v>
      </c>
      <c r="G71" s="17">
        <v>3.9467534123122698E-2</v>
      </c>
      <c r="H71" s="17">
        <v>3.8043947318753199E-2</v>
      </c>
      <c r="I71" s="17">
        <v>2.85544668626765E-2</v>
      </c>
      <c r="J71" s="17">
        <v>2.4877124436987801E-2</v>
      </c>
      <c r="K71" s="17">
        <v>2.3409715663928601E-2</v>
      </c>
      <c r="L71" s="17">
        <v>2.4147161657527901E-2</v>
      </c>
      <c r="M71" s="17">
        <v>2.43063839854844E-2</v>
      </c>
      <c r="N71" s="17">
        <v>2.4658122564958501E-2</v>
      </c>
      <c r="O71" s="17">
        <v>2.4574708276546099E-2</v>
      </c>
      <c r="P71" s="17">
        <v>2.4372081263872102E-2</v>
      </c>
      <c r="Q71" s="17">
        <v>2.4683937926710701E-2</v>
      </c>
      <c r="R71" s="17">
        <v>2.4952732161450299E-2</v>
      </c>
      <c r="S71" s="17">
        <v>2.39282081455842E-2</v>
      </c>
      <c r="T71" s="17">
        <v>2.3977199322390199E-2</v>
      </c>
      <c r="U71" s="17">
        <v>2.3792047900827E-2</v>
      </c>
      <c r="V71" s="17">
        <v>2.6425353436912401E-2</v>
      </c>
      <c r="W71" s="17">
        <v>2.6726095690613998E-2</v>
      </c>
      <c r="X71" s="17">
        <v>2.8151079355175398E-2</v>
      </c>
      <c r="Y71" s="17">
        <v>2.8416438417029202E-2</v>
      </c>
      <c r="Z71" s="17">
        <v>2.7555286522465701E-2</v>
      </c>
      <c r="AA71" s="17">
        <v>2.8286145161562699E-2</v>
      </c>
      <c r="AB71" s="17">
        <v>2.8542439079709901E-2</v>
      </c>
    </row>
    <row r="72" spans="4:28" x14ac:dyDescent="0.25">
      <c r="D72" s="16">
        <v>40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</row>
    <row r="73" spans="4:28" x14ac:dyDescent="0.25">
      <c r="D73" s="16">
        <v>41</v>
      </c>
      <c r="E73" s="17">
        <v>2.2277499493368599E-2</v>
      </c>
      <c r="F73" s="17">
        <v>2.0076801078491899E-2</v>
      </c>
      <c r="G73" s="17">
        <v>1.8164577328737001E-2</v>
      </c>
      <c r="H73" s="17">
        <v>1.6920687096820399E-2</v>
      </c>
      <c r="I73" s="17">
        <v>1.67339051701559E-2</v>
      </c>
      <c r="J73" s="17">
        <v>1.6302846926961202E-2</v>
      </c>
      <c r="K73" s="17">
        <v>1.50283173839068E-2</v>
      </c>
      <c r="L73" s="17">
        <v>1.56001265355532E-2</v>
      </c>
      <c r="M73" s="17">
        <v>1.4999600504672901E-2</v>
      </c>
      <c r="N73" s="17">
        <v>1.46987224799395E-2</v>
      </c>
      <c r="O73" s="17">
        <v>1.4602398622884699E-2</v>
      </c>
      <c r="P73" s="17">
        <v>1.4713670883986099E-2</v>
      </c>
      <c r="Q73" s="17">
        <v>1.60830468818574E-2</v>
      </c>
      <c r="R73" s="17">
        <v>1.6276545245776701E-2</v>
      </c>
      <c r="S73" s="17">
        <v>1.6136083638225801E-2</v>
      </c>
      <c r="T73" s="17">
        <v>1.6358851476184998E-2</v>
      </c>
      <c r="U73" s="17">
        <v>1.6308979258546599E-2</v>
      </c>
      <c r="V73" s="17">
        <v>1.6923319052198901E-2</v>
      </c>
      <c r="W73" s="17">
        <v>1.69518377877746E-2</v>
      </c>
      <c r="X73" s="17">
        <v>1.72648997337718E-2</v>
      </c>
      <c r="Y73" s="17">
        <v>1.76543361164808E-2</v>
      </c>
      <c r="Z73" s="17">
        <v>1.7513936758634101E-2</v>
      </c>
      <c r="AA73" s="17">
        <v>1.79530475230587E-2</v>
      </c>
      <c r="AB73" s="17">
        <v>1.8896003933567999E-2</v>
      </c>
    </row>
    <row r="74" spans="4:28" x14ac:dyDescent="0.25">
      <c r="D74" s="16">
        <v>42</v>
      </c>
      <c r="E74" s="17">
        <v>0.27151357465898002</v>
      </c>
      <c r="F74" s="17">
        <v>0.25421657771676698</v>
      </c>
      <c r="G74" s="17">
        <v>0.25358098942639201</v>
      </c>
      <c r="H74" s="17">
        <v>0.26204208663122602</v>
      </c>
      <c r="I74" s="17">
        <v>0.298326833926565</v>
      </c>
      <c r="J74" s="17">
        <v>0.299498410321696</v>
      </c>
      <c r="K74" s="17">
        <v>0.31455382967817602</v>
      </c>
      <c r="L74" s="17">
        <v>0.33931855210461498</v>
      </c>
      <c r="M74" s="17">
        <v>0.35541357604343099</v>
      </c>
      <c r="N74" s="17">
        <v>0.36952685261187601</v>
      </c>
      <c r="O74" s="17">
        <v>0.36798495740099202</v>
      </c>
      <c r="P74" s="17">
        <v>0.37351380936264</v>
      </c>
      <c r="Q74" s="17">
        <v>0.35918128876271699</v>
      </c>
      <c r="R74" s="17">
        <v>0.34145646587533102</v>
      </c>
      <c r="S74" s="17">
        <v>0.342727411663792</v>
      </c>
      <c r="T74" s="17">
        <v>0.34542941536875799</v>
      </c>
      <c r="U74" s="17">
        <v>0.36214741495160702</v>
      </c>
      <c r="V74" s="17">
        <v>0.40241533395283302</v>
      </c>
      <c r="W74" s="17">
        <v>0.42651317690433499</v>
      </c>
      <c r="X74" s="17">
        <v>0.43823281703433298</v>
      </c>
      <c r="Y74" s="17">
        <v>0.435280223997767</v>
      </c>
      <c r="Z74" s="17">
        <v>0.42656744191942098</v>
      </c>
      <c r="AA74" s="17">
        <v>0.40765237615293498</v>
      </c>
      <c r="AB74" s="17">
        <v>0.37780304847713198</v>
      </c>
    </row>
    <row r="75" spans="4:28" x14ac:dyDescent="0.25">
      <c r="D75" s="16">
        <v>43</v>
      </c>
      <c r="E75" s="17">
        <v>1.4279573986853601E-2</v>
      </c>
      <c r="F75" s="17">
        <v>1.4915714544571799E-2</v>
      </c>
      <c r="G75" s="17">
        <v>1.54447504729152E-2</v>
      </c>
      <c r="H75" s="17">
        <v>1.57697244334358E-2</v>
      </c>
      <c r="I75" s="17">
        <v>1.62804518344601E-2</v>
      </c>
      <c r="J75" s="17">
        <v>1.6966977562277601E-2</v>
      </c>
      <c r="K75" s="17">
        <v>1.7580006768510799E-2</v>
      </c>
      <c r="L75" s="17">
        <v>1.7502006446788999E-2</v>
      </c>
      <c r="M75" s="17">
        <v>1.7889084015260199E-2</v>
      </c>
      <c r="N75" s="17">
        <v>1.7947139796951599E-2</v>
      </c>
      <c r="O75" s="17">
        <v>1.8125200726271801E-2</v>
      </c>
      <c r="P75" s="17">
        <v>1.7951455598901E-2</v>
      </c>
      <c r="Q75" s="17">
        <v>1.8139600879055699E-2</v>
      </c>
      <c r="R75" s="17">
        <v>1.69937444410273E-2</v>
      </c>
      <c r="S75" s="17">
        <v>1.6754792465030501E-2</v>
      </c>
      <c r="T75" s="17">
        <v>1.5787452045658699E-2</v>
      </c>
      <c r="U75" s="17">
        <v>1.52793648943459E-2</v>
      </c>
      <c r="V75" s="17">
        <v>1.43376585787547E-2</v>
      </c>
      <c r="W75" s="17">
        <v>1.3953202638582201E-2</v>
      </c>
      <c r="X75" s="17">
        <v>1.4027959557006101E-2</v>
      </c>
      <c r="Y75" s="17">
        <v>1.41795364328087E-2</v>
      </c>
      <c r="Z75" s="17">
        <v>1.4300681835279499E-2</v>
      </c>
      <c r="AA75" s="17">
        <v>1.4182392392456901E-2</v>
      </c>
      <c r="AB75" s="17">
        <v>1.3700040554090799E-2</v>
      </c>
    </row>
    <row r="76" spans="4:28" x14ac:dyDescent="0.25">
      <c r="D76" s="16">
        <v>44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</row>
    <row r="77" spans="4:28" x14ac:dyDescent="0.25">
      <c r="D77" s="16">
        <v>45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</row>
    <row r="78" spans="4:28" x14ac:dyDescent="0.25">
      <c r="D78" s="16">
        <v>46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</row>
    <row r="79" spans="4:28" x14ac:dyDescent="0.25">
      <c r="D79" s="16">
        <v>47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</row>
    <row r="80" spans="4:28" x14ac:dyDescent="0.25">
      <c r="D80" s="16">
        <v>48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</row>
    <row r="81" spans="4:28" x14ac:dyDescent="0.25">
      <c r="D81" s="16">
        <v>49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</row>
    <row r="82" spans="4:28" x14ac:dyDescent="0.25">
      <c r="D82" s="16">
        <v>50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</row>
    <row r="83" spans="4:28" x14ac:dyDescent="0.25">
      <c r="D83" s="16">
        <v>51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</row>
    <row r="84" spans="4:28" x14ac:dyDescent="0.25">
      <c r="D84" s="16">
        <v>52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</row>
    <row r="85" spans="4:28" x14ac:dyDescent="0.25">
      <c r="D85" s="16">
        <v>53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>
        <v>0</v>
      </c>
      <c r="AB85" s="17">
        <v>0</v>
      </c>
    </row>
    <row r="86" spans="4:28" x14ac:dyDescent="0.25">
      <c r="D86" s="16">
        <v>54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>
        <v>0</v>
      </c>
    </row>
    <row r="87" spans="4:28" x14ac:dyDescent="0.25">
      <c r="D87" s="16">
        <v>55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</row>
    <row r="88" spans="4:28" x14ac:dyDescent="0.25">
      <c r="D88" s="16">
        <v>56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</row>
    <row r="89" spans="4:28" x14ac:dyDescent="0.25">
      <c r="D89" s="16">
        <v>57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</row>
    <row r="90" spans="4:28" x14ac:dyDescent="0.25">
      <c r="D90" s="16">
        <v>58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</row>
  </sheetData>
  <mergeCells count="6">
    <mergeCell ref="Z1:Z2"/>
    <mergeCell ref="Q1:Q2"/>
    <mergeCell ref="R1:R2"/>
    <mergeCell ref="S1:S2"/>
    <mergeCell ref="T1:T2"/>
    <mergeCell ref="Y1:Y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"/>
  <sheetViews>
    <sheetView tabSelected="1" workbookViewId="0">
      <selection activeCell="K31" sqref="K31"/>
    </sheetView>
  </sheetViews>
  <sheetFormatPr defaultRowHeight="15" x14ac:dyDescent="0.25"/>
  <cols>
    <col min="1" max="1" width="9.140625" style="3"/>
    <col min="2" max="2" width="26.28515625" customWidth="1"/>
    <col min="4" max="4" width="12" customWidth="1"/>
    <col min="5" max="16" width="14.140625" customWidth="1"/>
    <col min="17" max="17" width="14.28515625" customWidth="1"/>
    <col min="18" max="19" width="14.42578125" customWidth="1"/>
    <col min="20" max="20" width="14.28515625" customWidth="1"/>
    <col min="21" max="24" width="16.5703125" customWidth="1"/>
    <col min="25" max="26" width="14.28515625" customWidth="1"/>
    <col min="27" max="32" width="14.140625" customWidth="1"/>
    <col min="33" max="38" width="13.140625" customWidth="1"/>
  </cols>
  <sheetData>
    <row r="1" spans="1:38" ht="23.25" customHeight="1" x14ac:dyDescent="0.25">
      <c r="A1" s="16" t="s">
        <v>64</v>
      </c>
      <c r="B1" s="16" t="s">
        <v>65</v>
      </c>
      <c r="D1" s="15" t="s">
        <v>70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23"/>
      <c r="R1" s="23"/>
      <c r="S1" s="23"/>
      <c r="T1" s="23"/>
      <c r="U1" s="18"/>
      <c r="V1" s="18"/>
      <c r="W1" s="18"/>
      <c r="X1" s="18"/>
      <c r="Y1" s="23"/>
      <c r="Z1" s="23"/>
      <c r="AA1" s="18"/>
      <c r="AB1" s="18"/>
      <c r="AC1" s="18"/>
      <c r="AD1" s="18"/>
      <c r="AE1" s="18"/>
      <c r="AF1" s="24"/>
      <c r="AG1" s="25"/>
      <c r="AH1" s="25"/>
      <c r="AI1" s="25"/>
      <c r="AJ1" s="25"/>
      <c r="AK1" s="25"/>
      <c r="AL1" s="25"/>
    </row>
    <row r="2" spans="1:38" x14ac:dyDescent="0.25">
      <c r="A2" s="16">
        <v>1</v>
      </c>
      <c r="B2" s="17">
        <v>0</v>
      </c>
      <c r="D2" s="15" t="s">
        <v>66</v>
      </c>
      <c r="E2" s="16" t="s">
        <v>10</v>
      </c>
      <c r="F2" s="16" t="s">
        <v>10</v>
      </c>
      <c r="G2" s="16" t="s">
        <v>67</v>
      </c>
      <c r="H2" s="16" t="s">
        <v>67</v>
      </c>
      <c r="I2" s="16" t="s">
        <v>68</v>
      </c>
      <c r="J2" s="16" t="s">
        <v>68</v>
      </c>
      <c r="K2" s="16" t="s">
        <v>69</v>
      </c>
      <c r="L2" s="16" t="s">
        <v>69</v>
      </c>
      <c r="M2" s="16" t="s">
        <v>68</v>
      </c>
      <c r="N2" s="16" t="s">
        <v>68</v>
      </c>
      <c r="O2" s="16" t="s">
        <v>69</v>
      </c>
      <c r="P2" s="16" t="s">
        <v>69</v>
      </c>
      <c r="Q2" s="23"/>
      <c r="R2" s="23"/>
      <c r="S2" s="23"/>
      <c r="T2" s="23"/>
      <c r="U2" s="16" t="s">
        <v>71</v>
      </c>
      <c r="V2" s="16" t="s">
        <v>72</v>
      </c>
      <c r="W2" s="16" t="s">
        <v>71</v>
      </c>
      <c r="X2" s="16" t="s">
        <v>72</v>
      </c>
      <c r="Y2" s="23"/>
      <c r="Z2" s="23"/>
      <c r="AA2" s="16" t="s">
        <v>10</v>
      </c>
      <c r="AB2" s="16" t="s">
        <v>10</v>
      </c>
      <c r="AC2" s="19" t="s">
        <v>67</v>
      </c>
      <c r="AD2" s="19" t="s">
        <v>67</v>
      </c>
      <c r="AE2" s="19" t="s">
        <v>67</v>
      </c>
      <c r="AF2" s="19" t="s">
        <v>67</v>
      </c>
      <c r="AG2" s="16" t="s">
        <v>88</v>
      </c>
      <c r="AH2" s="16" t="s">
        <v>88</v>
      </c>
      <c r="AI2" s="19" t="s">
        <v>67</v>
      </c>
      <c r="AJ2" s="19" t="s">
        <v>67</v>
      </c>
      <c r="AK2" s="16" t="s">
        <v>88</v>
      </c>
      <c r="AL2" s="16" t="s">
        <v>88</v>
      </c>
    </row>
    <row r="3" spans="1:38" x14ac:dyDescent="0.25">
      <c r="A3" s="16">
        <v>2</v>
      </c>
      <c r="B3" s="17">
        <v>0</v>
      </c>
      <c r="D3" s="15">
        <v>1</v>
      </c>
      <c r="E3" s="17">
        <v>2772456.77935179</v>
      </c>
      <c r="F3" s="17">
        <v>11409493.269259499</v>
      </c>
      <c r="G3" s="17">
        <v>0</v>
      </c>
      <c r="H3" s="17">
        <v>511515.51544544502</v>
      </c>
      <c r="I3" s="17">
        <v>0</v>
      </c>
      <c r="J3" s="17">
        <v>1820000</v>
      </c>
      <c r="K3" s="17">
        <v>0</v>
      </c>
      <c r="L3" s="17">
        <v>2390000</v>
      </c>
      <c r="M3" s="17">
        <v>0</v>
      </c>
      <c r="N3" s="17">
        <v>4000000</v>
      </c>
      <c r="O3" s="17">
        <v>0</v>
      </c>
      <c r="P3" s="17">
        <v>4100000</v>
      </c>
      <c r="Q3" s="17">
        <v>541746.37647056801</v>
      </c>
      <c r="R3" s="17">
        <v>661259.62352943199</v>
      </c>
      <c r="S3" s="17">
        <v>772954.28729764197</v>
      </c>
      <c r="T3" s="17">
        <v>3400146.8508094298</v>
      </c>
      <c r="U3" s="17">
        <v>0</v>
      </c>
      <c r="V3" s="17">
        <v>0</v>
      </c>
      <c r="W3" s="17">
        <v>4965000000</v>
      </c>
      <c r="X3" s="17">
        <v>5855000000</v>
      </c>
      <c r="Y3" s="17">
        <v>1858259.31847351</v>
      </c>
      <c r="Z3" s="17">
        <v>3992780.34705299</v>
      </c>
      <c r="AA3" s="17">
        <v>0</v>
      </c>
      <c r="AB3" s="17">
        <v>16500000</v>
      </c>
      <c r="AC3" s="17">
        <v>0</v>
      </c>
      <c r="AD3" s="17">
        <v>7700000</v>
      </c>
      <c r="AE3" s="17">
        <v>0</v>
      </c>
      <c r="AF3" s="17">
        <v>10000000</v>
      </c>
      <c r="AG3" s="17">
        <v>0</v>
      </c>
      <c r="AH3" s="17">
        <v>1867385.91544545</v>
      </c>
      <c r="AI3" s="17">
        <v>0</v>
      </c>
      <c r="AJ3" s="17">
        <v>80305.265300286803</v>
      </c>
      <c r="AK3" s="17">
        <v>0</v>
      </c>
      <c r="AL3" s="17">
        <v>76377.992573014097</v>
      </c>
    </row>
    <row r="4" spans="1:38" x14ac:dyDescent="0.25">
      <c r="A4" s="16">
        <v>3</v>
      </c>
      <c r="B4" s="17">
        <v>0</v>
      </c>
      <c r="D4" s="15">
        <v>2</v>
      </c>
      <c r="E4" s="17">
        <v>2772456.77935179</v>
      </c>
      <c r="F4" s="17">
        <v>11409493.269259499</v>
      </c>
      <c r="G4" s="17">
        <v>0</v>
      </c>
      <c r="H4" s="17">
        <v>511515.51544544502</v>
      </c>
      <c r="I4" s="17">
        <v>0</v>
      </c>
      <c r="J4" s="17">
        <v>1820000</v>
      </c>
      <c r="K4" s="17">
        <v>0</v>
      </c>
      <c r="L4" s="17">
        <v>2390000</v>
      </c>
      <c r="M4" s="17">
        <v>0</v>
      </c>
      <c r="N4" s="17">
        <v>4000000</v>
      </c>
      <c r="O4" s="17">
        <v>0</v>
      </c>
      <c r="P4" s="17">
        <v>4100000</v>
      </c>
      <c r="Q4" s="17">
        <v>541746.37647056801</v>
      </c>
      <c r="R4" s="17">
        <v>661259.62352943199</v>
      </c>
      <c r="S4" s="17">
        <v>772954.28729764197</v>
      </c>
      <c r="T4" s="17">
        <v>3400146.8508094298</v>
      </c>
      <c r="U4" s="17">
        <v>0</v>
      </c>
      <c r="V4" s="17">
        <v>0</v>
      </c>
      <c r="W4" s="17">
        <v>4965000000</v>
      </c>
      <c r="X4" s="17">
        <v>5855000000</v>
      </c>
      <c r="Y4" s="17">
        <v>1908461.6244735101</v>
      </c>
      <c r="Z4" s="17">
        <v>4093184.9590529902</v>
      </c>
      <c r="AA4" s="17">
        <v>0</v>
      </c>
      <c r="AB4" s="17">
        <v>16500000</v>
      </c>
      <c r="AC4" s="17">
        <v>0</v>
      </c>
      <c r="AD4" s="17">
        <v>7700000</v>
      </c>
      <c r="AE4" s="17">
        <v>0</v>
      </c>
      <c r="AF4" s="17">
        <v>10000000</v>
      </c>
      <c r="AG4" s="17">
        <v>0</v>
      </c>
      <c r="AH4" s="17">
        <v>1867385.91544545</v>
      </c>
      <c r="AI4" s="17">
        <v>0</v>
      </c>
      <c r="AJ4" s="17">
        <v>80305.265300286803</v>
      </c>
      <c r="AK4" s="17">
        <v>0</v>
      </c>
      <c r="AL4" s="17">
        <v>76377.992573014097</v>
      </c>
    </row>
    <row r="5" spans="1:38" x14ac:dyDescent="0.25">
      <c r="A5" s="16">
        <v>4</v>
      </c>
      <c r="B5" s="17">
        <v>0</v>
      </c>
      <c r="D5" s="15">
        <v>3</v>
      </c>
      <c r="E5" s="17">
        <v>2772456.77935179</v>
      </c>
      <c r="F5" s="17">
        <v>11409493.269259499</v>
      </c>
      <c r="G5" s="17">
        <v>0</v>
      </c>
      <c r="H5" s="17">
        <v>511515.51544544502</v>
      </c>
      <c r="I5" s="17">
        <v>0</v>
      </c>
      <c r="J5" s="17">
        <v>1820000</v>
      </c>
      <c r="K5" s="17">
        <v>0</v>
      </c>
      <c r="L5" s="17">
        <v>2390000</v>
      </c>
      <c r="M5" s="17">
        <v>0</v>
      </c>
      <c r="N5" s="17">
        <v>4000000</v>
      </c>
      <c r="O5" s="17">
        <v>0</v>
      </c>
      <c r="P5" s="17">
        <v>4100000</v>
      </c>
      <c r="Q5" s="17">
        <v>541746.37647056801</v>
      </c>
      <c r="R5" s="17">
        <v>661259.62352943199</v>
      </c>
      <c r="S5" s="17">
        <v>772954.28729764197</v>
      </c>
      <c r="T5" s="17">
        <v>3400146.8508094298</v>
      </c>
      <c r="U5" s="17">
        <v>0</v>
      </c>
      <c r="V5" s="17">
        <v>0</v>
      </c>
      <c r="W5" s="17">
        <v>4965000000</v>
      </c>
      <c r="X5" s="17">
        <v>5855000000</v>
      </c>
      <c r="Y5" s="17">
        <v>1996822.1304735099</v>
      </c>
      <c r="Z5" s="17">
        <v>4269905.9710529903</v>
      </c>
      <c r="AA5" s="17">
        <v>0</v>
      </c>
      <c r="AB5" s="17">
        <v>16500000</v>
      </c>
      <c r="AC5" s="17">
        <v>0</v>
      </c>
      <c r="AD5" s="17">
        <v>7700000</v>
      </c>
      <c r="AE5" s="17">
        <v>0</v>
      </c>
      <c r="AF5" s="17">
        <v>10000000</v>
      </c>
      <c r="AG5" s="17">
        <v>0</v>
      </c>
      <c r="AH5" s="17">
        <v>1867385.91544545</v>
      </c>
      <c r="AI5" s="17">
        <v>0</v>
      </c>
      <c r="AJ5" s="17">
        <v>80305.265300286803</v>
      </c>
      <c r="AK5" s="17">
        <v>0</v>
      </c>
      <c r="AL5" s="17">
        <v>76377.992573014097</v>
      </c>
    </row>
    <row r="6" spans="1:38" x14ac:dyDescent="0.25">
      <c r="A6" s="16">
        <v>5</v>
      </c>
      <c r="B6" s="17">
        <v>0</v>
      </c>
      <c r="D6" s="15">
        <v>4</v>
      </c>
      <c r="E6" s="17">
        <v>2772456.77935179</v>
      </c>
      <c r="F6" s="17">
        <v>11409493.269259499</v>
      </c>
      <c r="G6" s="17">
        <v>0</v>
      </c>
      <c r="H6" s="17">
        <v>511515.51544544502</v>
      </c>
      <c r="I6" s="17">
        <v>0</v>
      </c>
      <c r="J6" s="17">
        <v>1820000</v>
      </c>
      <c r="K6" s="17">
        <v>0</v>
      </c>
      <c r="L6" s="17">
        <v>2390000</v>
      </c>
      <c r="M6" s="17">
        <v>0</v>
      </c>
      <c r="N6" s="17">
        <v>4000000</v>
      </c>
      <c r="O6" s="17">
        <v>0</v>
      </c>
      <c r="P6" s="17">
        <v>4100000</v>
      </c>
      <c r="Q6" s="17">
        <v>541746.37647056801</v>
      </c>
      <c r="R6" s="17">
        <v>661259.62352943199</v>
      </c>
      <c r="S6" s="17">
        <v>772954.28729764197</v>
      </c>
      <c r="T6" s="17">
        <v>3400146.8508094298</v>
      </c>
      <c r="U6" s="17">
        <v>0</v>
      </c>
      <c r="V6" s="17">
        <v>0</v>
      </c>
      <c r="W6" s="17">
        <v>4965000000</v>
      </c>
      <c r="X6" s="17">
        <v>5855000000</v>
      </c>
      <c r="Y6" s="17">
        <v>2006196.20647351</v>
      </c>
      <c r="Z6" s="17">
        <v>4288654.1230529901</v>
      </c>
      <c r="AA6" s="17">
        <v>0</v>
      </c>
      <c r="AB6" s="17">
        <v>16500000</v>
      </c>
      <c r="AC6" s="17">
        <v>0</v>
      </c>
      <c r="AD6" s="17">
        <v>7700000</v>
      </c>
      <c r="AE6" s="17">
        <v>0</v>
      </c>
      <c r="AF6" s="17">
        <v>10000000</v>
      </c>
      <c r="AG6" s="17">
        <v>0</v>
      </c>
      <c r="AH6" s="17">
        <v>1867385.91544545</v>
      </c>
      <c r="AI6" s="17">
        <v>0</v>
      </c>
      <c r="AJ6" s="17">
        <v>80305.265300286803</v>
      </c>
      <c r="AK6" s="17">
        <v>0</v>
      </c>
      <c r="AL6" s="17">
        <v>76377.992573014097</v>
      </c>
    </row>
    <row r="7" spans="1:38" x14ac:dyDescent="0.25">
      <c r="A7" s="16">
        <v>6</v>
      </c>
      <c r="B7" s="17">
        <v>0</v>
      </c>
      <c r="D7" s="15">
        <v>5</v>
      </c>
      <c r="E7" s="17">
        <v>2772456.77935179</v>
      </c>
      <c r="F7" s="17">
        <v>11409493.269259499</v>
      </c>
      <c r="G7" s="17">
        <v>0</v>
      </c>
      <c r="H7" s="17">
        <v>511515.51544544502</v>
      </c>
      <c r="I7" s="17">
        <v>0</v>
      </c>
      <c r="J7" s="17">
        <v>1820000</v>
      </c>
      <c r="K7" s="17">
        <v>0</v>
      </c>
      <c r="L7" s="17">
        <v>2390000</v>
      </c>
      <c r="M7" s="17">
        <v>0</v>
      </c>
      <c r="N7" s="17">
        <v>4000000</v>
      </c>
      <c r="O7" s="17">
        <v>0</v>
      </c>
      <c r="P7" s="17">
        <v>4100000</v>
      </c>
      <c r="Q7" s="17">
        <v>541746.37647056801</v>
      </c>
      <c r="R7" s="17">
        <v>661259.62352943199</v>
      </c>
      <c r="S7" s="17">
        <v>772954.28729764197</v>
      </c>
      <c r="T7" s="17">
        <v>3400146.8508094298</v>
      </c>
      <c r="U7" s="17">
        <v>0</v>
      </c>
      <c r="V7" s="17">
        <v>0</v>
      </c>
      <c r="W7" s="17">
        <v>4965000000</v>
      </c>
      <c r="X7" s="17">
        <v>5855000000</v>
      </c>
      <c r="Y7" s="17">
        <v>1816819.8264735099</v>
      </c>
      <c r="Z7" s="17">
        <v>3909901.3630529898</v>
      </c>
      <c r="AA7" s="17">
        <v>0</v>
      </c>
      <c r="AB7" s="17">
        <v>16500000</v>
      </c>
      <c r="AC7" s="17">
        <v>0</v>
      </c>
      <c r="AD7" s="17">
        <v>7700000</v>
      </c>
      <c r="AE7" s="17">
        <v>0</v>
      </c>
      <c r="AF7" s="17">
        <v>10000000</v>
      </c>
      <c r="AG7" s="17">
        <v>0</v>
      </c>
      <c r="AH7" s="17">
        <v>1867385.91544545</v>
      </c>
      <c r="AI7" s="17">
        <v>0</v>
      </c>
      <c r="AJ7" s="17">
        <v>80305.265300286803</v>
      </c>
      <c r="AK7" s="17">
        <v>0</v>
      </c>
      <c r="AL7" s="17">
        <v>76377.992573014097</v>
      </c>
    </row>
    <row r="8" spans="1:38" x14ac:dyDescent="0.25">
      <c r="A8" s="16">
        <v>7</v>
      </c>
      <c r="B8" s="17">
        <v>0</v>
      </c>
      <c r="D8" s="15">
        <v>6</v>
      </c>
      <c r="E8" s="17">
        <v>2553117.2976851198</v>
      </c>
      <c r="F8" s="17">
        <v>10532135.3425928</v>
      </c>
      <c r="G8" s="17">
        <v>0</v>
      </c>
      <c r="H8" s="17">
        <v>511515.51544544502</v>
      </c>
      <c r="I8" s="17">
        <v>0</v>
      </c>
      <c r="J8" s="17">
        <v>1820000</v>
      </c>
      <c r="K8" s="17">
        <v>0</v>
      </c>
      <c r="L8" s="17">
        <v>2390000</v>
      </c>
      <c r="M8" s="17">
        <v>0</v>
      </c>
      <c r="N8" s="17">
        <v>4000000</v>
      </c>
      <c r="O8" s="17">
        <v>0</v>
      </c>
      <c r="P8" s="17">
        <v>4100000</v>
      </c>
      <c r="Q8" s="17">
        <v>541746.37647056801</v>
      </c>
      <c r="R8" s="17">
        <v>661259.62352943199</v>
      </c>
      <c r="S8" s="17">
        <v>772954.28729764197</v>
      </c>
      <c r="T8" s="17">
        <v>3400146.8508094298</v>
      </c>
      <c r="U8" s="17">
        <v>0</v>
      </c>
      <c r="V8" s="17">
        <v>0</v>
      </c>
      <c r="W8" s="17">
        <v>4965000000</v>
      </c>
      <c r="X8" s="17">
        <v>5855000000</v>
      </c>
      <c r="Y8" s="17">
        <v>1781629.19647351</v>
      </c>
      <c r="Z8" s="17">
        <v>3839520.10305299</v>
      </c>
      <c r="AA8" s="17">
        <v>0</v>
      </c>
      <c r="AB8" s="17">
        <v>16500000</v>
      </c>
      <c r="AC8" s="17">
        <v>0</v>
      </c>
      <c r="AD8" s="17">
        <v>7700000</v>
      </c>
      <c r="AE8" s="17">
        <v>0</v>
      </c>
      <c r="AF8" s="17">
        <v>10000000</v>
      </c>
      <c r="AG8" s="17">
        <v>0</v>
      </c>
      <c r="AH8" s="17">
        <v>1867385.91544545</v>
      </c>
      <c r="AI8" s="17">
        <v>0</v>
      </c>
      <c r="AJ8" s="17">
        <v>80305.265300286803</v>
      </c>
      <c r="AK8" s="17">
        <v>0</v>
      </c>
      <c r="AL8" s="17">
        <v>76377.992573014097</v>
      </c>
    </row>
    <row r="9" spans="1:38" x14ac:dyDescent="0.25">
      <c r="A9" s="16">
        <v>8</v>
      </c>
      <c r="B9" s="17">
        <v>0</v>
      </c>
      <c r="D9" s="15">
        <v>7</v>
      </c>
      <c r="E9" s="17">
        <v>1162823.00768512</v>
      </c>
      <c r="F9" s="17">
        <v>4970958.1825928502</v>
      </c>
      <c r="G9" s="17">
        <v>0</v>
      </c>
      <c r="H9" s="17">
        <v>511515.51544544502</v>
      </c>
      <c r="I9" s="17">
        <v>0</v>
      </c>
      <c r="J9" s="17">
        <v>1820000</v>
      </c>
      <c r="K9" s="17">
        <v>0</v>
      </c>
      <c r="L9" s="17">
        <v>2390000</v>
      </c>
      <c r="M9" s="17">
        <v>0</v>
      </c>
      <c r="N9" s="17">
        <v>4000000</v>
      </c>
      <c r="O9" s="17">
        <v>0</v>
      </c>
      <c r="P9" s="17">
        <v>4100000</v>
      </c>
      <c r="Q9" s="17">
        <v>541746.37647056801</v>
      </c>
      <c r="R9" s="17">
        <v>661259.62352943199</v>
      </c>
      <c r="S9" s="17">
        <v>772954.28729764197</v>
      </c>
      <c r="T9" s="17">
        <v>3400146.8508094298</v>
      </c>
      <c r="U9" s="17">
        <v>0</v>
      </c>
      <c r="V9" s="17">
        <v>0</v>
      </c>
      <c r="W9" s="17">
        <v>4965000000</v>
      </c>
      <c r="X9" s="17">
        <v>5855000000</v>
      </c>
      <c r="Y9" s="17">
        <v>1676813.16247351</v>
      </c>
      <c r="Z9" s="17">
        <v>3629888.0350529901</v>
      </c>
      <c r="AA9" s="17">
        <v>0</v>
      </c>
      <c r="AB9" s="17">
        <v>16500000</v>
      </c>
      <c r="AC9" s="17">
        <v>0</v>
      </c>
      <c r="AD9" s="17">
        <v>7700000</v>
      </c>
      <c r="AE9" s="17">
        <v>0</v>
      </c>
      <c r="AF9" s="17">
        <v>10000000</v>
      </c>
      <c r="AG9" s="17">
        <v>0</v>
      </c>
      <c r="AH9" s="17">
        <v>1867385.91544545</v>
      </c>
      <c r="AI9" s="17">
        <v>0</v>
      </c>
      <c r="AJ9" s="17">
        <v>80305.265300286803</v>
      </c>
      <c r="AK9" s="17">
        <v>0</v>
      </c>
      <c r="AL9" s="17">
        <v>76377.992573014097</v>
      </c>
    </row>
    <row r="10" spans="1:38" x14ac:dyDescent="0.25">
      <c r="A10" s="16">
        <v>9</v>
      </c>
      <c r="B10" s="17">
        <v>0</v>
      </c>
      <c r="D10" s="15">
        <v>8</v>
      </c>
      <c r="E10" s="17">
        <v>2178333.5643517901</v>
      </c>
      <c r="F10" s="17">
        <v>9033000.4092595205</v>
      </c>
      <c r="G10" s="17">
        <v>0</v>
      </c>
      <c r="H10" s="17">
        <v>511515.51544544502</v>
      </c>
      <c r="I10" s="17">
        <v>0</v>
      </c>
      <c r="J10" s="17">
        <v>1820000</v>
      </c>
      <c r="K10" s="17">
        <v>0</v>
      </c>
      <c r="L10" s="17">
        <v>2390000</v>
      </c>
      <c r="M10" s="17">
        <v>0</v>
      </c>
      <c r="N10" s="17">
        <v>4000000</v>
      </c>
      <c r="O10" s="17">
        <v>0</v>
      </c>
      <c r="P10" s="17">
        <v>4100000</v>
      </c>
      <c r="Q10" s="17">
        <v>541746.37647056801</v>
      </c>
      <c r="R10" s="17">
        <v>661259.62352943199</v>
      </c>
      <c r="S10" s="17">
        <v>532493.78729764197</v>
      </c>
      <c r="T10" s="17">
        <v>2438304.8508094298</v>
      </c>
      <c r="U10" s="17">
        <v>0</v>
      </c>
      <c r="V10" s="17">
        <v>0</v>
      </c>
      <c r="W10" s="17">
        <v>4965000000</v>
      </c>
      <c r="X10" s="17">
        <v>5855000000</v>
      </c>
      <c r="Y10" s="17">
        <v>1562304.1104735101</v>
      </c>
      <c r="Z10" s="17">
        <v>3400869.9310529898</v>
      </c>
      <c r="AA10" s="17">
        <v>0</v>
      </c>
      <c r="AB10" s="17">
        <v>16500000</v>
      </c>
      <c r="AC10" s="17">
        <v>0</v>
      </c>
      <c r="AD10" s="17">
        <v>7700000</v>
      </c>
      <c r="AE10" s="17">
        <v>0</v>
      </c>
      <c r="AF10" s="17">
        <v>10000000</v>
      </c>
      <c r="AG10" s="17">
        <v>0</v>
      </c>
      <c r="AH10" s="17">
        <v>1867385.91544545</v>
      </c>
      <c r="AI10" s="17">
        <v>0</v>
      </c>
      <c r="AJ10" s="17">
        <v>80305.265300286803</v>
      </c>
      <c r="AK10" s="17">
        <v>0</v>
      </c>
      <c r="AL10" s="17">
        <v>76377.992573014097</v>
      </c>
    </row>
    <row r="11" spans="1:38" x14ac:dyDescent="0.25">
      <c r="A11" s="16">
        <v>10</v>
      </c>
      <c r="B11" s="17">
        <v>0</v>
      </c>
      <c r="D11" s="15">
        <v>9</v>
      </c>
      <c r="E11" s="17">
        <v>2772456.77935179</v>
      </c>
      <c r="F11" s="17">
        <v>11409493.269259499</v>
      </c>
      <c r="G11" s="17">
        <v>0</v>
      </c>
      <c r="H11" s="17">
        <v>511515.51544544502</v>
      </c>
      <c r="I11" s="17">
        <v>0</v>
      </c>
      <c r="J11" s="17">
        <v>1820000</v>
      </c>
      <c r="K11" s="17">
        <v>0</v>
      </c>
      <c r="L11" s="17">
        <v>2390000</v>
      </c>
      <c r="M11" s="17">
        <v>0</v>
      </c>
      <c r="N11" s="17">
        <v>4000000</v>
      </c>
      <c r="O11" s="17">
        <v>0</v>
      </c>
      <c r="P11" s="17">
        <v>4100000</v>
      </c>
      <c r="Q11" s="17">
        <v>541746.37647056801</v>
      </c>
      <c r="R11" s="17">
        <v>661259.62352943199</v>
      </c>
      <c r="S11" s="17">
        <v>772954.28729764197</v>
      </c>
      <c r="T11" s="17">
        <v>3400146.8508094298</v>
      </c>
      <c r="U11" s="17">
        <v>0</v>
      </c>
      <c r="V11" s="17">
        <v>0</v>
      </c>
      <c r="W11" s="17">
        <v>4965000000</v>
      </c>
      <c r="X11" s="17">
        <v>5855000000</v>
      </c>
      <c r="Y11" s="17">
        <v>1499808.18247351</v>
      </c>
      <c r="Z11" s="17">
        <v>3275878.0750529901</v>
      </c>
      <c r="AA11" s="17">
        <v>0</v>
      </c>
      <c r="AB11" s="17">
        <v>16500000</v>
      </c>
      <c r="AC11" s="17">
        <v>0</v>
      </c>
      <c r="AD11" s="17">
        <v>7700000</v>
      </c>
      <c r="AE11" s="17">
        <v>0</v>
      </c>
      <c r="AF11" s="17">
        <v>10000000</v>
      </c>
      <c r="AG11" s="17">
        <v>0</v>
      </c>
      <c r="AH11" s="17">
        <v>1867385.91544545</v>
      </c>
      <c r="AI11" s="17">
        <v>0</v>
      </c>
      <c r="AJ11" s="17">
        <v>80305.265300286803</v>
      </c>
      <c r="AK11" s="17">
        <v>0</v>
      </c>
      <c r="AL11" s="17">
        <v>76377.992573014097</v>
      </c>
    </row>
    <row r="12" spans="1:38" x14ac:dyDescent="0.25">
      <c r="A12" s="16">
        <v>11</v>
      </c>
      <c r="B12" s="17">
        <v>0</v>
      </c>
      <c r="D12" s="15">
        <v>10</v>
      </c>
      <c r="E12" s="17">
        <v>2772456.77935179</v>
      </c>
      <c r="F12" s="17">
        <v>11409493.269259499</v>
      </c>
      <c r="G12" s="17">
        <v>0</v>
      </c>
      <c r="H12" s="17">
        <v>511515.51544544502</v>
      </c>
      <c r="I12" s="17">
        <v>0</v>
      </c>
      <c r="J12" s="17">
        <v>1820000</v>
      </c>
      <c r="K12" s="17">
        <v>0</v>
      </c>
      <c r="L12" s="17">
        <v>2390000</v>
      </c>
      <c r="M12" s="17">
        <v>0</v>
      </c>
      <c r="N12" s="17">
        <v>4000000</v>
      </c>
      <c r="O12" s="17">
        <v>0</v>
      </c>
      <c r="P12" s="17">
        <v>4100000</v>
      </c>
      <c r="Q12" s="17">
        <v>760746.37647056801</v>
      </c>
      <c r="R12" s="17">
        <v>880259.62352943199</v>
      </c>
      <c r="S12" s="17">
        <v>914954.28729764197</v>
      </c>
      <c r="T12" s="17">
        <v>3968146.8508094298</v>
      </c>
      <c r="U12" s="17">
        <v>0</v>
      </c>
      <c r="V12" s="17">
        <v>0</v>
      </c>
      <c r="W12" s="17">
        <v>4965000000</v>
      </c>
      <c r="X12" s="17">
        <v>5855000000</v>
      </c>
      <c r="Y12" s="17">
        <v>1463286.4524735101</v>
      </c>
      <c r="Z12" s="17">
        <v>3202834.6150529901</v>
      </c>
      <c r="AA12" s="17">
        <v>0</v>
      </c>
      <c r="AB12" s="17">
        <v>16500000</v>
      </c>
      <c r="AC12" s="17">
        <v>0</v>
      </c>
      <c r="AD12" s="17">
        <v>7700000</v>
      </c>
      <c r="AE12" s="17">
        <v>0</v>
      </c>
      <c r="AF12" s="17">
        <v>10000000</v>
      </c>
      <c r="AG12" s="17">
        <v>0</v>
      </c>
      <c r="AH12" s="17">
        <v>1867385.91544545</v>
      </c>
      <c r="AI12" s="17">
        <v>0</v>
      </c>
      <c r="AJ12" s="17">
        <v>80305.265300286803</v>
      </c>
      <c r="AK12" s="17">
        <v>0</v>
      </c>
      <c r="AL12" s="17">
        <v>76377.992573014097</v>
      </c>
    </row>
    <row r="13" spans="1:38" x14ac:dyDescent="0.25">
      <c r="A13" s="16">
        <v>12</v>
      </c>
      <c r="B13" s="17">
        <v>0</v>
      </c>
      <c r="D13" s="15">
        <v>11</v>
      </c>
      <c r="E13" s="17">
        <v>2772456.77935179</v>
      </c>
      <c r="F13" s="17">
        <v>11409493.269259499</v>
      </c>
      <c r="G13" s="17">
        <v>0</v>
      </c>
      <c r="H13" s="17">
        <v>511515.51544544502</v>
      </c>
      <c r="I13" s="17">
        <v>0</v>
      </c>
      <c r="J13" s="17">
        <v>1820000</v>
      </c>
      <c r="K13" s="17">
        <v>0</v>
      </c>
      <c r="L13" s="17">
        <v>2390000</v>
      </c>
      <c r="M13" s="17">
        <v>0</v>
      </c>
      <c r="N13" s="17">
        <v>4000000</v>
      </c>
      <c r="O13" s="17">
        <v>0</v>
      </c>
      <c r="P13" s="17">
        <v>4100000</v>
      </c>
      <c r="Q13" s="17">
        <v>1396985.37647057</v>
      </c>
      <c r="R13" s="17">
        <v>1516498.62352943</v>
      </c>
      <c r="S13" s="17">
        <v>769458.78729764197</v>
      </c>
      <c r="T13" s="17">
        <v>3386164.8508094298</v>
      </c>
      <c r="U13" s="17">
        <v>0</v>
      </c>
      <c r="V13" s="17">
        <v>0</v>
      </c>
      <c r="W13" s="17">
        <v>4965000000</v>
      </c>
      <c r="X13" s="17">
        <v>5855000000</v>
      </c>
      <c r="Y13" s="17">
        <v>1453765.17247351</v>
      </c>
      <c r="Z13" s="17">
        <v>3183792.0550529901</v>
      </c>
      <c r="AA13" s="17">
        <v>0</v>
      </c>
      <c r="AB13" s="17">
        <v>16500000</v>
      </c>
      <c r="AC13" s="17">
        <v>0</v>
      </c>
      <c r="AD13" s="17">
        <v>7700000</v>
      </c>
      <c r="AE13" s="17">
        <v>0</v>
      </c>
      <c r="AF13" s="17">
        <v>10000000</v>
      </c>
      <c r="AG13" s="17">
        <v>0</v>
      </c>
      <c r="AH13" s="17">
        <v>1867385.91544545</v>
      </c>
      <c r="AI13" s="17">
        <v>0</v>
      </c>
      <c r="AJ13" s="17">
        <v>80305.265300286803</v>
      </c>
      <c r="AK13" s="17">
        <v>0</v>
      </c>
      <c r="AL13" s="17">
        <v>76377.992573014097</v>
      </c>
    </row>
    <row r="14" spans="1:38" x14ac:dyDescent="0.25">
      <c r="A14" s="16">
        <v>13</v>
      </c>
      <c r="B14" s="17">
        <v>0</v>
      </c>
      <c r="D14" s="15">
        <v>12</v>
      </c>
      <c r="E14" s="17">
        <v>2772456.77935179</v>
      </c>
      <c r="F14" s="17">
        <v>11409493.269259499</v>
      </c>
      <c r="G14" s="17">
        <v>0</v>
      </c>
      <c r="H14" s="17">
        <v>511515.51544544502</v>
      </c>
      <c r="I14" s="17">
        <v>0</v>
      </c>
      <c r="J14" s="17">
        <v>1820000</v>
      </c>
      <c r="K14" s="17">
        <v>0</v>
      </c>
      <c r="L14" s="17">
        <v>2390000</v>
      </c>
      <c r="M14" s="17">
        <v>0</v>
      </c>
      <c r="N14" s="17">
        <v>4000000</v>
      </c>
      <c r="O14" s="17">
        <v>0</v>
      </c>
      <c r="P14" s="17">
        <v>4100000</v>
      </c>
      <c r="Q14" s="17">
        <v>1396985.37647057</v>
      </c>
      <c r="R14" s="17">
        <v>1516498.62352943</v>
      </c>
      <c r="S14" s="17">
        <v>769458.78729764197</v>
      </c>
      <c r="T14" s="17">
        <v>3386164.8508094298</v>
      </c>
      <c r="U14" s="17">
        <v>0</v>
      </c>
      <c r="V14" s="17">
        <v>0</v>
      </c>
      <c r="W14" s="17">
        <v>4965000000</v>
      </c>
      <c r="X14" s="17">
        <v>5855000000</v>
      </c>
      <c r="Y14" s="17">
        <v>1452432.5064735101</v>
      </c>
      <c r="Z14" s="17">
        <v>3181126.7230529902</v>
      </c>
      <c r="AA14" s="17">
        <v>0</v>
      </c>
      <c r="AB14" s="17">
        <v>16500000</v>
      </c>
      <c r="AC14" s="17">
        <v>0</v>
      </c>
      <c r="AD14" s="17">
        <v>7700000</v>
      </c>
      <c r="AE14" s="17">
        <v>0</v>
      </c>
      <c r="AF14" s="17">
        <v>10000000</v>
      </c>
      <c r="AG14" s="17">
        <v>0</v>
      </c>
      <c r="AH14" s="17">
        <v>1867385.91544545</v>
      </c>
      <c r="AI14" s="17">
        <v>0</v>
      </c>
      <c r="AJ14" s="17">
        <v>80305.265300286803</v>
      </c>
      <c r="AK14" s="17">
        <v>0</v>
      </c>
      <c r="AL14" s="17">
        <v>76377.992573014097</v>
      </c>
    </row>
    <row r="15" spans="1:38" x14ac:dyDescent="0.25">
      <c r="A15" s="16">
        <v>14</v>
      </c>
      <c r="B15" s="17">
        <v>0</v>
      </c>
      <c r="D15" s="15">
        <v>13</v>
      </c>
      <c r="E15" s="17">
        <v>2772456.77935179</v>
      </c>
      <c r="F15" s="17">
        <v>11409493.269259499</v>
      </c>
      <c r="G15" s="17">
        <v>0</v>
      </c>
      <c r="H15" s="17">
        <v>511515.51544544502</v>
      </c>
      <c r="I15" s="17">
        <v>0</v>
      </c>
      <c r="J15" s="17">
        <v>1820000</v>
      </c>
      <c r="K15" s="17">
        <v>0</v>
      </c>
      <c r="L15" s="17">
        <v>2390000</v>
      </c>
      <c r="M15" s="17">
        <v>0</v>
      </c>
      <c r="N15" s="17">
        <v>4000000</v>
      </c>
      <c r="O15" s="17">
        <v>0</v>
      </c>
      <c r="P15" s="17">
        <v>4100000</v>
      </c>
      <c r="Q15" s="17">
        <v>1187985.37647057</v>
      </c>
      <c r="R15" s="17">
        <v>1307498.62352943</v>
      </c>
      <c r="S15" s="17">
        <v>631735.28729764197</v>
      </c>
      <c r="T15" s="17">
        <v>2835270.8508094298</v>
      </c>
      <c r="U15" s="17">
        <v>0</v>
      </c>
      <c r="V15" s="17">
        <v>0</v>
      </c>
      <c r="W15" s="17">
        <v>4965000000</v>
      </c>
      <c r="X15" s="17">
        <v>5855000000</v>
      </c>
      <c r="Y15" s="17">
        <v>1523987.2224735101</v>
      </c>
      <c r="Z15" s="17">
        <v>3324236.1550529902</v>
      </c>
      <c r="AA15" s="17">
        <v>0</v>
      </c>
      <c r="AB15" s="17">
        <v>16500000</v>
      </c>
      <c r="AC15" s="17">
        <v>0</v>
      </c>
      <c r="AD15" s="17">
        <v>7700000</v>
      </c>
      <c r="AE15" s="17">
        <v>0</v>
      </c>
      <c r="AF15" s="17">
        <v>10000000</v>
      </c>
      <c r="AG15" s="17">
        <v>0</v>
      </c>
      <c r="AH15" s="17">
        <v>1867385.91544545</v>
      </c>
      <c r="AI15" s="17">
        <v>0</v>
      </c>
      <c r="AJ15" s="17">
        <v>80305.265300286803</v>
      </c>
      <c r="AK15" s="17">
        <v>0</v>
      </c>
      <c r="AL15" s="17">
        <v>76377.992573014097</v>
      </c>
    </row>
    <row r="16" spans="1:38" x14ac:dyDescent="0.25">
      <c r="A16" s="16">
        <v>15</v>
      </c>
      <c r="B16" s="17">
        <v>0</v>
      </c>
      <c r="D16" s="15">
        <v>14</v>
      </c>
      <c r="E16" s="17">
        <v>2772456.77935179</v>
      </c>
      <c r="F16" s="17">
        <v>11409493.269259499</v>
      </c>
      <c r="G16" s="17">
        <v>0</v>
      </c>
      <c r="H16" s="17">
        <v>511515.51544544502</v>
      </c>
      <c r="I16" s="17">
        <v>0</v>
      </c>
      <c r="J16" s="17">
        <v>1820000</v>
      </c>
      <c r="K16" s="17">
        <v>0</v>
      </c>
      <c r="L16" s="17">
        <v>2390000</v>
      </c>
      <c r="M16" s="17">
        <v>0</v>
      </c>
      <c r="N16" s="17">
        <v>4000000</v>
      </c>
      <c r="O16" s="17">
        <v>0</v>
      </c>
      <c r="P16" s="17">
        <v>4100000</v>
      </c>
      <c r="Q16" s="17">
        <v>1187985.37647057</v>
      </c>
      <c r="R16" s="17">
        <v>1307498.62352943</v>
      </c>
      <c r="S16" s="17">
        <v>509458.78729764197</v>
      </c>
      <c r="T16" s="17">
        <v>2346164.8508094298</v>
      </c>
      <c r="U16" s="17">
        <v>0</v>
      </c>
      <c r="V16" s="17">
        <v>0</v>
      </c>
      <c r="W16" s="17">
        <v>4965000000</v>
      </c>
      <c r="X16" s="17">
        <v>5855000000</v>
      </c>
      <c r="Y16" s="17">
        <v>1568737.2384735099</v>
      </c>
      <c r="Z16" s="17">
        <v>3413736.1870529898</v>
      </c>
      <c r="AA16" s="17">
        <v>0</v>
      </c>
      <c r="AB16" s="17">
        <v>16500000</v>
      </c>
      <c r="AC16" s="17">
        <v>0</v>
      </c>
      <c r="AD16" s="17">
        <v>7700000</v>
      </c>
      <c r="AE16" s="17">
        <v>0</v>
      </c>
      <c r="AF16" s="17">
        <v>10000000</v>
      </c>
      <c r="AG16" s="17">
        <v>0</v>
      </c>
      <c r="AH16" s="17">
        <v>1867385.91544545</v>
      </c>
      <c r="AI16" s="17">
        <v>0</v>
      </c>
      <c r="AJ16" s="17">
        <v>80305.265300286803</v>
      </c>
      <c r="AK16" s="17">
        <v>0</v>
      </c>
      <c r="AL16" s="17">
        <v>76377.992573014097</v>
      </c>
    </row>
    <row r="17" spans="1:38" x14ac:dyDescent="0.25">
      <c r="A17" s="16">
        <v>16</v>
      </c>
      <c r="B17" s="17">
        <v>0</v>
      </c>
      <c r="D17" s="15">
        <v>15</v>
      </c>
      <c r="E17" s="17">
        <v>2617581.77935179</v>
      </c>
      <c r="F17" s="17">
        <v>10789993.269259499</v>
      </c>
      <c r="G17" s="17">
        <v>0</v>
      </c>
      <c r="H17" s="17">
        <v>511515.51544544502</v>
      </c>
      <c r="I17" s="17">
        <v>0</v>
      </c>
      <c r="J17" s="17">
        <v>1820000</v>
      </c>
      <c r="K17" s="17">
        <v>0</v>
      </c>
      <c r="L17" s="17">
        <v>2390000</v>
      </c>
      <c r="M17" s="17">
        <v>0</v>
      </c>
      <c r="N17" s="17">
        <v>4000000</v>
      </c>
      <c r="O17" s="17">
        <v>0</v>
      </c>
      <c r="P17" s="17">
        <v>4100000</v>
      </c>
      <c r="Q17" s="17">
        <v>1592435.37647057</v>
      </c>
      <c r="R17" s="17">
        <v>1711948.62352943</v>
      </c>
      <c r="S17" s="17">
        <v>421958.78729764197</v>
      </c>
      <c r="T17" s="17">
        <v>1996164.85080943</v>
      </c>
      <c r="U17" s="17">
        <v>0</v>
      </c>
      <c r="V17" s="17">
        <v>0</v>
      </c>
      <c r="W17" s="17">
        <v>4965000000</v>
      </c>
      <c r="X17" s="17">
        <v>5855000000</v>
      </c>
      <c r="Y17" s="17">
        <v>1552760.90647351</v>
      </c>
      <c r="Z17" s="17">
        <v>3381783.52305299</v>
      </c>
      <c r="AA17" s="17">
        <v>0</v>
      </c>
      <c r="AB17" s="17">
        <v>16500000</v>
      </c>
      <c r="AC17" s="17">
        <v>0</v>
      </c>
      <c r="AD17" s="17">
        <v>7700000</v>
      </c>
      <c r="AE17" s="17">
        <v>0</v>
      </c>
      <c r="AF17" s="17">
        <v>10000000</v>
      </c>
      <c r="AG17" s="17">
        <v>0</v>
      </c>
      <c r="AH17" s="17">
        <v>1867385.91544545</v>
      </c>
      <c r="AI17" s="17">
        <v>0</v>
      </c>
      <c r="AJ17" s="17">
        <v>80305.265300286803</v>
      </c>
      <c r="AK17" s="17">
        <v>0</v>
      </c>
      <c r="AL17" s="17">
        <v>76377.992573014097</v>
      </c>
    </row>
    <row r="18" spans="1:38" x14ac:dyDescent="0.25">
      <c r="A18" s="16">
        <v>17</v>
      </c>
      <c r="B18" s="17">
        <v>0</v>
      </c>
      <c r="D18" s="15">
        <v>16</v>
      </c>
      <c r="E18" s="17">
        <v>2617581.77935179</v>
      </c>
      <c r="F18" s="17">
        <v>10789993.269259499</v>
      </c>
      <c r="G18" s="17">
        <v>0</v>
      </c>
      <c r="H18" s="17">
        <v>511515.51544544502</v>
      </c>
      <c r="I18" s="17">
        <v>0</v>
      </c>
      <c r="J18" s="17">
        <v>1820000</v>
      </c>
      <c r="K18" s="17">
        <v>0</v>
      </c>
      <c r="L18" s="17">
        <v>2390000</v>
      </c>
      <c r="M18" s="17">
        <v>0</v>
      </c>
      <c r="N18" s="17">
        <v>4000000</v>
      </c>
      <c r="O18" s="17">
        <v>0</v>
      </c>
      <c r="P18" s="17">
        <v>4100000</v>
      </c>
      <c r="Q18" s="17">
        <v>1592435.37647057</v>
      </c>
      <c r="R18" s="17">
        <v>1711948.62352943</v>
      </c>
      <c r="S18" s="17">
        <v>421958.78729764197</v>
      </c>
      <c r="T18" s="17">
        <v>1996164.85080943</v>
      </c>
      <c r="U18" s="17">
        <v>0</v>
      </c>
      <c r="V18" s="17">
        <v>0</v>
      </c>
      <c r="W18" s="17">
        <v>4965000000</v>
      </c>
      <c r="X18" s="17">
        <v>5855000000</v>
      </c>
      <c r="Y18" s="17">
        <v>1500872.0184735099</v>
      </c>
      <c r="Z18" s="17">
        <v>3278005.7470529899</v>
      </c>
      <c r="AA18" s="17">
        <v>0</v>
      </c>
      <c r="AB18" s="17">
        <v>16500000</v>
      </c>
      <c r="AC18" s="17">
        <v>0</v>
      </c>
      <c r="AD18" s="17">
        <v>7700000</v>
      </c>
      <c r="AE18" s="17">
        <v>0</v>
      </c>
      <c r="AF18" s="17">
        <v>10000000</v>
      </c>
      <c r="AG18" s="17">
        <v>0</v>
      </c>
      <c r="AH18" s="17">
        <v>1867385.91544545</v>
      </c>
      <c r="AI18" s="17">
        <v>0</v>
      </c>
      <c r="AJ18" s="17">
        <v>80305.265300286803</v>
      </c>
      <c r="AK18" s="17">
        <v>0</v>
      </c>
      <c r="AL18" s="17">
        <v>76377.992573014097</v>
      </c>
    </row>
    <row r="19" spans="1:38" x14ac:dyDescent="0.25">
      <c r="A19" s="16">
        <v>18</v>
      </c>
      <c r="B19" s="17">
        <v>2482500000</v>
      </c>
      <c r="D19" s="15">
        <v>17</v>
      </c>
      <c r="E19" s="17">
        <v>2617581.77935179</v>
      </c>
      <c r="F19" s="17">
        <v>10789993.269259499</v>
      </c>
      <c r="G19" s="17">
        <v>0</v>
      </c>
      <c r="H19" s="17">
        <v>511515.51544544502</v>
      </c>
      <c r="I19" s="17">
        <v>0</v>
      </c>
      <c r="J19" s="17">
        <v>1820000</v>
      </c>
      <c r="K19" s="17">
        <v>0</v>
      </c>
      <c r="L19" s="17">
        <v>2390000</v>
      </c>
      <c r="M19" s="17">
        <v>0</v>
      </c>
      <c r="N19" s="17">
        <v>4000000</v>
      </c>
      <c r="O19" s="17">
        <v>0</v>
      </c>
      <c r="P19" s="17">
        <v>4100000</v>
      </c>
      <c r="Q19" s="17">
        <v>1592435.37647057</v>
      </c>
      <c r="R19" s="17">
        <v>1711948.62352943</v>
      </c>
      <c r="S19" s="17">
        <v>421958.78729764197</v>
      </c>
      <c r="T19" s="17">
        <v>1996164.85080943</v>
      </c>
      <c r="U19" s="17">
        <v>0</v>
      </c>
      <c r="V19" s="17">
        <v>0</v>
      </c>
      <c r="W19" s="17">
        <v>4965000000</v>
      </c>
      <c r="X19" s="17">
        <v>5855000000</v>
      </c>
      <c r="Y19" s="17">
        <v>1410610.9104735099</v>
      </c>
      <c r="Z19" s="17">
        <v>3097483.5310529899</v>
      </c>
      <c r="AA19" s="17">
        <v>0</v>
      </c>
      <c r="AB19" s="17">
        <v>16500000</v>
      </c>
      <c r="AC19" s="17">
        <v>0</v>
      </c>
      <c r="AD19" s="17">
        <v>7700000</v>
      </c>
      <c r="AE19" s="17">
        <v>0</v>
      </c>
      <c r="AF19" s="17">
        <v>10000000</v>
      </c>
      <c r="AG19" s="17">
        <v>0</v>
      </c>
      <c r="AH19" s="17">
        <v>1867385.91544545</v>
      </c>
      <c r="AI19" s="17">
        <v>0</v>
      </c>
      <c r="AJ19" s="17">
        <v>80305.265300286803</v>
      </c>
      <c r="AK19" s="17">
        <v>0</v>
      </c>
      <c r="AL19" s="17">
        <v>76377.992573014097</v>
      </c>
    </row>
    <row r="20" spans="1:38" x14ac:dyDescent="0.25">
      <c r="A20" s="16">
        <v>19</v>
      </c>
      <c r="B20" s="17">
        <v>0</v>
      </c>
      <c r="D20" s="15">
        <v>18</v>
      </c>
      <c r="E20" s="17">
        <v>2617581.77935179</v>
      </c>
      <c r="F20" s="17">
        <v>10789993.269259499</v>
      </c>
      <c r="G20" s="17">
        <v>0</v>
      </c>
      <c r="H20" s="17">
        <v>511515.51544544502</v>
      </c>
      <c r="I20" s="17">
        <v>0</v>
      </c>
      <c r="J20" s="17">
        <v>1820000</v>
      </c>
      <c r="K20" s="17">
        <v>0</v>
      </c>
      <c r="L20" s="17">
        <v>2390000</v>
      </c>
      <c r="M20" s="17">
        <v>0</v>
      </c>
      <c r="N20" s="17">
        <v>4000000</v>
      </c>
      <c r="O20" s="17">
        <v>0</v>
      </c>
      <c r="P20" s="17">
        <v>4100000</v>
      </c>
      <c r="Q20" s="17">
        <v>1592435.37647057</v>
      </c>
      <c r="R20" s="17">
        <v>1711948.62352943</v>
      </c>
      <c r="S20" s="17">
        <v>421958.78729764197</v>
      </c>
      <c r="T20" s="17">
        <v>1996164.85080943</v>
      </c>
      <c r="U20" s="17">
        <v>0</v>
      </c>
      <c r="V20" s="17">
        <v>0</v>
      </c>
      <c r="W20" s="17">
        <v>4965000000</v>
      </c>
      <c r="X20" s="17">
        <v>5855000000</v>
      </c>
      <c r="Y20" s="17">
        <v>1284748.8804735099</v>
      </c>
      <c r="Z20" s="17">
        <v>2845759.4710529898</v>
      </c>
      <c r="AA20" s="17">
        <v>0</v>
      </c>
      <c r="AB20" s="17">
        <v>16500000</v>
      </c>
      <c r="AC20" s="17">
        <v>0</v>
      </c>
      <c r="AD20" s="17">
        <v>7700000</v>
      </c>
      <c r="AE20" s="17">
        <v>0</v>
      </c>
      <c r="AF20" s="17">
        <v>10000000</v>
      </c>
      <c r="AG20" s="17">
        <v>0</v>
      </c>
      <c r="AH20" s="17">
        <v>1867385.91544545</v>
      </c>
      <c r="AI20" s="17">
        <v>0</v>
      </c>
      <c r="AJ20" s="17">
        <v>80305.265300286803</v>
      </c>
      <c r="AK20" s="17">
        <v>0</v>
      </c>
      <c r="AL20" s="17">
        <v>76377.992573014097</v>
      </c>
    </row>
    <row r="21" spans="1:38" x14ac:dyDescent="0.25">
      <c r="A21" s="16">
        <v>20</v>
      </c>
      <c r="B21" s="17">
        <v>0</v>
      </c>
      <c r="D21" s="15">
        <v>19</v>
      </c>
      <c r="E21" s="17">
        <v>2617581.77935179</v>
      </c>
      <c r="F21" s="17">
        <v>10789993.269259499</v>
      </c>
      <c r="G21" s="17">
        <v>0</v>
      </c>
      <c r="H21" s="17">
        <v>511515.51544544502</v>
      </c>
      <c r="I21" s="17">
        <v>0</v>
      </c>
      <c r="J21" s="17">
        <v>1820000</v>
      </c>
      <c r="K21" s="17">
        <v>0</v>
      </c>
      <c r="L21" s="17">
        <v>2390000</v>
      </c>
      <c r="M21" s="17">
        <v>0</v>
      </c>
      <c r="N21" s="17">
        <v>4000000</v>
      </c>
      <c r="O21" s="17">
        <v>0</v>
      </c>
      <c r="P21" s="17">
        <v>4100000</v>
      </c>
      <c r="Q21" s="17">
        <v>1592435.37647057</v>
      </c>
      <c r="R21" s="17">
        <v>1711948.62352943</v>
      </c>
      <c r="S21" s="17">
        <v>396958.78729764197</v>
      </c>
      <c r="T21" s="17">
        <v>1896164.85080943</v>
      </c>
      <c r="U21" s="17">
        <v>0</v>
      </c>
      <c r="V21" s="17">
        <v>0</v>
      </c>
      <c r="W21" s="17">
        <v>4965000000</v>
      </c>
      <c r="X21" s="17">
        <v>5855000000</v>
      </c>
      <c r="Y21" s="17">
        <v>1212968.13847351</v>
      </c>
      <c r="Z21" s="17">
        <v>2702197.9870529901</v>
      </c>
      <c r="AA21" s="17">
        <v>0</v>
      </c>
      <c r="AB21" s="17">
        <v>16500000</v>
      </c>
      <c r="AC21" s="17">
        <v>0</v>
      </c>
      <c r="AD21" s="17">
        <v>7700000</v>
      </c>
      <c r="AE21" s="17">
        <v>0</v>
      </c>
      <c r="AF21" s="17">
        <v>10000000</v>
      </c>
      <c r="AG21" s="17">
        <v>0</v>
      </c>
      <c r="AH21" s="17">
        <v>1867385.91544545</v>
      </c>
      <c r="AI21" s="17">
        <v>0</v>
      </c>
      <c r="AJ21" s="17">
        <v>80305.265300286803</v>
      </c>
      <c r="AK21" s="17">
        <v>0</v>
      </c>
      <c r="AL21" s="17">
        <v>76377.992573014097</v>
      </c>
    </row>
    <row r="22" spans="1:38" x14ac:dyDescent="0.25">
      <c r="A22" s="16">
        <v>21</v>
      </c>
      <c r="B22" s="17">
        <v>0</v>
      </c>
      <c r="D22" s="15">
        <v>20</v>
      </c>
      <c r="E22" s="17">
        <v>2617581.77935179</v>
      </c>
      <c r="F22" s="17">
        <v>10789993.269259499</v>
      </c>
      <c r="G22" s="17">
        <v>0</v>
      </c>
      <c r="H22" s="17">
        <v>511515.51544544502</v>
      </c>
      <c r="I22" s="17">
        <v>0</v>
      </c>
      <c r="J22" s="17">
        <v>1820000</v>
      </c>
      <c r="K22" s="17">
        <v>0</v>
      </c>
      <c r="L22" s="17">
        <v>2390000</v>
      </c>
      <c r="M22" s="17">
        <v>0</v>
      </c>
      <c r="N22" s="17">
        <v>4000000</v>
      </c>
      <c r="O22" s="17">
        <v>0</v>
      </c>
      <c r="P22" s="17">
        <v>4100000</v>
      </c>
      <c r="Q22" s="17">
        <v>1592435.37647057</v>
      </c>
      <c r="R22" s="17">
        <v>1711948.62352943</v>
      </c>
      <c r="S22" s="17">
        <v>446958.78729764197</v>
      </c>
      <c r="T22" s="17">
        <v>2096164.85080943</v>
      </c>
      <c r="U22" s="17">
        <v>0</v>
      </c>
      <c r="V22" s="17">
        <v>0</v>
      </c>
      <c r="W22" s="17">
        <v>4965000000</v>
      </c>
      <c r="X22" s="17">
        <v>5855000000</v>
      </c>
      <c r="Y22" s="17">
        <v>1181418.4584735101</v>
      </c>
      <c r="Z22" s="17">
        <v>2639098.6270529898</v>
      </c>
      <c r="AA22" s="17">
        <v>0</v>
      </c>
      <c r="AB22" s="17">
        <v>16500000</v>
      </c>
      <c r="AC22" s="17">
        <v>0</v>
      </c>
      <c r="AD22" s="17">
        <v>7700000</v>
      </c>
      <c r="AE22" s="17">
        <v>0</v>
      </c>
      <c r="AF22" s="17">
        <v>10000000</v>
      </c>
      <c r="AG22" s="17">
        <v>0</v>
      </c>
      <c r="AH22" s="17">
        <v>1867385.91544545</v>
      </c>
      <c r="AI22" s="17">
        <v>0</v>
      </c>
      <c r="AJ22" s="17">
        <v>80305.265300286803</v>
      </c>
      <c r="AK22" s="17">
        <v>0</v>
      </c>
      <c r="AL22" s="17">
        <v>76377.992573014097</v>
      </c>
    </row>
    <row r="23" spans="1:38" x14ac:dyDescent="0.25">
      <c r="A23" s="16">
        <v>22</v>
      </c>
      <c r="B23" s="17">
        <v>0</v>
      </c>
      <c r="D23" s="15">
        <v>21</v>
      </c>
      <c r="E23" s="17">
        <v>2617581.77935179</v>
      </c>
      <c r="F23" s="17">
        <v>10789993.269259499</v>
      </c>
      <c r="G23" s="17">
        <v>0</v>
      </c>
      <c r="H23" s="17">
        <v>511515.51544544502</v>
      </c>
      <c r="I23" s="17">
        <v>0</v>
      </c>
      <c r="J23" s="17">
        <v>1820000</v>
      </c>
      <c r="K23" s="17">
        <v>0</v>
      </c>
      <c r="L23" s="17">
        <v>2390000</v>
      </c>
      <c r="M23" s="17">
        <v>0</v>
      </c>
      <c r="N23" s="17">
        <v>4000000</v>
      </c>
      <c r="O23" s="17">
        <v>0</v>
      </c>
      <c r="P23" s="17">
        <v>4100000</v>
      </c>
      <c r="Q23" s="17">
        <v>1592434.37647057</v>
      </c>
      <c r="R23" s="17">
        <v>1711947.62352943</v>
      </c>
      <c r="S23" s="17">
        <v>446958.78729764197</v>
      </c>
      <c r="T23" s="17">
        <v>2096164.85080943</v>
      </c>
      <c r="U23" s="17">
        <v>0</v>
      </c>
      <c r="V23" s="17">
        <v>0</v>
      </c>
      <c r="W23" s="17">
        <v>4965000000</v>
      </c>
      <c r="X23" s="17">
        <v>5855000000</v>
      </c>
      <c r="Y23" s="17">
        <v>1164132.95047351</v>
      </c>
      <c r="Z23" s="17">
        <v>2604527.61105299</v>
      </c>
      <c r="AA23" s="17">
        <v>0</v>
      </c>
      <c r="AB23" s="17">
        <v>16500000</v>
      </c>
      <c r="AC23" s="17">
        <v>0</v>
      </c>
      <c r="AD23" s="17">
        <v>7700000</v>
      </c>
      <c r="AE23" s="17">
        <v>0</v>
      </c>
      <c r="AF23" s="17">
        <v>10000000</v>
      </c>
      <c r="AG23" s="17">
        <v>0</v>
      </c>
      <c r="AH23" s="17">
        <v>1867385.91544545</v>
      </c>
      <c r="AI23" s="17">
        <v>0</v>
      </c>
      <c r="AJ23" s="17">
        <v>80305.265300286803</v>
      </c>
      <c r="AK23" s="17">
        <v>0</v>
      </c>
      <c r="AL23" s="17">
        <v>76377.992573014097</v>
      </c>
    </row>
    <row r="24" spans="1:38" x14ac:dyDescent="0.25">
      <c r="A24" s="16">
        <v>23</v>
      </c>
      <c r="B24" s="17">
        <v>0</v>
      </c>
      <c r="D24" s="15">
        <v>22</v>
      </c>
      <c r="E24" s="17">
        <v>2617581.77935179</v>
      </c>
      <c r="F24" s="17">
        <v>10789993.269259499</v>
      </c>
      <c r="G24" s="17">
        <v>0</v>
      </c>
      <c r="H24" s="17">
        <v>511515.51544544502</v>
      </c>
      <c r="I24" s="17">
        <v>0</v>
      </c>
      <c r="J24" s="17">
        <v>1820000</v>
      </c>
      <c r="K24" s="17">
        <v>0</v>
      </c>
      <c r="L24" s="17">
        <v>2390000</v>
      </c>
      <c r="M24" s="17">
        <v>0</v>
      </c>
      <c r="N24" s="17">
        <v>4000000</v>
      </c>
      <c r="O24" s="17">
        <v>0</v>
      </c>
      <c r="P24" s="17">
        <v>4100000</v>
      </c>
      <c r="Q24" s="17">
        <v>1592434.37647057</v>
      </c>
      <c r="R24" s="17">
        <v>1711947.62352943</v>
      </c>
      <c r="S24" s="17">
        <v>398968.78729764197</v>
      </c>
      <c r="T24" s="17">
        <v>1904204.85080943</v>
      </c>
      <c r="U24" s="17">
        <v>0</v>
      </c>
      <c r="V24" s="17">
        <v>0</v>
      </c>
      <c r="W24" s="17">
        <v>4965000000</v>
      </c>
      <c r="X24" s="17">
        <v>5855000000</v>
      </c>
      <c r="Y24" s="17">
        <v>1199637.3024735099</v>
      </c>
      <c r="Z24" s="17">
        <v>2675536.3150529899</v>
      </c>
      <c r="AA24" s="17">
        <v>0</v>
      </c>
      <c r="AB24" s="17">
        <v>16500000</v>
      </c>
      <c r="AC24" s="17">
        <v>0</v>
      </c>
      <c r="AD24" s="17">
        <v>7700000</v>
      </c>
      <c r="AE24" s="17">
        <v>0</v>
      </c>
      <c r="AF24" s="17">
        <v>10000000</v>
      </c>
      <c r="AG24" s="17">
        <v>0</v>
      </c>
      <c r="AH24" s="17">
        <v>1867385.91544545</v>
      </c>
      <c r="AI24" s="17">
        <v>0</v>
      </c>
      <c r="AJ24" s="17">
        <v>80305.265300286803</v>
      </c>
      <c r="AK24" s="17">
        <v>0</v>
      </c>
      <c r="AL24" s="17">
        <v>76377.992573014097</v>
      </c>
    </row>
    <row r="25" spans="1:38" x14ac:dyDescent="0.25">
      <c r="A25" s="16">
        <v>24</v>
      </c>
      <c r="B25" s="17">
        <v>0</v>
      </c>
      <c r="D25" s="15">
        <v>23</v>
      </c>
      <c r="E25" s="17">
        <v>2617581.77935179</v>
      </c>
      <c r="F25" s="17">
        <v>10789993.269259499</v>
      </c>
      <c r="G25" s="17">
        <v>0</v>
      </c>
      <c r="H25" s="17">
        <v>511515.51544544502</v>
      </c>
      <c r="I25" s="17">
        <v>0</v>
      </c>
      <c r="J25" s="17">
        <v>1820000</v>
      </c>
      <c r="K25" s="17">
        <v>0</v>
      </c>
      <c r="L25" s="17">
        <v>2390000</v>
      </c>
      <c r="M25" s="17">
        <v>0</v>
      </c>
      <c r="N25" s="17">
        <v>4000000</v>
      </c>
      <c r="O25" s="17">
        <v>0</v>
      </c>
      <c r="P25" s="17">
        <v>4100000</v>
      </c>
      <c r="Q25" s="17">
        <v>1592434.37647057</v>
      </c>
      <c r="R25" s="17">
        <v>1711947.62352943</v>
      </c>
      <c r="S25" s="17">
        <v>446362.28729764197</v>
      </c>
      <c r="T25" s="17">
        <v>2093778.85080943</v>
      </c>
      <c r="U25" s="17">
        <v>0</v>
      </c>
      <c r="V25" s="17">
        <v>0</v>
      </c>
      <c r="W25" s="17">
        <v>4965000000</v>
      </c>
      <c r="X25" s="17">
        <v>5855000000</v>
      </c>
      <c r="Y25" s="17">
        <v>1213686.93247351</v>
      </c>
      <c r="Z25" s="17">
        <v>2703635.5750529901</v>
      </c>
      <c r="AA25" s="17">
        <v>0</v>
      </c>
      <c r="AB25" s="17">
        <v>16500000</v>
      </c>
      <c r="AC25" s="17">
        <v>0</v>
      </c>
      <c r="AD25" s="17">
        <v>7700000</v>
      </c>
      <c r="AE25" s="17">
        <v>0</v>
      </c>
      <c r="AF25" s="17">
        <v>10000000</v>
      </c>
      <c r="AG25" s="17">
        <v>0</v>
      </c>
      <c r="AH25" s="17">
        <v>1867385.91544545</v>
      </c>
      <c r="AI25" s="17">
        <v>0</v>
      </c>
      <c r="AJ25" s="17">
        <v>80305.265300286803</v>
      </c>
      <c r="AK25" s="17">
        <v>0</v>
      </c>
      <c r="AL25" s="17">
        <v>76377.992573014097</v>
      </c>
    </row>
    <row r="26" spans="1:38" x14ac:dyDescent="0.25">
      <c r="A26" s="16">
        <v>25</v>
      </c>
      <c r="B26" s="17">
        <v>0</v>
      </c>
      <c r="D26" s="15">
        <v>24</v>
      </c>
      <c r="E26" s="17">
        <v>2617581.77935179</v>
      </c>
      <c r="F26" s="17">
        <v>10789993.269259499</v>
      </c>
      <c r="G26" s="17">
        <v>0</v>
      </c>
      <c r="H26" s="17">
        <v>511515.51544544502</v>
      </c>
      <c r="I26" s="17">
        <v>0</v>
      </c>
      <c r="J26" s="17">
        <v>1820000</v>
      </c>
      <c r="K26" s="17">
        <v>0</v>
      </c>
      <c r="L26" s="17">
        <v>2390000</v>
      </c>
      <c r="M26" s="17">
        <v>0</v>
      </c>
      <c r="N26" s="17">
        <v>4000000</v>
      </c>
      <c r="O26" s="17">
        <v>0</v>
      </c>
      <c r="P26" s="17">
        <v>4100000</v>
      </c>
      <c r="Q26" s="17">
        <v>1592432.37647057</v>
      </c>
      <c r="R26" s="17">
        <v>1711945.62352943</v>
      </c>
      <c r="S26" s="17">
        <v>446958.78729764197</v>
      </c>
      <c r="T26" s="17">
        <v>2096164.85080943</v>
      </c>
      <c r="U26" s="17">
        <v>0</v>
      </c>
      <c r="V26" s="17">
        <v>0</v>
      </c>
      <c r="W26" s="17">
        <v>4965000000</v>
      </c>
      <c r="X26" s="17">
        <v>5855000000</v>
      </c>
      <c r="Y26" s="17">
        <v>1243208.64247351</v>
      </c>
      <c r="Z26" s="17">
        <v>2762678.99505299</v>
      </c>
      <c r="AA26" s="17">
        <v>0</v>
      </c>
      <c r="AB26" s="17">
        <v>16500000</v>
      </c>
      <c r="AC26" s="17">
        <v>0</v>
      </c>
      <c r="AD26" s="17">
        <v>7700000</v>
      </c>
      <c r="AE26" s="17">
        <v>0</v>
      </c>
      <c r="AF26" s="17">
        <v>10000000</v>
      </c>
      <c r="AG26" s="17">
        <v>0</v>
      </c>
      <c r="AH26" s="17">
        <v>1867385.91544545</v>
      </c>
      <c r="AI26" s="17">
        <v>0</v>
      </c>
      <c r="AJ26" s="17">
        <v>80305.265300286803</v>
      </c>
      <c r="AK26" s="17">
        <v>0</v>
      </c>
      <c r="AL26" s="17">
        <v>76377.992573014097</v>
      </c>
    </row>
    <row r="27" spans="1:38" x14ac:dyDescent="0.25">
      <c r="A27" s="16">
        <v>26</v>
      </c>
      <c r="B27" s="17">
        <v>0</v>
      </c>
    </row>
    <row r="28" spans="1:38" x14ac:dyDescent="0.25">
      <c r="A28" s="16">
        <v>27</v>
      </c>
      <c r="B28" s="17">
        <v>0</v>
      </c>
    </row>
    <row r="29" spans="1:38" x14ac:dyDescent="0.25">
      <c r="A29" s="16">
        <v>28</v>
      </c>
      <c r="B29" s="17">
        <v>0</v>
      </c>
    </row>
    <row r="30" spans="1:38" x14ac:dyDescent="0.25">
      <c r="A30" s="16">
        <v>29</v>
      </c>
      <c r="B30" s="17">
        <v>0</v>
      </c>
      <c r="D30" s="3" t="s">
        <v>73</v>
      </c>
      <c r="E30" s="3"/>
    </row>
    <row r="31" spans="1:38" x14ac:dyDescent="0.25">
      <c r="A31" s="16">
        <v>30</v>
      </c>
      <c r="B31" s="17">
        <v>0</v>
      </c>
      <c r="D31" s="3"/>
      <c r="E31" s="3" t="s">
        <v>66</v>
      </c>
    </row>
    <row r="32" spans="1:38" x14ac:dyDescent="0.25">
      <c r="A32" s="16">
        <v>31</v>
      </c>
      <c r="B32" s="17">
        <v>0</v>
      </c>
      <c r="D32" s="16" t="s">
        <v>64</v>
      </c>
      <c r="E32" s="16">
        <v>1</v>
      </c>
      <c r="F32" s="16">
        <v>2</v>
      </c>
      <c r="G32" s="16">
        <v>3</v>
      </c>
      <c r="H32" s="16">
        <v>4</v>
      </c>
      <c r="I32" s="16">
        <v>5</v>
      </c>
      <c r="J32" s="16">
        <v>6</v>
      </c>
      <c r="K32" s="16">
        <v>7</v>
      </c>
      <c r="L32" s="16">
        <v>8</v>
      </c>
      <c r="M32" s="16">
        <v>9</v>
      </c>
      <c r="N32" s="16">
        <v>10</v>
      </c>
      <c r="O32" s="16">
        <v>11</v>
      </c>
      <c r="P32" s="16">
        <v>12</v>
      </c>
      <c r="Q32" s="16">
        <v>13</v>
      </c>
      <c r="R32" s="16">
        <v>14</v>
      </c>
      <c r="S32" s="16">
        <v>15</v>
      </c>
      <c r="T32" s="16">
        <v>16</v>
      </c>
      <c r="U32" s="16">
        <v>17</v>
      </c>
      <c r="V32" s="16">
        <v>18</v>
      </c>
      <c r="W32" s="16">
        <v>19</v>
      </c>
      <c r="X32" s="16">
        <v>20</v>
      </c>
      <c r="Y32" s="16">
        <v>21</v>
      </c>
      <c r="Z32" s="16">
        <v>22</v>
      </c>
      <c r="AA32" s="16">
        <v>23</v>
      </c>
      <c r="AB32" s="16">
        <v>24</v>
      </c>
    </row>
    <row r="33" spans="1:28" x14ac:dyDescent="0.25">
      <c r="A33" s="16">
        <v>32</v>
      </c>
      <c r="B33" s="17">
        <v>0</v>
      </c>
      <c r="D33" s="16">
        <v>1</v>
      </c>
      <c r="E33" s="17">
        <v>1.17049841452052E-2</v>
      </c>
      <c r="F33" s="17">
        <v>1.16068941762251E-2</v>
      </c>
      <c r="G33" s="17">
        <v>1.16123117906914E-2</v>
      </c>
      <c r="H33" s="17">
        <v>1.1591622691891E-2</v>
      </c>
      <c r="I33" s="17">
        <v>1.1684792430627099E-2</v>
      </c>
      <c r="J33" s="17">
        <v>1.19219286362301E-2</v>
      </c>
      <c r="K33" s="17">
        <v>1.20050061204719E-2</v>
      </c>
      <c r="L33" s="17">
        <v>1.2161607916525E-2</v>
      </c>
      <c r="M33" s="17">
        <v>1.22355784722144E-2</v>
      </c>
      <c r="N33" s="17">
        <v>1.12258163847403E-2</v>
      </c>
      <c r="O33" s="17">
        <v>1.10726190249595E-2</v>
      </c>
      <c r="P33" s="17">
        <v>1.1175251297631901E-2</v>
      </c>
      <c r="Q33" s="17">
        <v>1.10411690036482E-2</v>
      </c>
      <c r="R33" s="17">
        <v>1.1000175748966501E-2</v>
      </c>
      <c r="S33" s="17">
        <v>1.09613928437895E-2</v>
      </c>
      <c r="T33" s="17">
        <v>1.0926570110455299E-2</v>
      </c>
      <c r="U33" s="17">
        <v>1.0966512742204299E-2</v>
      </c>
      <c r="V33" s="17">
        <v>1.0940203453071199E-2</v>
      </c>
      <c r="W33" s="17">
        <v>1.09868678521493E-2</v>
      </c>
      <c r="X33" s="17">
        <v>1.1014337624159201E-2</v>
      </c>
      <c r="Y33" s="17">
        <v>1.13029026423681E-2</v>
      </c>
      <c r="Z33" s="17">
        <v>1.14462995266015E-2</v>
      </c>
      <c r="AA33" s="17">
        <v>1.14731717804239E-2</v>
      </c>
      <c r="AB33" s="17">
        <v>1.15891634294145E-2</v>
      </c>
    </row>
    <row r="34" spans="1:28" x14ac:dyDescent="0.25">
      <c r="A34" s="16">
        <v>33</v>
      </c>
      <c r="B34" s="17">
        <v>0</v>
      </c>
      <c r="D34" s="16">
        <v>2</v>
      </c>
      <c r="E34" s="17">
        <v>2.11053427494414E-2</v>
      </c>
      <c r="F34" s="17">
        <v>2.0687703964735599E-2</v>
      </c>
      <c r="G34" s="17">
        <v>1.7656278048396201E-2</v>
      </c>
      <c r="H34" s="17">
        <v>1.92285624902063E-2</v>
      </c>
      <c r="I34" s="17">
        <v>2.03439876334373E-2</v>
      </c>
      <c r="J34" s="17">
        <v>2.0554359900849702E-2</v>
      </c>
      <c r="K34" s="17">
        <v>2.1203151724511399E-2</v>
      </c>
      <c r="L34" s="17">
        <v>2.13820723389124E-2</v>
      </c>
      <c r="M34" s="17">
        <v>2.1198625919238299E-2</v>
      </c>
      <c r="N34" s="17">
        <v>1.9473850546684799E-2</v>
      </c>
      <c r="O34" s="17">
        <v>2.0064022748277802E-2</v>
      </c>
      <c r="P34" s="17">
        <v>2.0754187428289501E-2</v>
      </c>
      <c r="Q34" s="17">
        <v>2.0568403160609101E-2</v>
      </c>
      <c r="R34" s="17">
        <v>1.9213311445568398E-2</v>
      </c>
      <c r="S34" s="17">
        <v>1.9181078234615699E-2</v>
      </c>
      <c r="T34" s="17">
        <v>1.93096802121898E-2</v>
      </c>
      <c r="U34" s="17">
        <v>1.8441668372612501E-2</v>
      </c>
      <c r="V34" s="17">
        <v>1.9019875125865199E-2</v>
      </c>
      <c r="W34" s="17">
        <v>1.9236063696239501E-2</v>
      </c>
      <c r="X34" s="17">
        <v>1.8568007036820301E-2</v>
      </c>
      <c r="Y34" s="17">
        <v>1.88419508507741E-2</v>
      </c>
      <c r="Z34" s="17">
        <v>1.7940396407521701E-2</v>
      </c>
      <c r="AA34" s="17">
        <v>1.76625008707109E-2</v>
      </c>
      <c r="AB34" s="17">
        <v>1.8036720172135499E-2</v>
      </c>
    </row>
    <row r="35" spans="1:28" x14ac:dyDescent="0.25">
      <c r="A35" s="16">
        <v>34</v>
      </c>
      <c r="B35" s="17">
        <v>0</v>
      </c>
      <c r="D35" s="16">
        <v>3</v>
      </c>
      <c r="E35" s="17">
        <v>4.2971485849043797E-2</v>
      </c>
      <c r="F35" s="17">
        <v>3.8173762098121802E-2</v>
      </c>
      <c r="G35" s="17">
        <v>3.5860780889005898E-2</v>
      </c>
      <c r="H35" s="17">
        <v>3.3448210295611201E-2</v>
      </c>
      <c r="I35" s="17">
        <v>3.4128837616377597E-2</v>
      </c>
      <c r="J35" s="17">
        <v>3.0735980807862499E-2</v>
      </c>
      <c r="K35" s="17">
        <v>3.16482044182902E-2</v>
      </c>
      <c r="L35" s="17">
        <v>3.3447539743308802E-2</v>
      </c>
      <c r="M35" s="17">
        <v>3.8349427474959202E-2</v>
      </c>
      <c r="N35" s="17">
        <v>3.5882641036851598E-2</v>
      </c>
      <c r="O35" s="17">
        <v>3.3579105381961301E-2</v>
      </c>
      <c r="P35" s="17">
        <v>3.3556477317916299E-2</v>
      </c>
      <c r="Q35" s="17">
        <v>3.1905251255454098E-2</v>
      </c>
      <c r="R35" s="17">
        <v>3.3046090529851399E-2</v>
      </c>
      <c r="S35" s="17">
        <v>3.1967405194973299E-2</v>
      </c>
      <c r="T35" s="17">
        <v>3.1397623009340701E-2</v>
      </c>
      <c r="U35" s="17">
        <v>3.3203128306879298E-2</v>
      </c>
      <c r="V35" s="17">
        <v>3.3019710409039303E-2</v>
      </c>
      <c r="W35" s="17">
        <v>3.2153604768481399E-2</v>
      </c>
      <c r="X35" s="17">
        <v>3.4986077872538698E-2</v>
      </c>
      <c r="Y35" s="17">
        <v>3.4390658842725498E-2</v>
      </c>
      <c r="Z35" s="17">
        <v>3.5624463473609598E-2</v>
      </c>
      <c r="AA35" s="17">
        <v>3.7439534687752803E-2</v>
      </c>
      <c r="AB35" s="17">
        <v>4.1118455532476103E-2</v>
      </c>
    </row>
    <row r="36" spans="1:28" x14ac:dyDescent="0.25">
      <c r="A36" s="16">
        <v>35</v>
      </c>
      <c r="B36" s="17">
        <v>0</v>
      </c>
      <c r="D36" s="16">
        <v>4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</row>
    <row r="37" spans="1:28" x14ac:dyDescent="0.25">
      <c r="A37" s="16">
        <v>36</v>
      </c>
      <c r="B37" s="17">
        <v>0</v>
      </c>
      <c r="D37" s="16">
        <v>5</v>
      </c>
      <c r="E37" s="17">
        <v>1.49966157112809E-2</v>
      </c>
      <c r="F37" s="17">
        <v>1.50703746671653E-2</v>
      </c>
      <c r="G37" s="17">
        <v>1.5160737981368201E-2</v>
      </c>
      <c r="H37" s="17">
        <v>1.4445499298815501E-2</v>
      </c>
      <c r="I37" s="17">
        <v>1.48088453542807E-2</v>
      </c>
      <c r="J37" s="17">
        <v>1.52169931392022E-2</v>
      </c>
      <c r="K37" s="17">
        <v>1.4443034783597E-2</v>
      </c>
      <c r="L37" s="17">
        <v>1.9005998271962601E-2</v>
      </c>
      <c r="M37" s="17">
        <v>1.6313858562494399E-2</v>
      </c>
      <c r="N37" s="17">
        <v>1.59783508263266E-2</v>
      </c>
      <c r="O37" s="17">
        <v>1.5653798235727701E-2</v>
      </c>
      <c r="P37" s="17">
        <v>1.62667511205184E-2</v>
      </c>
      <c r="Q37" s="17">
        <v>1.50166199940827E-2</v>
      </c>
      <c r="R37" s="17">
        <v>1.5774077552562799E-2</v>
      </c>
      <c r="S37" s="17">
        <v>1.5858641332738999E-2</v>
      </c>
      <c r="T37" s="17">
        <v>1.62083005831145E-2</v>
      </c>
      <c r="U37" s="17">
        <v>1.7827954262654998E-2</v>
      </c>
      <c r="V37" s="17">
        <v>1.7885239738267202E-2</v>
      </c>
      <c r="W37" s="17">
        <v>1.7127561461949499E-2</v>
      </c>
      <c r="X37" s="17">
        <v>1.6987503669497601E-2</v>
      </c>
      <c r="Y37" s="17">
        <v>1.6062660131823701E-2</v>
      </c>
      <c r="Z37" s="17">
        <v>1.6287748109858498E-2</v>
      </c>
      <c r="AA37" s="17">
        <v>1.66059404681916E-2</v>
      </c>
      <c r="AB37" s="17">
        <v>1.58305529898248E-2</v>
      </c>
    </row>
    <row r="38" spans="1:28" x14ac:dyDescent="0.25">
      <c r="A38" s="16">
        <v>37</v>
      </c>
      <c r="B38" s="17">
        <v>0</v>
      </c>
      <c r="D38" s="16">
        <v>6</v>
      </c>
      <c r="E38" s="17">
        <v>2.7025120403463901E-2</v>
      </c>
      <c r="F38" s="17">
        <v>3.1586872612741602E-2</v>
      </c>
      <c r="G38" s="17">
        <v>3.0554872708095201E-2</v>
      </c>
      <c r="H38" s="17">
        <v>2.9557308785076199E-2</v>
      </c>
      <c r="I38" s="17">
        <v>3.06808994776849E-2</v>
      </c>
      <c r="J38" s="17">
        <v>2.91900097572187E-2</v>
      </c>
      <c r="K38" s="17">
        <v>2.83894802148878E-2</v>
      </c>
      <c r="L38" s="17">
        <v>2.6334001996004899E-2</v>
      </c>
      <c r="M38" s="17">
        <v>2.6371411671884101E-2</v>
      </c>
      <c r="N38" s="17">
        <v>2.6363626803861801E-2</v>
      </c>
      <c r="O38" s="17">
        <v>2.7386258769342801E-2</v>
      </c>
      <c r="P38" s="17">
        <v>2.8527165381532299E-2</v>
      </c>
      <c r="Q38" s="17">
        <v>2.7289950475518798E-2</v>
      </c>
      <c r="R38" s="17">
        <v>2.763532245855E-2</v>
      </c>
      <c r="S38" s="17">
        <v>2.69948089870393E-2</v>
      </c>
      <c r="T38" s="17">
        <v>2.47817541408724E-2</v>
      </c>
      <c r="U38" s="17">
        <v>2.5084659006987399E-2</v>
      </c>
      <c r="V38" s="17">
        <v>2.6518581661151199E-2</v>
      </c>
      <c r="W38" s="17">
        <v>2.92371466478973E-2</v>
      </c>
      <c r="X38" s="17">
        <v>2.9496754641869599E-2</v>
      </c>
      <c r="Y38" s="17">
        <v>2.7658792593603199E-2</v>
      </c>
      <c r="Z38" s="17">
        <v>2.7451335844819399E-2</v>
      </c>
      <c r="AA38" s="17">
        <v>2.8518437964770001E-2</v>
      </c>
      <c r="AB38" s="17">
        <v>2.8204580571845501E-2</v>
      </c>
    </row>
    <row r="39" spans="1:28" x14ac:dyDescent="0.25">
      <c r="A39" s="16">
        <v>38</v>
      </c>
      <c r="B39" s="17">
        <v>0</v>
      </c>
      <c r="D39" s="16">
        <v>7</v>
      </c>
      <c r="E39" s="17">
        <v>2.5921802270398E-2</v>
      </c>
      <c r="F39" s="17">
        <v>2.43853337041685E-2</v>
      </c>
      <c r="G39" s="17">
        <v>2.2380519173191699E-2</v>
      </c>
      <c r="H39" s="17">
        <v>2.10595118588198E-2</v>
      </c>
      <c r="I39" s="17">
        <v>2.2863555528970202E-2</v>
      </c>
      <c r="J39" s="17">
        <v>2.39407523430731E-2</v>
      </c>
      <c r="K39" s="17">
        <v>2.4605326177260401E-2</v>
      </c>
      <c r="L39" s="17">
        <v>2.51569444175321E-2</v>
      </c>
      <c r="M39" s="17">
        <v>2.5659504462716601E-2</v>
      </c>
      <c r="N39" s="17">
        <v>2.5277421347347801E-2</v>
      </c>
      <c r="O39" s="17">
        <v>2.4920360514742501E-2</v>
      </c>
      <c r="P39" s="17">
        <v>2.4820445318557299E-2</v>
      </c>
      <c r="Q39" s="17">
        <v>2.43536640474891E-2</v>
      </c>
      <c r="R39" s="17">
        <v>2.3783805957154701E-2</v>
      </c>
      <c r="S39" s="17">
        <v>2.4319407854903101E-2</v>
      </c>
      <c r="T39" s="17">
        <v>2.50510929583538E-2</v>
      </c>
      <c r="U39" s="17">
        <v>2.5760011422154401E-2</v>
      </c>
      <c r="V39" s="17">
        <v>2.6431158358307599E-2</v>
      </c>
      <c r="W39" s="17">
        <v>2.6989990275927699E-2</v>
      </c>
      <c r="X39" s="17">
        <v>2.7286025653933899E-2</v>
      </c>
      <c r="Y39" s="17">
        <v>2.80935458776632E-2</v>
      </c>
      <c r="Z39" s="17">
        <v>2.9205137288805499E-2</v>
      </c>
      <c r="AA39" s="17">
        <v>2.91926553878895E-2</v>
      </c>
      <c r="AB39" s="17">
        <v>2.9637861736105799E-2</v>
      </c>
    </row>
    <row r="40" spans="1:28" x14ac:dyDescent="0.25">
      <c r="A40" s="16">
        <v>39</v>
      </c>
      <c r="B40" s="17">
        <v>0</v>
      </c>
      <c r="D40" s="16">
        <v>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</row>
    <row r="41" spans="1:28" x14ac:dyDescent="0.25">
      <c r="A41" s="16">
        <v>40</v>
      </c>
      <c r="B41" s="17">
        <v>0</v>
      </c>
      <c r="D41" s="16">
        <v>9</v>
      </c>
      <c r="E41" s="17">
        <v>2.50447481151976E-2</v>
      </c>
      <c r="F41" s="17">
        <v>2.1531400833299401E-2</v>
      </c>
      <c r="G41" s="17">
        <v>2.1106011654205999E-2</v>
      </c>
      <c r="H41" s="17">
        <v>2.0095448475326599E-2</v>
      </c>
      <c r="I41" s="17">
        <v>1.8164449170147999E-2</v>
      </c>
      <c r="J41" s="17">
        <v>1.77611787754588E-2</v>
      </c>
      <c r="K41" s="17">
        <v>1.8501763221243899E-2</v>
      </c>
      <c r="L41" s="17">
        <v>1.83678589920412E-2</v>
      </c>
      <c r="M41" s="17">
        <v>1.7406674446601898E-2</v>
      </c>
      <c r="N41" s="17">
        <v>1.7147777085389299E-2</v>
      </c>
      <c r="O41" s="17">
        <v>1.6952080068495901E-2</v>
      </c>
      <c r="P41" s="17">
        <v>1.75643985344286E-2</v>
      </c>
      <c r="Q41" s="17">
        <v>2.1861088086849501E-2</v>
      </c>
      <c r="R41" s="17">
        <v>2.1648884247998001E-2</v>
      </c>
      <c r="S41" s="17">
        <v>2.0832432521362802E-2</v>
      </c>
      <c r="T41" s="17">
        <v>1.88745544526241E-2</v>
      </c>
      <c r="U41" s="17">
        <v>1.6974440557774799E-2</v>
      </c>
      <c r="V41" s="17">
        <v>1.66140875123801E-2</v>
      </c>
      <c r="W41" s="17">
        <v>1.7085506565558E-2</v>
      </c>
      <c r="X41" s="17">
        <v>1.86823944203992E-2</v>
      </c>
      <c r="Y41" s="17">
        <v>1.9551792573691999E-2</v>
      </c>
      <c r="Z41" s="17">
        <v>1.8893459910812201E-2</v>
      </c>
      <c r="AA41" s="17">
        <v>2.0735690752063201E-2</v>
      </c>
      <c r="AB41" s="17">
        <v>1.9834843427080199E-2</v>
      </c>
    </row>
    <row r="42" spans="1:28" x14ac:dyDescent="0.25">
      <c r="A42" s="16">
        <v>41</v>
      </c>
      <c r="B42" s="17">
        <v>0</v>
      </c>
      <c r="D42" s="16">
        <v>10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</row>
    <row r="43" spans="1:28" x14ac:dyDescent="0.25">
      <c r="A43" s="16">
        <v>42</v>
      </c>
      <c r="B43" s="17">
        <v>0</v>
      </c>
      <c r="D43" s="16">
        <v>11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</row>
    <row r="44" spans="1:28" x14ac:dyDescent="0.25">
      <c r="A44" s="16">
        <v>43</v>
      </c>
      <c r="B44" s="17">
        <v>0</v>
      </c>
      <c r="D44" s="16">
        <v>12</v>
      </c>
      <c r="E44" s="17">
        <v>2.2155761483220598E-2</v>
      </c>
      <c r="F44" s="17">
        <v>2.1852822443310601E-2</v>
      </c>
      <c r="G44" s="17">
        <v>2.1050855281205101E-2</v>
      </c>
      <c r="H44" s="17">
        <v>2.2241570100640599E-2</v>
      </c>
      <c r="I44" s="17">
        <v>2.40198010653161E-2</v>
      </c>
      <c r="J44" s="17">
        <v>2.4683927666468701E-2</v>
      </c>
      <c r="K44" s="17">
        <v>2.2977479137619501E-2</v>
      </c>
      <c r="L44" s="17">
        <v>1.6616031675633799E-2</v>
      </c>
      <c r="M44" s="17">
        <v>1.5827972465477801E-2</v>
      </c>
      <c r="N44" s="17">
        <v>1.6027340971039E-2</v>
      </c>
      <c r="O44" s="17">
        <v>1.62373701713362E-2</v>
      </c>
      <c r="P44" s="17">
        <v>1.61660852840073E-2</v>
      </c>
      <c r="Q44" s="17">
        <v>1.87499386689585E-2</v>
      </c>
      <c r="R44" s="17">
        <v>1.8588666920764701E-2</v>
      </c>
      <c r="S44" s="17">
        <v>1.7458989646735801E-2</v>
      </c>
      <c r="T44" s="17">
        <v>1.3936829285080599E-2</v>
      </c>
      <c r="U44" s="17">
        <v>1.43958513810314E-2</v>
      </c>
      <c r="V44" s="17">
        <v>1.46493421723229E-2</v>
      </c>
      <c r="W44" s="17">
        <v>1.47707404241626E-2</v>
      </c>
      <c r="X44" s="17">
        <v>1.4904562730644199E-2</v>
      </c>
      <c r="Y44" s="17">
        <v>1.4759206461902799E-2</v>
      </c>
      <c r="Z44" s="17">
        <v>1.4783775968551601E-2</v>
      </c>
      <c r="AA44" s="17">
        <v>1.48032513212934E-2</v>
      </c>
      <c r="AB44" s="17">
        <v>1.4980677917062301E-2</v>
      </c>
    </row>
    <row r="45" spans="1:28" x14ac:dyDescent="0.25">
      <c r="A45" s="16">
        <v>44</v>
      </c>
      <c r="B45" s="17">
        <v>0</v>
      </c>
      <c r="D45" s="16">
        <v>13</v>
      </c>
      <c r="E45" s="17">
        <v>1.5731895085802999E-2</v>
      </c>
      <c r="F45" s="17">
        <v>1.55427355203636E-2</v>
      </c>
      <c r="G45" s="17">
        <v>1.5451157582196E-2</v>
      </c>
      <c r="H45" s="17">
        <v>1.45567598840166E-2</v>
      </c>
      <c r="I45" s="17">
        <v>1.46065619245156E-2</v>
      </c>
      <c r="J45" s="17">
        <v>1.4671417211281301E-2</v>
      </c>
      <c r="K45" s="17">
        <v>1.52679265139851E-2</v>
      </c>
      <c r="L45" s="17">
        <v>1.5972440777919698E-2</v>
      </c>
      <c r="M45" s="17">
        <v>1.6603592379766802E-2</v>
      </c>
      <c r="N45" s="17">
        <v>1.65662092925144E-2</v>
      </c>
      <c r="O45" s="17">
        <v>1.68222383462821E-2</v>
      </c>
      <c r="P45" s="17">
        <v>1.67049079051317E-2</v>
      </c>
      <c r="Q45" s="17">
        <v>1.5961993701856001E-2</v>
      </c>
      <c r="R45" s="17">
        <v>1.5680238272104002E-2</v>
      </c>
      <c r="S45" s="17">
        <v>1.5627373551105501E-2</v>
      </c>
      <c r="T45" s="17">
        <v>1.5742352001375401E-2</v>
      </c>
      <c r="U45" s="17">
        <v>1.6664966443499699E-2</v>
      </c>
      <c r="V45" s="17">
        <v>1.7309877495312698E-2</v>
      </c>
      <c r="W45" s="17">
        <v>1.7725558062418999E-2</v>
      </c>
      <c r="X45" s="17">
        <v>1.7887704469662001E-2</v>
      </c>
      <c r="Y45" s="17">
        <v>1.78735528473873E-2</v>
      </c>
      <c r="Z45" s="17">
        <v>1.7843848402745E-2</v>
      </c>
      <c r="AA45" s="17">
        <v>1.8022824040498701E-2</v>
      </c>
      <c r="AB45" s="17">
        <v>1.7841285493816202E-2</v>
      </c>
    </row>
    <row r="46" spans="1:28" x14ac:dyDescent="0.25">
      <c r="A46" s="16">
        <v>45</v>
      </c>
      <c r="B46" s="17">
        <v>0</v>
      </c>
      <c r="D46" s="16">
        <v>14</v>
      </c>
      <c r="E46" s="17">
        <v>8.5057725116124694E-2</v>
      </c>
      <c r="F46" s="17">
        <v>0.108798866907745</v>
      </c>
      <c r="G46" s="17">
        <v>0.109953936772978</v>
      </c>
      <c r="H46" s="17">
        <v>0.113206349057401</v>
      </c>
      <c r="I46" s="17">
        <v>0.110797999137472</v>
      </c>
      <c r="J46" s="17">
        <v>0.101594703480302</v>
      </c>
      <c r="K46" s="17">
        <v>9.4171100711012604E-2</v>
      </c>
      <c r="L46" s="17">
        <v>9.4955850339818501E-2</v>
      </c>
      <c r="M46" s="17">
        <v>0.100412837217618</v>
      </c>
      <c r="N46" s="17">
        <v>0.102862274114614</v>
      </c>
      <c r="O46" s="17">
        <v>0.101884460021124</v>
      </c>
      <c r="P46" s="17">
        <v>9.9103326810593501E-2</v>
      </c>
      <c r="Q46" s="17">
        <v>9.9639899885269695E-2</v>
      </c>
      <c r="R46" s="17">
        <v>0.10065969329916399</v>
      </c>
      <c r="S46" s="17">
        <v>0.10217233104463801</v>
      </c>
      <c r="T46" s="17">
        <v>0.102478087805961</v>
      </c>
      <c r="U46" s="17">
        <v>0.100353561342053</v>
      </c>
      <c r="V46" s="17">
        <v>0.105427604481444</v>
      </c>
      <c r="W46" s="17">
        <v>8.0874995935905705E-2</v>
      </c>
      <c r="X46" s="17">
        <v>6.7466615649378503E-2</v>
      </c>
      <c r="Y46" s="17">
        <v>6.9013663340050393E-2</v>
      </c>
      <c r="Z46" s="17">
        <v>6.8994051287334102E-2</v>
      </c>
      <c r="AA46" s="17">
        <v>6.8436242075557693E-2</v>
      </c>
      <c r="AB46" s="17">
        <v>7.0002889613834898E-2</v>
      </c>
    </row>
    <row r="47" spans="1:28" x14ac:dyDescent="0.25">
      <c r="A47" s="16">
        <v>46</v>
      </c>
      <c r="B47" s="17">
        <v>2927500000</v>
      </c>
      <c r="D47" s="16">
        <v>15</v>
      </c>
      <c r="E47" s="17">
        <v>2.2818227419036899E-2</v>
      </c>
      <c r="F47" s="17">
        <v>2.6168105996080701E-2</v>
      </c>
      <c r="G47" s="17">
        <v>3.0941446206058602E-2</v>
      </c>
      <c r="H47" s="17">
        <v>3.3666277274353403E-2</v>
      </c>
      <c r="I47" s="17">
        <v>3.4811582462296403E-2</v>
      </c>
      <c r="J47" s="17">
        <v>3.2109576530441303E-2</v>
      </c>
      <c r="K47" s="17">
        <v>2.3509869517332301E-2</v>
      </c>
      <c r="L47" s="17">
        <v>1.9771417816350501E-2</v>
      </c>
      <c r="M47" s="17">
        <v>1.8921798114917902E-2</v>
      </c>
      <c r="N47" s="17">
        <v>1.9433040978242899E-2</v>
      </c>
      <c r="O47" s="17">
        <v>1.9291709602210001E-2</v>
      </c>
      <c r="P47" s="17">
        <v>2.1987088406702101E-2</v>
      </c>
      <c r="Q47" s="17">
        <v>2.4631252550994801E-2</v>
      </c>
      <c r="R47" s="17">
        <v>2.6966088429980901E-2</v>
      </c>
      <c r="S47" s="17">
        <v>2.5523947468531202E-2</v>
      </c>
      <c r="T47" s="17">
        <v>2.37547234650692E-2</v>
      </c>
      <c r="U47" s="17">
        <v>2.1112293078011799E-2</v>
      </c>
      <c r="V47" s="17">
        <v>1.9364582998963799E-2</v>
      </c>
      <c r="W47" s="17">
        <v>1.8807510514522102E-2</v>
      </c>
      <c r="X47" s="17">
        <v>1.9548431633393201E-2</v>
      </c>
      <c r="Y47" s="17">
        <v>2.0701991319003899E-2</v>
      </c>
      <c r="Z47" s="17">
        <v>2.0638260494207101E-2</v>
      </c>
      <c r="AA47" s="17">
        <v>2.1226758560959399E-2</v>
      </c>
      <c r="AB47" s="17">
        <v>2.1087958780437101E-2</v>
      </c>
    </row>
    <row r="48" spans="1:28" x14ac:dyDescent="0.25">
      <c r="D48" s="16">
        <v>16</v>
      </c>
      <c r="E48" s="17">
        <v>4.8599397145055699E-2</v>
      </c>
      <c r="F48" s="17">
        <v>6.2748057775161806E-2</v>
      </c>
      <c r="G48" s="17">
        <v>8.1103258754378404E-2</v>
      </c>
      <c r="H48" s="17">
        <v>8.19876151353887E-2</v>
      </c>
      <c r="I48" s="17">
        <v>8.1694366996436105E-2</v>
      </c>
      <c r="J48" s="17">
        <v>8.4316033061062098E-2</v>
      </c>
      <c r="K48" s="17">
        <v>9.0909841288602702E-2</v>
      </c>
      <c r="L48" s="17">
        <v>9.0279088484435804E-2</v>
      </c>
      <c r="M48" s="17">
        <v>9.0575118921007294E-2</v>
      </c>
      <c r="N48" s="17">
        <v>9.0469736329539099E-2</v>
      </c>
      <c r="O48" s="17">
        <v>9.5201708160520496E-2</v>
      </c>
      <c r="P48" s="17">
        <v>9.4688338463096905E-2</v>
      </c>
      <c r="Q48" s="17">
        <v>8.40435200987317E-2</v>
      </c>
      <c r="R48" s="17">
        <v>8.2846194035482795E-2</v>
      </c>
      <c r="S48" s="17">
        <v>8.0664040185801894E-2</v>
      </c>
      <c r="T48" s="17">
        <v>8.9207610171950502E-2</v>
      </c>
      <c r="U48" s="17">
        <v>8.6531153378823999E-2</v>
      </c>
      <c r="V48" s="17">
        <v>4.9020179173580002E-2</v>
      </c>
      <c r="W48" s="17">
        <v>4.4365455834233097E-2</v>
      </c>
      <c r="X48" s="17">
        <v>4.5020633481155703E-2</v>
      </c>
      <c r="Y48" s="17">
        <v>4.6269835431907401E-2</v>
      </c>
      <c r="Z48" s="17">
        <v>4.87944460347376E-2</v>
      </c>
      <c r="AA48" s="17">
        <v>4.6769117530729501E-2</v>
      </c>
      <c r="AB48" s="17">
        <v>4.3198421423668802E-2</v>
      </c>
    </row>
    <row r="49" spans="4:28" x14ac:dyDescent="0.25">
      <c r="D49" s="16">
        <v>17</v>
      </c>
      <c r="E49" s="17">
        <v>1.19981029016732E-2</v>
      </c>
      <c r="F49" s="17">
        <v>1.1652868017181199E-2</v>
      </c>
      <c r="G49" s="17">
        <v>1.1699088717155699E-2</v>
      </c>
      <c r="H49" s="17">
        <v>1.1790674999801701E-2</v>
      </c>
      <c r="I49" s="17">
        <v>1.22044238948079E-2</v>
      </c>
      <c r="J49" s="17">
        <v>1.26461005279115E-2</v>
      </c>
      <c r="K49" s="17">
        <v>1.2195461960910399E-2</v>
      </c>
      <c r="L49" s="17">
        <v>1.1493703202761401E-2</v>
      </c>
      <c r="M49" s="17">
        <v>1.01213894926647E-2</v>
      </c>
      <c r="N49" s="17">
        <v>0.01</v>
      </c>
      <c r="O49" s="17">
        <v>0.01</v>
      </c>
      <c r="P49" s="17">
        <v>1.0650773238706401E-2</v>
      </c>
      <c r="Q49" s="17">
        <v>1.2649787132306901E-2</v>
      </c>
      <c r="R49" s="17">
        <v>1.1876307013271499E-2</v>
      </c>
      <c r="S49" s="17">
        <v>1.1856729591929601E-2</v>
      </c>
      <c r="T49" s="17">
        <v>1.16294616829351E-2</v>
      </c>
      <c r="U49" s="17">
        <v>1.0207565066063001E-2</v>
      </c>
      <c r="V49" s="17">
        <v>0.01</v>
      </c>
      <c r="W49" s="17">
        <v>1.1610472826963E-2</v>
      </c>
      <c r="X49" s="17">
        <v>1.02816018899412E-2</v>
      </c>
      <c r="Y49" s="17">
        <v>0.01</v>
      </c>
      <c r="Z49" s="17">
        <v>1.0894780621920201E-2</v>
      </c>
      <c r="AA49" s="17">
        <v>1.04577404104736E-2</v>
      </c>
      <c r="AB49" s="17">
        <v>1.0629997362902901E-2</v>
      </c>
    </row>
    <row r="50" spans="4:28" x14ac:dyDescent="0.25">
      <c r="D50" s="16">
        <v>18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</row>
    <row r="51" spans="4:28" x14ac:dyDescent="0.25">
      <c r="D51" s="16">
        <v>19</v>
      </c>
      <c r="E51" s="17">
        <v>2.9333397388111599E-2</v>
      </c>
      <c r="F51" s="17">
        <v>2.9054654923238998E-2</v>
      </c>
      <c r="G51" s="17">
        <v>2.87874232695404E-2</v>
      </c>
      <c r="H51" s="17">
        <v>2.96009976775778E-2</v>
      </c>
      <c r="I51" s="17">
        <v>3.0565348858847499E-2</v>
      </c>
      <c r="J51" s="17">
        <v>3.01624714074962E-2</v>
      </c>
      <c r="K51" s="17">
        <v>2.9717907202042902E-2</v>
      </c>
      <c r="L51" s="17">
        <v>2.82212476877341E-2</v>
      </c>
      <c r="M51" s="17">
        <v>2.8776214559793501E-2</v>
      </c>
      <c r="N51" s="17">
        <v>2.9002072792916798E-2</v>
      </c>
      <c r="O51" s="17">
        <v>2.9009125485302399E-2</v>
      </c>
      <c r="P51" s="17">
        <v>2.9192615364022099E-2</v>
      </c>
      <c r="Q51" s="17">
        <v>2.85710312764819E-2</v>
      </c>
      <c r="R51" s="17">
        <v>2.7821768139211701E-2</v>
      </c>
      <c r="S51" s="17">
        <v>2.7947906791514002E-2</v>
      </c>
      <c r="T51" s="17">
        <v>2.8291687240697201E-2</v>
      </c>
      <c r="U51" s="17">
        <v>2.9394724028374501E-2</v>
      </c>
      <c r="V51" s="17">
        <v>3.1046617635007202E-2</v>
      </c>
      <c r="W51" s="17">
        <v>3.0335152134979899E-2</v>
      </c>
      <c r="X51" s="17">
        <v>2.1435770166750301E-2</v>
      </c>
      <c r="Y51" s="17">
        <v>1.9740118146356699E-2</v>
      </c>
      <c r="Z51" s="17">
        <v>2.1640679750151801E-2</v>
      </c>
      <c r="AA51" s="17">
        <v>2.44357995809968E-2</v>
      </c>
      <c r="AB51" s="17">
        <v>2.41666096943913E-2</v>
      </c>
    </row>
    <row r="52" spans="4:28" x14ac:dyDescent="0.25">
      <c r="D52" s="16">
        <v>20</v>
      </c>
      <c r="E52" s="17">
        <v>2.48309217824653E-2</v>
      </c>
      <c r="F52" s="17">
        <v>2.31990225967557E-2</v>
      </c>
      <c r="G52" s="17">
        <v>2.30955835711611E-2</v>
      </c>
      <c r="H52" s="17">
        <v>2.3876224759514099E-2</v>
      </c>
      <c r="I52" s="17">
        <v>2.3511975540656802E-2</v>
      </c>
      <c r="J52" s="17">
        <v>2.4700312060462901E-2</v>
      </c>
      <c r="K52" s="17">
        <v>2.6260830014018001E-2</v>
      </c>
      <c r="L52" s="17">
        <v>2.7198437559229401E-2</v>
      </c>
      <c r="M52" s="17">
        <v>2.7979669131162701E-2</v>
      </c>
      <c r="N52" s="17">
        <v>2.8135219483252101E-2</v>
      </c>
      <c r="O52" s="17">
        <v>2.8275653914557601E-2</v>
      </c>
      <c r="P52" s="17">
        <v>2.4784056104286301E-2</v>
      </c>
      <c r="Q52" s="17">
        <v>2.36670852152348E-2</v>
      </c>
      <c r="R52" s="17">
        <v>2.2331883264244502E-2</v>
      </c>
      <c r="S52" s="17">
        <v>2.3800693532561399E-2</v>
      </c>
      <c r="T52" s="17">
        <v>2.3758220262942099E-2</v>
      </c>
      <c r="U52" s="17">
        <v>2.4097559426432599E-2</v>
      </c>
      <c r="V52" s="17">
        <v>2.52721116786973E-2</v>
      </c>
      <c r="W52" s="17">
        <v>1.9778134122245002E-2</v>
      </c>
      <c r="X52" s="17">
        <v>2.06025462302671E-2</v>
      </c>
      <c r="Y52" s="17">
        <v>1.98481589273308E-2</v>
      </c>
      <c r="Z52" s="17">
        <v>1.93347615600746E-2</v>
      </c>
      <c r="AA52" s="17">
        <v>1.9622346261157601E-2</v>
      </c>
      <c r="AB52" s="17">
        <v>1.8612892838944399E-2</v>
      </c>
    </row>
    <row r="53" spans="4:28" x14ac:dyDescent="0.25">
      <c r="D53" s="16">
        <v>21</v>
      </c>
      <c r="E53" s="17">
        <v>3.8953022790901702E-2</v>
      </c>
      <c r="F53" s="17">
        <v>4.2157383747603597E-2</v>
      </c>
      <c r="G53" s="17">
        <v>4.1990371315655202E-2</v>
      </c>
      <c r="H53" s="17">
        <v>4.8466636487856901E-2</v>
      </c>
      <c r="I53" s="17">
        <v>4.7448805314346601E-2</v>
      </c>
      <c r="J53" s="17">
        <v>4.2670470844369403E-2</v>
      </c>
      <c r="K53" s="17">
        <v>4.8299675029461898E-2</v>
      </c>
      <c r="L53" s="17">
        <v>3.2072042555057398E-2</v>
      </c>
      <c r="M53" s="17">
        <v>2.2673523599726499E-2</v>
      </c>
      <c r="N53" s="17">
        <v>1.9428605533213399E-2</v>
      </c>
      <c r="O53" s="17">
        <v>1.8499024217243299E-2</v>
      </c>
      <c r="P53" s="17">
        <v>1.8859020329270199E-2</v>
      </c>
      <c r="Q53" s="17">
        <v>1.9082829244045099E-2</v>
      </c>
      <c r="R53" s="17">
        <v>2.8644926162862999E-2</v>
      </c>
      <c r="S53" s="17">
        <v>2.74802669612444E-2</v>
      </c>
      <c r="T53" s="17">
        <v>2.38771594115498E-2</v>
      </c>
      <c r="U53" s="17">
        <v>1.89929927304445E-2</v>
      </c>
      <c r="V53" s="17">
        <v>1.45090610897987E-2</v>
      </c>
      <c r="W53" s="17">
        <v>1.14642124590663E-2</v>
      </c>
      <c r="X53" s="17">
        <v>0.01</v>
      </c>
      <c r="Y53" s="17">
        <v>1.1922402903746699E-2</v>
      </c>
      <c r="Z53" s="17">
        <v>2.01903964710007E-2</v>
      </c>
      <c r="AA53" s="17">
        <v>2.2714960373564502E-2</v>
      </c>
      <c r="AB53" s="17">
        <v>2.8835764177817799E-2</v>
      </c>
    </row>
    <row r="54" spans="4:28" x14ac:dyDescent="0.25">
      <c r="D54" s="16">
        <v>22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</row>
    <row r="55" spans="4:28" x14ac:dyDescent="0.25">
      <c r="D55" s="16">
        <v>23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</row>
    <row r="56" spans="4:28" x14ac:dyDescent="0.25">
      <c r="D56" s="16">
        <v>24</v>
      </c>
      <c r="E56" s="17">
        <v>1.1860592709467601E-2</v>
      </c>
      <c r="F56" s="17">
        <v>1.1679476508269299E-2</v>
      </c>
      <c r="G56" s="17">
        <v>1.14283376862145E-2</v>
      </c>
      <c r="H56" s="17">
        <v>1.1281300851920299E-2</v>
      </c>
      <c r="I56" s="17">
        <v>1.1242094048901001E-2</v>
      </c>
      <c r="J56" s="17">
        <v>1.1335237349248E-2</v>
      </c>
      <c r="K56" s="17">
        <v>1.1524206139008401E-2</v>
      </c>
      <c r="L56" s="17">
        <v>1.1791981342127901E-2</v>
      </c>
      <c r="M56" s="17">
        <v>1.1894002333431099E-2</v>
      </c>
      <c r="N56" s="17">
        <v>1.15189466127364E-2</v>
      </c>
      <c r="O56" s="17">
        <v>1.13646858666773E-2</v>
      </c>
      <c r="P56" s="17">
        <v>1.15172446565628E-2</v>
      </c>
      <c r="Q56" s="17">
        <v>1.1608558875420999E-2</v>
      </c>
      <c r="R56" s="17">
        <v>1.17270053732414E-2</v>
      </c>
      <c r="S56" s="17">
        <v>1.1785072117232599E-2</v>
      </c>
      <c r="T56" s="17">
        <v>1.17605858144515E-2</v>
      </c>
      <c r="U56" s="17">
        <v>1.16916025344335E-2</v>
      </c>
      <c r="V56" s="17">
        <v>1.1828312516468001E-2</v>
      </c>
      <c r="W56" s="17">
        <v>1.18091618366904E-2</v>
      </c>
      <c r="X56" s="17">
        <v>1.19721153230288E-2</v>
      </c>
      <c r="Y56" s="17">
        <v>1.20957963884079E-2</v>
      </c>
      <c r="Z56" s="17">
        <v>1.2224320417307699E-2</v>
      </c>
      <c r="AA56" s="17">
        <v>1.2291457242692099E-2</v>
      </c>
      <c r="AB56" s="17">
        <v>1.2542061867425E-2</v>
      </c>
    </row>
    <row r="57" spans="4:28" x14ac:dyDescent="0.25">
      <c r="D57" s="16">
        <v>25</v>
      </c>
      <c r="E57" s="17">
        <v>1.4379573609125E-2</v>
      </c>
      <c r="F57" s="17">
        <v>1.44536402116209E-2</v>
      </c>
      <c r="G57" s="17">
        <v>1.4286489309144199E-2</v>
      </c>
      <c r="H57" s="17">
        <v>1.41468153224354E-2</v>
      </c>
      <c r="I57" s="17">
        <v>1.4010730084230399E-2</v>
      </c>
      <c r="J57" s="17">
        <v>1.41766675956585E-2</v>
      </c>
      <c r="K57" s="17">
        <v>1.44450244973381E-2</v>
      </c>
      <c r="L57" s="17">
        <v>1.24363445230809E-2</v>
      </c>
      <c r="M57" s="17">
        <v>1.2136810502619701E-2</v>
      </c>
      <c r="N57" s="17">
        <v>1.18125471585875E-2</v>
      </c>
      <c r="O57" s="17">
        <v>1.18027870809963E-2</v>
      </c>
      <c r="P57" s="17">
        <v>1.1859633631689201E-2</v>
      </c>
      <c r="Q57" s="17">
        <v>1.1939399866656399E-2</v>
      </c>
      <c r="R57" s="17">
        <v>1.4407388808846899E-2</v>
      </c>
      <c r="S57" s="17">
        <v>1.46679791638583E-2</v>
      </c>
      <c r="T57" s="17">
        <v>1.2454708664362799E-2</v>
      </c>
      <c r="U57" s="17">
        <v>1.20772699597512E-2</v>
      </c>
      <c r="V57" s="17">
        <v>1.20887405289186E-2</v>
      </c>
      <c r="W57" s="17">
        <v>1.23022049136457E-2</v>
      </c>
      <c r="X57" s="17">
        <v>1.24796043412626E-2</v>
      </c>
      <c r="Y57" s="17">
        <v>1.2775641483437799E-2</v>
      </c>
      <c r="Z57" s="17">
        <v>1.2447273726277901E-2</v>
      </c>
      <c r="AA57" s="17">
        <v>1.23461746332022E-2</v>
      </c>
      <c r="AB57" s="17">
        <v>1.24362116619635E-2</v>
      </c>
    </row>
    <row r="58" spans="4:28" x14ac:dyDescent="0.25">
      <c r="D58" s="16">
        <v>26</v>
      </c>
      <c r="E58" s="17">
        <v>2.2878856155422001E-2</v>
      </c>
      <c r="F58" s="17">
        <v>2.4035958986547E-2</v>
      </c>
      <c r="G58" s="17">
        <v>2.3778592654257701E-2</v>
      </c>
      <c r="H58" s="17">
        <v>2.4404626534553601E-2</v>
      </c>
      <c r="I58" s="17">
        <v>2.4046255383544501E-2</v>
      </c>
      <c r="J58" s="17">
        <v>2.5103802852683502E-2</v>
      </c>
      <c r="K58" s="17">
        <v>2.5426799988216599E-2</v>
      </c>
      <c r="L58" s="17">
        <v>2.6743926774949099E-2</v>
      </c>
      <c r="M58" s="17">
        <v>2.4560881550512399E-2</v>
      </c>
      <c r="N58" s="17">
        <v>2.6356412285861101E-2</v>
      </c>
      <c r="O58" s="17">
        <v>2.1112437569087299E-2</v>
      </c>
      <c r="P58" s="17">
        <v>2.0035760282547301E-2</v>
      </c>
      <c r="Q58" s="17">
        <v>2.0714645537248801E-2</v>
      </c>
      <c r="R58" s="17">
        <v>2.0608574347126402E-2</v>
      </c>
      <c r="S58" s="17">
        <v>2.0420411817714E-2</v>
      </c>
      <c r="T58" s="17">
        <v>2.1218095332335901E-2</v>
      </c>
      <c r="U58" s="17">
        <v>1.9786265039571399E-2</v>
      </c>
      <c r="V58" s="17">
        <v>2.06075317631534E-2</v>
      </c>
      <c r="W58" s="17">
        <v>2.1407970250674799E-2</v>
      </c>
      <c r="X58" s="17">
        <v>2.2165934553329901E-2</v>
      </c>
      <c r="Y58" s="17">
        <v>2.2722225107778299E-2</v>
      </c>
      <c r="Z58" s="17">
        <v>2.3154974840708002E-2</v>
      </c>
      <c r="AA58" s="17">
        <v>2.4106460685732699E-2</v>
      </c>
      <c r="AB58" s="17">
        <v>2.4994023245240402E-2</v>
      </c>
    </row>
    <row r="59" spans="4:28" x14ac:dyDescent="0.25">
      <c r="D59" s="16">
        <v>27</v>
      </c>
      <c r="E59" s="17">
        <v>2.7108728768751499E-2</v>
      </c>
      <c r="F59" s="17">
        <v>2.3838667453278499E-2</v>
      </c>
      <c r="G59" s="17">
        <v>2.1071881679890499E-2</v>
      </c>
      <c r="H59" s="17">
        <v>2.1915059895882199E-2</v>
      </c>
      <c r="I59" s="17">
        <v>2.1389390434607702E-2</v>
      </c>
      <c r="J59" s="17">
        <v>2.36347061787529E-2</v>
      </c>
      <c r="K59" s="17">
        <v>2.5269196497732301E-2</v>
      </c>
      <c r="L59" s="17">
        <v>2.5155329273110101E-2</v>
      </c>
      <c r="M59" s="17">
        <v>1.94068203903149E-2</v>
      </c>
      <c r="N59" s="17">
        <v>1.9726270106999701E-2</v>
      </c>
      <c r="O59" s="17">
        <v>1.9361541424203599E-2</v>
      </c>
      <c r="P59" s="17">
        <v>1.7642335886607002E-2</v>
      </c>
      <c r="Q59" s="17">
        <v>1.8141290615347E-2</v>
      </c>
      <c r="R59" s="17">
        <v>1.76042775668813E-2</v>
      </c>
      <c r="S59" s="17">
        <v>1.9048511241099901E-2</v>
      </c>
      <c r="T59" s="17">
        <v>1.80824672796039E-2</v>
      </c>
      <c r="U59" s="17">
        <v>1.66894574047451E-2</v>
      </c>
      <c r="V59" s="17">
        <v>1.4677889617616E-2</v>
      </c>
      <c r="W59" s="17">
        <v>1.4865494352352199E-2</v>
      </c>
      <c r="X59" s="17">
        <v>1.54973961930622E-2</v>
      </c>
      <c r="Y59" s="17">
        <v>1.7112512127613801E-2</v>
      </c>
      <c r="Z59" s="17">
        <v>1.7605034175597101E-2</v>
      </c>
      <c r="AA59" s="17">
        <v>2.1213958012183402E-2</v>
      </c>
      <c r="AB59" s="17">
        <v>2.2157810657406001E-2</v>
      </c>
    </row>
    <row r="60" spans="4:28" x14ac:dyDescent="0.25">
      <c r="D60" s="16">
        <v>28</v>
      </c>
      <c r="E60" s="17">
        <v>1.47326979404285E-2</v>
      </c>
      <c r="F60" s="17">
        <v>1.26841222326739E-2</v>
      </c>
      <c r="G60" s="17">
        <v>1.30140576170641E-2</v>
      </c>
      <c r="H60" s="17">
        <v>1.2566963192714701E-2</v>
      </c>
      <c r="I60" s="17">
        <v>1.28248002424045E-2</v>
      </c>
      <c r="J60" s="17">
        <v>1.28519884703598E-2</v>
      </c>
      <c r="K60" s="17">
        <v>1.3358415244379199E-2</v>
      </c>
      <c r="L60" s="17">
        <v>1.2954725557102699E-2</v>
      </c>
      <c r="M60" s="17">
        <v>1.3393907616058199E-2</v>
      </c>
      <c r="N60" s="17">
        <v>1.2198536278194399E-2</v>
      </c>
      <c r="O60" s="17">
        <v>1.2167253982859101E-2</v>
      </c>
      <c r="P60" s="17">
        <v>1.21408165158664E-2</v>
      </c>
      <c r="Q60" s="17">
        <v>1.2416163170613901E-2</v>
      </c>
      <c r="R60" s="17">
        <v>1.23442643481409E-2</v>
      </c>
      <c r="S60" s="17">
        <v>1.23523546037064E-2</v>
      </c>
      <c r="T60" s="17">
        <v>1.24035998895227E-2</v>
      </c>
      <c r="U60" s="17">
        <v>1.26659822857631E-2</v>
      </c>
      <c r="V60" s="17">
        <v>1.25641047447417E-2</v>
      </c>
      <c r="W60" s="17">
        <v>1.27005232024373E-2</v>
      </c>
      <c r="X60" s="17">
        <v>1.28023888510182E-2</v>
      </c>
      <c r="Y60" s="17">
        <v>1.3263966891297401E-2</v>
      </c>
      <c r="Z60" s="17">
        <v>1.2857095294194199E-2</v>
      </c>
      <c r="AA60" s="17">
        <v>1.3031476383017699E-2</v>
      </c>
      <c r="AB60" s="17">
        <v>1.3463357096466301E-2</v>
      </c>
    </row>
    <row r="61" spans="4:28" x14ac:dyDescent="0.25">
      <c r="D61" s="16">
        <v>29</v>
      </c>
      <c r="E61" s="17">
        <v>1.17436719246466E-2</v>
      </c>
      <c r="F61" s="17">
        <v>1.14961920463556E-2</v>
      </c>
      <c r="G61" s="17">
        <v>1.1318279432854E-2</v>
      </c>
      <c r="H61" s="17">
        <v>1.1771605825942799E-2</v>
      </c>
      <c r="I61" s="17">
        <v>1.19241787889165E-2</v>
      </c>
      <c r="J61" s="17">
        <v>1.1753692253205101E-2</v>
      </c>
      <c r="K61" s="17">
        <v>1.1916915929478199E-2</v>
      </c>
      <c r="L61" s="17">
        <v>1.27109766386169E-2</v>
      </c>
      <c r="M61" s="17">
        <v>1.3255635396771499E-2</v>
      </c>
      <c r="N61" s="17">
        <v>1.40205037376359E-2</v>
      </c>
      <c r="O61" s="17">
        <v>1.36576743270995E-2</v>
      </c>
      <c r="P61" s="17">
        <v>1.3918441320843E-2</v>
      </c>
      <c r="Q61" s="17">
        <v>1.44495500320652E-2</v>
      </c>
      <c r="R61" s="17">
        <v>1.4546593723132301E-2</v>
      </c>
      <c r="S61" s="17">
        <v>1.4350185965379099E-2</v>
      </c>
      <c r="T61" s="17">
        <v>1.41704995410551E-2</v>
      </c>
      <c r="U61" s="17">
        <v>1.37229710270467E-2</v>
      </c>
      <c r="V61" s="17">
        <v>1.36580626115927E-2</v>
      </c>
      <c r="W61" s="17">
        <v>1.4387471712536499E-2</v>
      </c>
      <c r="X61" s="17">
        <v>1.4792419917232401E-2</v>
      </c>
      <c r="Y61" s="17">
        <v>1.4420383434391001E-2</v>
      </c>
      <c r="Z61" s="17">
        <v>1.41161687570148E-2</v>
      </c>
      <c r="AA61" s="17">
        <v>1.43098535656667E-2</v>
      </c>
      <c r="AB61" s="17">
        <v>1.4341410808660001E-2</v>
      </c>
    </row>
    <row r="62" spans="4:28" x14ac:dyDescent="0.25">
      <c r="D62" s="16">
        <v>30</v>
      </c>
      <c r="E62" s="17">
        <v>2.7184614937808601E-2</v>
      </c>
      <c r="F62" s="17">
        <v>2.64861429389774E-2</v>
      </c>
      <c r="G62" s="17">
        <v>2.6430536221477299E-2</v>
      </c>
      <c r="H62" s="17">
        <v>2.5845398807833E-2</v>
      </c>
      <c r="I62" s="17">
        <v>2.4796731494273399E-2</v>
      </c>
      <c r="J62" s="17">
        <v>2.5416723111313301E-2</v>
      </c>
      <c r="K62" s="17">
        <v>2.4588092866651399E-2</v>
      </c>
      <c r="L62" s="17">
        <v>2.3941499594473701E-2</v>
      </c>
      <c r="M62" s="17">
        <v>2.3053163298722801E-2</v>
      </c>
      <c r="N62" s="17">
        <v>2.27588244410626E-2</v>
      </c>
      <c r="O62" s="17">
        <v>2.36522002498065E-2</v>
      </c>
      <c r="P62" s="17">
        <v>2.27633740541539E-2</v>
      </c>
      <c r="Q62" s="17">
        <v>2.2340309039004799E-2</v>
      </c>
      <c r="R62" s="17">
        <v>2.2754319769271801E-2</v>
      </c>
      <c r="S62" s="17">
        <v>2.3358583708568598E-2</v>
      </c>
      <c r="T62" s="17">
        <v>2.3061244854301201E-2</v>
      </c>
      <c r="U62" s="17">
        <v>2.2862066341815701E-2</v>
      </c>
      <c r="V62" s="17">
        <v>2.34438131554673E-2</v>
      </c>
      <c r="W62" s="17">
        <v>2.4195050937724699E-2</v>
      </c>
      <c r="X62" s="17">
        <v>2.5197004107457299E-2</v>
      </c>
      <c r="Y62" s="17">
        <v>2.4860095409002299E-2</v>
      </c>
      <c r="Z62" s="17">
        <v>2.4292356221025001E-2</v>
      </c>
      <c r="AA62" s="17">
        <v>2.4424786807675299E-2</v>
      </c>
      <c r="AB62" s="17">
        <v>2.6155338471789202E-2</v>
      </c>
    </row>
    <row r="63" spans="4:28" x14ac:dyDescent="0.25">
      <c r="D63" s="16">
        <v>31</v>
      </c>
      <c r="E63" s="17">
        <v>0.10001072258153799</v>
      </c>
      <c r="F63" s="17">
        <v>9.55446130581043E-2</v>
      </c>
      <c r="G63" s="17">
        <v>9.0687261112711595E-2</v>
      </c>
      <c r="H63" s="17">
        <v>8.4800372500543994E-2</v>
      </c>
      <c r="I63" s="17">
        <v>7.6599152892619204E-2</v>
      </c>
      <c r="J63" s="17">
        <v>8.0693837721540998E-2</v>
      </c>
      <c r="K63" s="17">
        <v>7.9961272963611205E-2</v>
      </c>
      <c r="L63" s="17">
        <v>8.1034628531837599E-2</v>
      </c>
      <c r="M63" s="17">
        <v>7.8800610388216202E-2</v>
      </c>
      <c r="N63" s="17">
        <v>7.5207578988796805E-2</v>
      </c>
      <c r="O63" s="17">
        <v>7.6293827149018806E-2</v>
      </c>
      <c r="P63" s="17">
        <v>8.1541638118093299E-2</v>
      </c>
      <c r="Q63" s="17">
        <v>9.5955357800007496E-2</v>
      </c>
      <c r="R63" s="17">
        <v>9.0684657364926494E-2</v>
      </c>
      <c r="S63" s="17">
        <v>9.0836471412226394E-2</v>
      </c>
      <c r="T63" s="17">
        <v>9.1486046893164599E-2</v>
      </c>
      <c r="U63" s="17">
        <v>9.2963976715752503E-2</v>
      </c>
      <c r="V63" s="17">
        <v>8.8558746236458596E-2</v>
      </c>
      <c r="W63" s="17">
        <v>9.2621647856427097E-2</v>
      </c>
      <c r="X63" s="17">
        <v>9.6035157874820296E-2</v>
      </c>
      <c r="Y63" s="17">
        <v>9.3522244460624099E-2</v>
      </c>
      <c r="Z63" s="17">
        <v>9.2930470825737396E-2</v>
      </c>
      <c r="AA63" s="17">
        <v>9.5728048351259004E-2</v>
      </c>
      <c r="AB63" s="17">
        <v>9.4385887598164797E-2</v>
      </c>
    </row>
    <row r="64" spans="4:28" x14ac:dyDescent="0.25">
      <c r="D64" s="16">
        <v>32</v>
      </c>
      <c r="E64" s="17">
        <v>3.5988645489694597E-2</v>
      </c>
      <c r="F64" s="17">
        <v>4.14527392540937E-2</v>
      </c>
      <c r="G64" s="17">
        <v>4.0448047580384602E-2</v>
      </c>
      <c r="H64" s="17">
        <v>3.5018571880542498E-2</v>
      </c>
      <c r="I64" s="17">
        <v>2.8806921914481198E-2</v>
      </c>
      <c r="J64" s="17">
        <v>3.1991264890912897E-2</v>
      </c>
      <c r="K64" s="17">
        <v>3.1013566070058798E-2</v>
      </c>
      <c r="L64" s="17">
        <v>2.71706996059809E-2</v>
      </c>
      <c r="M64" s="17">
        <v>2.4387625138390101E-2</v>
      </c>
      <c r="N64" s="17">
        <v>1.7383602472329299E-2</v>
      </c>
      <c r="O64" s="17">
        <v>2.0349348477682199E-2</v>
      </c>
      <c r="P64" s="17">
        <v>1.3465236331927999E-2</v>
      </c>
      <c r="Q64" s="17">
        <v>1.5770058537707101E-2</v>
      </c>
      <c r="R64" s="17">
        <v>3.0180178652213001E-2</v>
      </c>
      <c r="S64" s="17">
        <v>3.0575099381865201E-2</v>
      </c>
      <c r="T64" s="17">
        <v>3.0771394921512901E-2</v>
      </c>
      <c r="U64" s="17">
        <v>2.3263345455412601E-2</v>
      </c>
      <c r="V64" s="17">
        <v>1.6005314071397801E-2</v>
      </c>
      <c r="W64" s="17">
        <v>1.6949948700710201E-2</v>
      </c>
      <c r="X64" s="17">
        <v>1.48594403098401E-2</v>
      </c>
      <c r="Y64" s="17">
        <v>1.54065158712441E-2</v>
      </c>
      <c r="Z64" s="17">
        <v>1.5032208602300701E-2</v>
      </c>
      <c r="AA64" s="17">
        <v>1.5150998001708001E-2</v>
      </c>
      <c r="AB64" s="17">
        <v>2.8205282786501602E-2</v>
      </c>
    </row>
    <row r="65" spans="4:28" x14ac:dyDescent="0.25">
      <c r="D65" s="16">
        <v>33</v>
      </c>
      <c r="E65" s="17">
        <v>1.9518722404533801E-2</v>
      </c>
      <c r="F65" s="17">
        <v>1.7692355075920398E-2</v>
      </c>
      <c r="G65" s="17">
        <v>1.7680497965566699E-2</v>
      </c>
      <c r="H65" s="17">
        <v>1.7792864508741599E-2</v>
      </c>
      <c r="I65" s="17">
        <v>1.7204786772046E-2</v>
      </c>
      <c r="J65" s="17">
        <v>1.7900970900574301E-2</v>
      </c>
      <c r="K65" s="17">
        <v>1.8176163706469201E-2</v>
      </c>
      <c r="L65" s="17">
        <v>1.8748107274291201E-2</v>
      </c>
      <c r="M65" s="17">
        <v>1.81893505396565E-2</v>
      </c>
      <c r="N65" s="17">
        <v>1.7662709469427901E-2</v>
      </c>
      <c r="O65" s="17">
        <v>1.8105317475049201E-2</v>
      </c>
      <c r="P65" s="17">
        <v>1.8142778810023401E-2</v>
      </c>
      <c r="Q65" s="17">
        <v>1.7592850464707099E-2</v>
      </c>
      <c r="R65" s="17">
        <v>1.7822563454003699E-2</v>
      </c>
      <c r="S65" s="17">
        <v>1.7529817717393498E-2</v>
      </c>
      <c r="T65" s="17">
        <v>1.7957683191151801E-2</v>
      </c>
      <c r="U65" s="17">
        <v>1.70324543875713E-2</v>
      </c>
      <c r="V65" s="17">
        <v>1.7325545821918201E-2</v>
      </c>
      <c r="W65" s="17">
        <v>1.7905999015497099E-2</v>
      </c>
      <c r="X65" s="17">
        <v>1.82904969633488E-2</v>
      </c>
      <c r="Y65" s="17">
        <v>1.8396534744926599E-2</v>
      </c>
      <c r="Z65" s="17">
        <v>1.82509311904951E-2</v>
      </c>
      <c r="AA65" s="17">
        <v>1.9188924621471599E-2</v>
      </c>
      <c r="AB65" s="17">
        <v>1.96757252148737E-2</v>
      </c>
    </row>
    <row r="66" spans="4:28" x14ac:dyDescent="0.25">
      <c r="D66" s="16">
        <v>34</v>
      </c>
      <c r="E66" s="17">
        <v>3.5201748146983597E-2</v>
      </c>
      <c r="F66" s="17">
        <v>3.61523334465444E-2</v>
      </c>
      <c r="G66" s="17">
        <v>3.4079122945058903E-2</v>
      </c>
      <c r="H66" s="17">
        <v>3.3320213901218101E-2</v>
      </c>
      <c r="I66" s="17">
        <v>3.0992753970158798E-2</v>
      </c>
      <c r="J66" s="17">
        <v>2.66822619073371E-2</v>
      </c>
      <c r="K66" s="17">
        <v>2.4167204627521598E-2</v>
      </c>
      <c r="L66" s="17">
        <v>2.31643937902066E-2</v>
      </c>
      <c r="M66" s="17">
        <v>2.3971453431645199E-2</v>
      </c>
      <c r="N66" s="17">
        <v>2.4078702047454499E-2</v>
      </c>
      <c r="O66" s="17">
        <v>2.4080543978381799E-2</v>
      </c>
      <c r="P66" s="17">
        <v>2.48267875684158E-2</v>
      </c>
      <c r="Q66" s="17">
        <v>2.5078970075423E-2</v>
      </c>
      <c r="R66" s="17">
        <v>2.4818898559051401E-2</v>
      </c>
      <c r="S66" s="17">
        <v>2.5185676011371502E-2</v>
      </c>
      <c r="T66" s="17">
        <v>2.55850787283225E-2</v>
      </c>
      <c r="U66" s="17">
        <v>2.6142315433071502E-2</v>
      </c>
      <c r="V66" s="17">
        <v>2.7112716526928302E-2</v>
      </c>
      <c r="W66" s="17">
        <v>2.7568727073128799E-2</v>
      </c>
      <c r="X66" s="17">
        <v>2.7539372503226699E-2</v>
      </c>
      <c r="Y66" s="17">
        <v>2.7324403273391001E-2</v>
      </c>
      <c r="Z66" s="17">
        <v>2.7008571311219101E-2</v>
      </c>
      <c r="AA66" s="17">
        <v>2.7000458822673198E-2</v>
      </c>
      <c r="AB66" s="17">
        <v>2.7880479123167601E-2</v>
      </c>
    </row>
    <row r="67" spans="4:28" x14ac:dyDescent="0.25">
      <c r="D67" s="16">
        <v>35</v>
      </c>
      <c r="E67" s="17">
        <v>3.6809171041381303E-2</v>
      </c>
      <c r="F67" s="17">
        <v>2.6074313069782602E-2</v>
      </c>
      <c r="G67" s="17">
        <v>3.40154271261391E-2</v>
      </c>
      <c r="H67" s="17">
        <v>3.3223861560093701E-2</v>
      </c>
      <c r="I67" s="17">
        <v>2.4304227870134299E-2</v>
      </c>
      <c r="J67" s="17">
        <v>3.2976247445597497E-2</v>
      </c>
      <c r="K67" s="17">
        <v>2.4181576485036702E-2</v>
      </c>
      <c r="L67" s="17">
        <v>2.57209156249112E-2</v>
      </c>
      <c r="M67" s="17">
        <v>2.4690342484188901E-2</v>
      </c>
      <c r="N67" s="17">
        <v>2.4409997957935501E-2</v>
      </c>
      <c r="O67" s="17">
        <v>2.4081234558600301E-2</v>
      </c>
      <c r="P67" s="17">
        <v>2.40951155929294E-2</v>
      </c>
      <c r="Q67" s="17">
        <v>2.43435022445442E-2</v>
      </c>
      <c r="R67" s="17">
        <v>2.3734072156706702E-2</v>
      </c>
      <c r="S67" s="17">
        <v>2.4161020230518901E-2</v>
      </c>
      <c r="T67" s="17">
        <v>2.44435691182689E-2</v>
      </c>
      <c r="U67" s="17">
        <v>2.4937619571980801E-2</v>
      </c>
      <c r="V67" s="17">
        <v>2.6089312355190301E-2</v>
      </c>
      <c r="W67" s="17">
        <v>2.6853142185745499E-2</v>
      </c>
      <c r="X67" s="17">
        <v>2.9848356093594701E-2</v>
      </c>
      <c r="Y67" s="17">
        <v>2.9765437786486298E-2</v>
      </c>
      <c r="Z67" s="17">
        <v>2.63569006785477E-2</v>
      </c>
      <c r="AA67" s="17">
        <v>2.60458312818579E-2</v>
      </c>
      <c r="AB67" s="17">
        <v>2.7765980451522398E-2</v>
      </c>
    </row>
    <row r="68" spans="4:28" x14ac:dyDescent="0.25">
      <c r="D68" s="16">
        <v>36</v>
      </c>
      <c r="E68" s="17">
        <v>6.1601048701490801E-2</v>
      </c>
      <c r="F68" s="17">
        <v>5.9249456948666498E-2</v>
      </c>
      <c r="G68" s="17">
        <v>5.7003858204077003E-2</v>
      </c>
      <c r="H68" s="17">
        <v>5.8302068618020599E-2</v>
      </c>
      <c r="I68" s="17">
        <v>6.02122137952553E-2</v>
      </c>
      <c r="J68" s="17">
        <v>6.19296615733895E-2</v>
      </c>
      <c r="K68" s="17">
        <v>6.0607064267361899E-2</v>
      </c>
      <c r="L68" s="17">
        <v>5.6376776003232099E-2</v>
      </c>
      <c r="M68" s="17">
        <v>5.5823154227618799E-2</v>
      </c>
      <c r="N68" s="17">
        <v>5.7372396740485998E-2</v>
      </c>
      <c r="O68" s="17">
        <v>5.8547432461603301E-2</v>
      </c>
      <c r="P68" s="17">
        <v>5.6489087024017601E-2</v>
      </c>
      <c r="Q68" s="17">
        <v>5.3589114715457402E-2</v>
      </c>
      <c r="R68" s="17">
        <v>5.18488835812142E-2</v>
      </c>
      <c r="S68" s="17">
        <v>5.32928831845235E-2</v>
      </c>
      <c r="T68" s="17">
        <v>5.5249772860179798E-2</v>
      </c>
      <c r="U68" s="17">
        <v>5.6497828835710799E-2</v>
      </c>
      <c r="V68" s="17">
        <v>5.9459249471012103E-2</v>
      </c>
      <c r="W68" s="17">
        <v>6.1999911706474099E-2</v>
      </c>
      <c r="X68" s="17">
        <v>5.9051669820073399E-2</v>
      </c>
      <c r="Y68" s="17">
        <v>5.9311896469111898E-2</v>
      </c>
      <c r="Z68" s="17">
        <v>6.0356473466603201E-2</v>
      </c>
      <c r="AA68" s="17">
        <v>6.2161999269003003E-2</v>
      </c>
      <c r="AB68" s="17">
        <v>6.8021696851118502E-2</v>
      </c>
    </row>
    <row r="69" spans="4:28" x14ac:dyDescent="0.25">
      <c r="D69" s="16">
        <v>37</v>
      </c>
      <c r="E69" s="17">
        <v>1.9576973210366801E-2</v>
      </c>
      <c r="F69" s="17">
        <v>1.842008143973E-2</v>
      </c>
      <c r="G69" s="17">
        <v>1.54668825630078E-2</v>
      </c>
      <c r="H69" s="17">
        <v>1.35855104483489E-2</v>
      </c>
      <c r="I69" s="17">
        <v>1.10398779673931E-2</v>
      </c>
      <c r="J69" s="17">
        <v>1.03838482876056E-2</v>
      </c>
      <c r="K69" s="17">
        <v>0.01</v>
      </c>
      <c r="L69" s="17">
        <v>0.01</v>
      </c>
      <c r="M69" s="17">
        <v>0.01</v>
      </c>
      <c r="N69" s="17">
        <v>0.01</v>
      </c>
      <c r="O69" s="17">
        <v>0.01</v>
      </c>
      <c r="P69" s="17">
        <v>0.01</v>
      </c>
      <c r="Q69" s="17">
        <v>0.01</v>
      </c>
      <c r="R69" s="17">
        <v>0.01</v>
      </c>
      <c r="S69" s="17">
        <v>0.01</v>
      </c>
      <c r="T69" s="17">
        <v>0.01</v>
      </c>
      <c r="U69" s="17">
        <v>0.01</v>
      </c>
      <c r="V69" s="17">
        <v>0.01</v>
      </c>
      <c r="W69" s="17">
        <v>0.01</v>
      </c>
      <c r="X69" s="17">
        <v>0.01</v>
      </c>
      <c r="Y69" s="17">
        <v>0.01</v>
      </c>
      <c r="Z69" s="17">
        <v>0.01</v>
      </c>
      <c r="AA69" s="17">
        <v>0.01</v>
      </c>
      <c r="AB69" s="17">
        <v>1.00697084841257E-2</v>
      </c>
    </row>
    <row r="70" spans="4:28" x14ac:dyDescent="0.25">
      <c r="D70" s="16">
        <v>38</v>
      </c>
      <c r="E70" s="17">
        <v>2.4628795426602401E-2</v>
      </c>
      <c r="F70" s="17">
        <v>2.5973714046388902E-2</v>
      </c>
      <c r="G70" s="17">
        <v>2.3761716737190498E-2</v>
      </c>
      <c r="H70" s="17">
        <v>1.8387394507737902E-2</v>
      </c>
      <c r="I70" s="17">
        <v>1.02666449745484E-2</v>
      </c>
      <c r="J70" s="17">
        <v>0.01</v>
      </c>
      <c r="K70" s="17">
        <v>0.01</v>
      </c>
      <c r="L70" s="17">
        <v>0.01</v>
      </c>
      <c r="M70" s="17">
        <v>0.01</v>
      </c>
      <c r="N70" s="17">
        <v>0.01</v>
      </c>
      <c r="O70" s="17">
        <v>0.01</v>
      </c>
      <c r="P70" s="17">
        <v>1.0530905149287799E-2</v>
      </c>
      <c r="Q70" s="17">
        <v>1.4486906483371399E-2</v>
      </c>
      <c r="R70" s="17">
        <v>1.66105637689868E-2</v>
      </c>
      <c r="S70" s="17">
        <v>1.6836654211620599E-2</v>
      </c>
      <c r="T70" s="17">
        <v>1.6845939862081698E-2</v>
      </c>
      <c r="U70" s="17">
        <v>1.6982172119920601E-2</v>
      </c>
      <c r="V70" s="17">
        <v>1.24172851274058E-2</v>
      </c>
      <c r="W70" s="17">
        <v>0.01</v>
      </c>
      <c r="X70" s="17">
        <v>0.01</v>
      </c>
      <c r="Y70" s="17">
        <v>0.01</v>
      </c>
      <c r="Z70" s="17">
        <v>0.01</v>
      </c>
      <c r="AA70" s="17">
        <v>0.01</v>
      </c>
      <c r="AB70" s="17">
        <v>0.01</v>
      </c>
    </row>
    <row r="71" spans="4:28" x14ac:dyDescent="0.25">
      <c r="D71" s="16">
        <v>39</v>
      </c>
      <c r="E71" s="17">
        <v>3.4443996858847699E-2</v>
      </c>
      <c r="F71" s="17">
        <v>3.79901856085978E-2</v>
      </c>
      <c r="G71" s="17">
        <v>3.6556624167389799E-2</v>
      </c>
      <c r="H71" s="17">
        <v>3.5187237558885198E-2</v>
      </c>
      <c r="I71" s="17">
        <v>2.64235582183668E-2</v>
      </c>
      <c r="J71" s="17">
        <v>2.3162401940042002E-2</v>
      </c>
      <c r="K71" s="17">
        <v>2.1793434609945501E-2</v>
      </c>
      <c r="L71" s="17">
        <v>2.2321236381191299E-2</v>
      </c>
      <c r="M71" s="17">
        <v>2.2381804473072801E-2</v>
      </c>
      <c r="N71" s="17">
        <v>2.2616875132220601E-2</v>
      </c>
      <c r="O71" s="17">
        <v>2.25525736345236E-2</v>
      </c>
      <c r="P71" s="17">
        <v>2.23515927279649E-2</v>
      </c>
      <c r="Q71" s="17">
        <v>2.26899465723952E-2</v>
      </c>
      <c r="R71" s="17">
        <v>2.3011932098969901E-2</v>
      </c>
      <c r="S71" s="17">
        <v>2.2114357655566502E-2</v>
      </c>
      <c r="T71" s="17">
        <v>2.2144125682378099E-2</v>
      </c>
      <c r="U71" s="17">
        <v>2.1905436924286401E-2</v>
      </c>
      <c r="V71" s="17">
        <v>2.3960170245836201E-2</v>
      </c>
      <c r="W71" s="17">
        <v>2.4085952516118499E-2</v>
      </c>
      <c r="X71" s="17">
        <v>2.52184177067587E-2</v>
      </c>
      <c r="Y71" s="17">
        <v>2.5458123093688199E-2</v>
      </c>
      <c r="Z71" s="17">
        <v>2.47839550676698E-2</v>
      </c>
      <c r="AA71" s="17">
        <v>2.5510619539579699E-2</v>
      </c>
      <c r="AB71" s="17">
        <v>2.5909273412612999E-2</v>
      </c>
    </row>
    <row r="72" spans="4:28" x14ac:dyDescent="0.25">
      <c r="D72" s="16">
        <v>40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</row>
    <row r="73" spans="4:28" x14ac:dyDescent="0.25">
      <c r="D73" s="16">
        <v>41</v>
      </c>
      <c r="E73" s="17">
        <v>2.0984796467379999E-2</v>
      </c>
      <c r="F73" s="17">
        <v>1.9079037876833401E-2</v>
      </c>
      <c r="G73" s="17">
        <v>1.7358050751682098E-2</v>
      </c>
      <c r="H73" s="17">
        <v>1.6215708081214399E-2</v>
      </c>
      <c r="I73" s="17">
        <v>1.59605422466482E-2</v>
      </c>
      <c r="J73" s="17">
        <v>1.5576387088150101E-2</v>
      </c>
      <c r="K73" s="17">
        <v>1.44222512804409E-2</v>
      </c>
      <c r="L73" s="17">
        <v>1.48773375521878E-2</v>
      </c>
      <c r="M73" s="17">
        <v>1.4327024631461399E-2</v>
      </c>
      <c r="N73" s="17">
        <v>1.4044392080065899E-2</v>
      </c>
      <c r="O73" s="17">
        <v>1.39638493280965E-2</v>
      </c>
      <c r="P73" s="17">
        <v>1.40510029093014E-2</v>
      </c>
      <c r="Q73" s="17">
        <v>1.52570053287768E-2</v>
      </c>
      <c r="R73" s="17">
        <v>1.5461876777590601E-2</v>
      </c>
      <c r="S73" s="17">
        <v>1.53369903020514E-2</v>
      </c>
      <c r="T73" s="17">
        <v>1.5524904506345701E-2</v>
      </c>
      <c r="U73" s="17">
        <v>1.54459754750963E-2</v>
      </c>
      <c r="V73" s="17">
        <v>1.58842394476418E-2</v>
      </c>
      <c r="W73" s="17">
        <v>1.5854519715159901E-2</v>
      </c>
      <c r="X73" s="17">
        <v>1.6091113183015E-2</v>
      </c>
      <c r="Y73" s="17">
        <v>1.6424785683838601E-2</v>
      </c>
      <c r="Z73" s="17">
        <v>1.6327763621448301E-2</v>
      </c>
      <c r="AA73" s="17">
        <v>1.67459102626864E-2</v>
      </c>
      <c r="AB73" s="17">
        <v>1.76327045352778E-2</v>
      </c>
    </row>
    <row r="74" spans="4:28" x14ac:dyDescent="0.25">
      <c r="D74" s="16">
        <v>42</v>
      </c>
      <c r="E74" s="17">
        <v>0.34926911740654898</v>
      </c>
      <c r="F74" s="17">
        <v>0.32905112900976702</v>
      </c>
      <c r="G74" s="17">
        <v>0.32830280426792002</v>
      </c>
      <c r="H74" s="17">
        <v>0.33823316796528102</v>
      </c>
      <c r="I74" s="17">
        <v>0.38005974022524502</v>
      </c>
      <c r="J74" s="17">
        <v>0.38139011359387898</v>
      </c>
      <c r="K74" s="17">
        <v>0.39837637277503501</v>
      </c>
      <c r="L74" s="17">
        <v>0.425881089363149</v>
      </c>
      <c r="M74" s="17">
        <v>0.44347241899967998</v>
      </c>
      <c r="N74" s="17">
        <v>0.45871727669585499</v>
      </c>
      <c r="O74" s="17">
        <v>0.45705986948195299</v>
      </c>
      <c r="P74" s="17">
        <v>0.46299375508760598</v>
      </c>
      <c r="Q74" s="17">
        <v>0.44755859530753</v>
      </c>
      <c r="R74" s="17">
        <v>0.42823052955749702</v>
      </c>
      <c r="S74" s="17">
        <v>0.42962535996252998</v>
      </c>
      <c r="T74" s="17">
        <v>0.432586133429117</v>
      </c>
      <c r="U74" s="17">
        <v>0.45076701712535</v>
      </c>
      <c r="V74" s="17">
        <v>0.49360408746416601</v>
      </c>
      <c r="W74" s="17">
        <v>0.51861409405193504</v>
      </c>
      <c r="X74" s="17">
        <v>0.530612981127911</v>
      </c>
      <c r="Y74" s="17">
        <v>0.52760004618457801</v>
      </c>
      <c r="Z74" s="17">
        <v>0.51866989766069305</v>
      </c>
      <c r="AA74" s="17">
        <v>0.49907849404476501</v>
      </c>
      <c r="AB74" s="17">
        <v>0.46757976557660402</v>
      </c>
    </row>
    <row r="75" spans="4:28" x14ac:dyDescent="0.25">
      <c r="D75" s="16">
        <v>43</v>
      </c>
      <c r="E75" s="17">
        <v>1.38289758625584E-2</v>
      </c>
      <c r="F75" s="17">
        <v>1.4428980803950499E-2</v>
      </c>
      <c r="G75" s="17">
        <v>1.49068982626872E-2</v>
      </c>
      <c r="H75" s="17">
        <v>1.51819887657923E-2</v>
      </c>
      <c r="I75" s="17">
        <v>1.55591662700044E-2</v>
      </c>
      <c r="J75" s="17">
        <v>1.6163970690058899E-2</v>
      </c>
      <c r="K75" s="17">
        <v>1.6666384016466699E-2</v>
      </c>
      <c r="L75" s="17">
        <v>1.6533748394323498E-2</v>
      </c>
      <c r="M75" s="17">
        <v>1.68277977053954E-2</v>
      </c>
      <c r="N75" s="17">
        <v>1.6840444267817702E-2</v>
      </c>
      <c r="O75" s="17">
        <v>1.6997888292278201E-2</v>
      </c>
      <c r="P75" s="17">
        <v>1.6833606027472501E-2</v>
      </c>
      <c r="Q75" s="17">
        <v>1.7034291536192601E-2</v>
      </c>
      <c r="R75" s="17">
        <v>1.6085986614460202E-2</v>
      </c>
      <c r="S75" s="17">
        <v>1.58751255692893E-2</v>
      </c>
      <c r="T75" s="17">
        <v>1.50284426373335E-2</v>
      </c>
      <c r="U75" s="17">
        <v>1.45572018167192E-2</v>
      </c>
      <c r="V75" s="17">
        <v>1.36866453108792E-2</v>
      </c>
      <c r="W75" s="17">
        <v>1.33292063900431E-2</v>
      </c>
      <c r="X75" s="17">
        <v>1.3377163960608901E-2</v>
      </c>
      <c r="Y75" s="17">
        <v>1.35081586998477E-2</v>
      </c>
      <c r="Z75" s="17">
        <v>1.36217629904104E-2</v>
      </c>
      <c r="AA75" s="17">
        <v>1.3547576407792699E-2</v>
      </c>
      <c r="AB75" s="17">
        <v>1.3174606995322399E-2</v>
      </c>
    </row>
    <row r="76" spans="4:28" x14ac:dyDescent="0.25">
      <c r="D76" s="16">
        <v>44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</row>
    <row r="77" spans="4:28" x14ac:dyDescent="0.25">
      <c r="D77" s="16">
        <v>45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</row>
    <row r="78" spans="4:28" x14ac:dyDescent="0.25">
      <c r="D78" s="16">
        <v>46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</row>
    <row r="79" spans="4:28" x14ac:dyDescent="0.25">
      <c r="D79" s="16">
        <v>47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</row>
    <row r="80" spans="4:28" x14ac:dyDescent="0.25">
      <c r="D80" s="16">
        <v>48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</row>
    <row r="81" spans="4:28" x14ac:dyDescent="0.25">
      <c r="D81" s="16">
        <v>49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</row>
    <row r="82" spans="4:28" x14ac:dyDescent="0.25">
      <c r="D82" s="16">
        <v>50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</row>
    <row r="83" spans="4:28" x14ac:dyDescent="0.25">
      <c r="D83" s="16">
        <v>51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</row>
    <row r="84" spans="4:28" x14ac:dyDescent="0.25">
      <c r="D84" s="16">
        <v>52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</row>
    <row r="85" spans="4:28" x14ac:dyDescent="0.25">
      <c r="D85" s="16">
        <v>53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>
        <v>0</v>
      </c>
      <c r="AB85" s="17">
        <v>0</v>
      </c>
    </row>
    <row r="86" spans="4:28" x14ac:dyDescent="0.25">
      <c r="D86" s="16">
        <v>54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>
        <v>0</v>
      </c>
    </row>
    <row r="87" spans="4:28" x14ac:dyDescent="0.25">
      <c r="D87" s="16">
        <v>55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</row>
    <row r="88" spans="4:28" x14ac:dyDescent="0.25">
      <c r="D88" s="16">
        <v>56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</row>
    <row r="89" spans="4:28" x14ac:dyDescent="0.25">
      <c r="D89" s="16">
        <v>57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</row>
    <row r="90" spans="4:28" x14ac:dyDescent="0.25">
      <c r="D90" s="16">
        <v>58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</row>
  </sheetData>
  <mergeCells count="6">
    <mergeCell ref="Q1:Q2"/>
    <mergeCell ref="R1:R2"/>
    <mergeCell ref="S1:S2"/>
    <mergeCell ref="T1:T2"/>
    <mergeCell ref="Y1:Y2"/>
    <mergeCell ref="Z1:Z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 scenario_D and L</vt:lpstr>
      <vt:lpstr>Reference scenario input data</vt:lpstr>
      <vt:lpstr>Baltic scenario_D and L</vt:lpstr>
      <vt:lpstr>Baltic scenario input data</vt:lpstr>
      <vt:lpstr>Biomethane 2030 input data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Turk</dc:creator>
  <cp:lastModifiedBy>Ana Turk</cp:lastModifiedBy>
  <dcterms:created xsi:type="dcterms:W3CDTF">2021-09-07T11:48:30Z</dcterms:created>
  <dcterms:modified xsi:type="dcterms:W3CDTF">2021-09-20T15:05:49Z</dcterms:modified>
</cp:coreProperties>
</file>