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na\Desktop\"/>
    </mc:Choice>
  </mc:AlternateContent>
  <xr:revisionPtr revIDLastSave="0" documentId="13_ncr:1_{60FC74ED-9A74-40D4-8D8C-2D062B22D50F}" xr6:coauthVersionLast="47" xr6:coauthVersionMax="47" xr10:uidLastSave="{00000000-0000-0000-0000-000000000000}"/>
  <bookViews>
    <workbookView xWindow="-110" yWindow="-110" windowWidth="19420" windowHeight="10420" xr2:uid="{5F8EF69B-B259-4C9F-932A-B89E2262B461}"/>
  </bookViews>
  <sheets>
    <sheet name="Base de Datos" sheetId="1" r:id="rId1"/>
    <sheet name="Edad" sheetId="2" r:id="rId2"/>
    <sheet name="Resultado test" sheetId="3" r:id="rId3"/>
    <sheet name="Tiempo empleado" sheetId="4" r:id="rId4"/>
  </sheet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8" i="4" l="1"/>
  <c r="B57" i="4"/>
  <c r="B56" i="4"/>
  <c r="H52" i="4"/>
  <c r="H51" i="4"/>
  <c r="H50" i="4"/>
  <c r="E52" i="4"/>
  <c r="E51" i="4"/>
  <c r="E50" i="4"/>
  <c r="B52" i="4"/>
  <c r="B51" i="4"/>
  <c r="B50" i="4"/>
  <c r="H53" i="4"/>
  <c r="E53" i="4"/>
  <c r="B53" i="4"/>
  <c r="B54" i="4" s="1"/>
  <c r="B38" i="4"/>
  <c r="B37" i="4"/>
  <c r="B36" i="4"/>
  <c r="H32" i="4"/>
  <c r="H31" i="4"/>
  <c r="H30" i="4"/>
  <c r="E32" i="4"/>
  <c r="E31" i="4"/>
  <c r="E30" i="4"/>
  <c r="B32" i="4"/>
  <c r="B31" i="4"/>
  <c r="B30" i="4"/>
  <c r="H33" i="4"/>
  <c r="E33" i="4"/>
  <c r="B33" i="4"/>
  <c r="B34" i="4" s="1"/>
  <c r="B18" i="4"/>
  <c r="H12" i="4"/>
  <c r="H11" i="4"/>
  <c r="H10" i="4"/>
  <c r="B17" i="4"/>
  <c r="B16" i="4"/>
  <c r="E12" i="4"/>
  <c r="E11" i="4"/>
  <c r="E10" i="4"/>
  <c r="B12" i="4"/>
  <c r="B11" i="4"/>
  <c r="B10" i="4"/>
  <c r="H13" i="4"/>
  <c r="E13" i="4"/>
  <c r="B13" i="4"/>
  <c r="N7" i="4"/>
  <c r="N8" i="4" s="1"/>
  <c r="N6" i="4"/>
  <c r="R10" i="4"/>
  <c r="R9" i="4"/>
  <c r="R8" i="4"/>
  <c r="R7" i="4"/>
  <c r="R6" i="4"/>
  <c r="R5" i="4"/>
  <c r="S5" i="4" s="1"/>
  <c r="S6" i="4" s="1"/>
  <c r="S7" i="4" s="1"/>
  <c r="P5" i="4"/>
  <c r="B58" i="3"/>
  <c r="H52" i="3"/>
  <c r="H51" i="3"/>
  <c r="H50" i="3"/>
  <c r="B57" i="3"/>
  <c r="E52" i="3"/>
  <c r="E51" i="3"/>
  <c r="E50" i="3"/>
  <c r="B56" i="3"/>
  <c r="B52" i="3"/>
  <c r="B51" i="3"/>
  <c r="B50" i="3"/>
  <c r="H53" i="3"/>
  <c r="E53" i="3"/>
  <c r="B53" i="3"/>
  <c r="B38" i="3"/>
  <c r="B37" i="3"/>
  <c r="B36" i="3"/>
  <c r="H32" i="3"/>
  <c r="H31" i="3"/>
  <c r="H30" i="3"/>
  <c r="E32" i="3"/>
  <c r="E31" i="3"/>
  <c r="E30" i="3"/>
  <c r="B32" i="3"/>
  <c r="B31" i="3"/>
  <c r="B34" i="3" s="1"/>
  <c r="B30" i="3"/>
  <c r="H33" i="3"/>
  <c r="E33" i="3"/>
  <c r="E34" i="3"/>
  <c r="B33" i="3"/>
  <c r="H12" i="3"/>
  <c r="H11" i="3"/>
  <c r="H10" i="3"/>
  <c r="E12" i="3"/>
  <c r="E11" i="3"/>
  <c r="E14" i="3" s="1"/>
  <c r="B17" i="3" s="1"/>
  <c r="E10" i="3"/>
  <c r="B16" i="3"/>
  <c r="H13" i="3"/>
  <c r="E13" i="3"/>
  <c r="B14" i="3"/>
  <c r="B13" i="3"/>
  <c r="B12" i="3"/>
  <c r="B11" i="3"/>
  <c r="B10" i="3"/>
  <c r="N5" i="3"/>
  <c r="N7" i="3"/>
  <c r="R11" i="3"/>
  <c r="N8" i="3"/>
  <c r="N6" i="3"/>
  <c r="S5" i="3"/>
  <c r="R12" i="3"/>
  <c r="P5" i="3"/>
  <c r="B58" i="2"/>
  <c r="B57" i="2"/>
  <c r="B56" i="2"/>
  <c r="H54" i="2"/>
  <c r="H53" i="2"/>
  <c r="H52" i="2"/>
  <c r="H51" i="2"/>
  <c r="H50" i="2"/>
  <c r="E54" i="2"/>
  <c r="E53" i="2"/>
  <c r="E52" i="2"/>
  <c r="E51" i="2"/>
  <c r="E50" i="2"/>
  <c r="B54" i="2"/>
  <c r="B52" i="2"/>
  <c r="B51" i="2"/>
  <c r="B50" i="2"/>
  <c r="B53" i="2"/>
  <c r="B38" i="2"/>
  <c r="B37" i="2"/>
  <c r="B36" i="2"/>
  <c r="H49" i="2"/>
  <c r="E49" i="2"/>
  <c r="H34" i="2"/>
  <c r="H33" i="2"/>
  <c r="H32" i="2"/>
  <c r="H31" i="2"/>
  <c r="H30" i="2"/>
  <c r="E34" i="2"/>
  <c r="E33" i="2"/>
  <c r="E32" i="2"/>
  <c r="E31" i="2"/>
  <c r="E30" i="2"/>
  <c r="B34" i="2"/>
  <c r="B33" i="2"/>
  <c r="B32" i="2"/>
  <c r="B31" i="2"/>
  <c r="B30" i="2"/>
  <c r="B18" i="2"/>
  <c r="B17" i="2"/>
  <c r="B16" i="2"/>
  <c r="H14" i="2"/>
  <c r="H12" i="2"/>
  <c r="H11" i="2"/>
  <c r="H10" i="2"/>
  <c r="H13" i="2"/>
  <c r="E10" i="2"/>
  <c r="B10" i="2"/>
  <c r="E14" i="2"/>
  <c r="B13" i="2"/>
  <c r="B14" i="2" s="1"/>
  <c r="E13" i="2"/>
  <c r="E12" i="2"/>
  <c r="E11" i="2"/>
  <c r="B12" i="2"/>
  <c r="B11" i="2"/>
  <c r="R11" i="2"/>
  <c r="R10" i="2"/>
  <c r="R9" i="2"/>
  <c r="R8" i="2"/>
  <c r="R7" i="2"/>
  <c r="R6" i="2"/>
  <c r="R5" i="2"/>
  <c r="P7" i="2"/>
  <c r="Q7" i="2" s="1"/>
  <c r="P8" i="2" s="1"/>
  <c r="Q8" i="2" s="1"/>
  <c r="P9" i="2" s="1"/>
  <c r="Q9" i="2" s="1"/>
  <c r="P10" i="2" s="1"/>
  <c r="Q10" i="2" s="1"/>
  <c r="P11" i="2" s="1"/>
  <c r="Q11" i="2" s="1"/>
  <c r="Q6" i="2"/>
  <c r="P6" i="2"/>
  <c r="Q5" i="2"/>
  <c r="N9" i="2"/>
  <c r="P5" i="2"/>
  <c r="N7" i="2"/>
  <c r="N6" i="2"/>
  <c r="N8" i="2" s="1"/>
  <c r="N4" i="4"/>
  <c r="E9" i="3"/>
  <c r="B9" i="3"/>
  <c r="N4" i="3"/>
  <c r="B49" i="2"/>
  <c r="H29" i="2"/>
  <c r="E29" i="2"/>
  <c r="B29" i="2"/>
  <c r="H9" i="2"/>
  <c r="E9" i="2"/>
  <c r="B9" i="2"/>
  <c r="N4" i="2"/>
  <c r="H54" i="4" l="1"/>
  <c r="E54" i="4"/>
  <c r="H34" i="4"/>
  <c r="E34" i="4"/>
  <c r="H14" i="4"/>
  <c r="E14" i="4"/>
  <c r="B14" i="4"/>
  <c r="N5" i="4"/>
  <c r="N9" i="4" s="1"/>
  <c r="Q5" i="4" s="1"/>
  <c r="P6" i="4" s="1"/>
  <c r="Q6" i="4" s="1"/>
  <c r="P7" i="4" s="1"/>
  <c r="Q7" i="4" s="1"/>
  <c r="P8" i="4" s="1"/>
  <c r="Q8" i="4" s="1"/>
  <c r="P9" i="4" s="1"/>
  <c r="Q9" i="4" s="1"/>
  <c r="P10" i="4" s="1"/>
  <c r="Q10" i="4" s="1"/>
  <c r="P11" i="4" s="1"/>
  <c r="Q11" i="4" s="1"/>
  <c r="S8" i="4"/>
  <c r="S9" i="4"/>
  <c r="S10" i="4"/>
  <c r="S11" i="4" s="1"/>
  <c r="R12" i="4"/>
  <c r="H54" i="3"/>
  <c r="E54" i="3"/>
  <c r="B54" i="3"/>
  <c r="H34" i="3"/>
  <c r="H14" i="3"/>
  <c r="B18" i="3" s="1"/>
  <c r="S6" i="3"/>
  <c r="S7" i="3" s="1"/>
  <c r="S8" i="3" s="1"/>
  <c r="S9" i="3" s="1"/>
  <c r="S10" i="3" s="1"/>
  <c r="S11" i="3" s="1"/>
  <c r="Q5" i="3"/>
  <c r="P6" i="3" s="1"/>
  <c r="Q6" i="3" s="1"/>
  <c r="P7" i="3" s="1"/>
  <c r="Q7" i="3" s="1"/>
  <c r="P8" i="3" s="1"/>
  <c r="Q8" i="3" s="1"/>
  <c r="P9" i="3" s="1"/>
  <c r="Q9" i="3" s="1"/>
  <c r="P10" i="3" s="1"/>
  <c r="Q10" i="3" s="1"/>
  <c r="P11" i="3" s="1"/>
  <c r="Q11" i="3" s="1"/>
  <c r="S5" i="2"/>
  <c r="S6" i="2" s="1"/>
  <c r="S7" i="2" s="1"/>
  <c r="S8" i="2" s="1"/>
  <c r="S9" i="2" s="1"/>
  <c r="S10" i="2" s="1"/>
  <c r="S11" i="2" s="1"/>
  <c r="R12" i="2"/>
  <c r="N5" i="2"/>
</calcChain>
</file>

<file path=xl/sharedStrings.xml><?xml version="1.0" encoding="utf-8"?>
<sst xmlns="http://schemas.openxmlformats.org/spreadsheetml/2006/main" count="328" uniqueCount="84">
  <si>
    <t>Edad</t>
  </si>
  <si>
    <t xml:space="preserve">Resultado del test </t>
  </si>
  <si>
    <t>Tiempo empleado</t>
  </si>
  <si>
    <t>2. calcular Decil 3,  decil 5,  decil 7</t>
  </si>
  <si>
    <t>3. calcular percentil 24 percentil 50 y percentil 75</t>
  </si>
  <si>
    <t>1. Calcular cuartil 1, cuartil  2 y  cuartil 3</t>
  </si>
  <si>
    <t>Cuartiles</t>
  </si>
  <si>
    <t>cuartil 1</t>
  </si>
  <si>
    <t>cuartil 2</t>
  </si>
  <si>
    <t>cuartil 3</t>
  </si>
  <si>
    <t>k =</t>
  </si>
  <si>
    <t>posicion</t>
  </si>
  <si>
    <t>Fi-1 =</t>
  </si>
  <si>
    <t>fi =</t>
  </si>
  <si>
    <t>Li</t>
  </si>
  <si>
    <t>A =</t>
  </si>
  <si>
    <t>Q1 =</t>
  </si>
  <si>
    <t>Q2 =</t>
  </si>
  <si>
    <t>Q3  =</t>
  </si>
  <si>
    <t>Q1:</t>
  </si>
  <si>
    <t>Q2:</t>
  </si>
  <si>
    <t>Q3:</t>
  </si>
  <si>
    <t>Deciles</t>
  </si>
  <si>
    <t>Decil 3</t>
  </si>
  <si>
    <t>Decil 5</t>
  </si>
  <si>
    <t>Decil 8</t>
  </si>
  <si>
    <t>D3=</t>
  </si>
  <si>
    <t>D5=</t>
  </si>
  <si>
    <t>D8=</t>
  </si>
  <si>
    <t>D3:</t>
  </si>
  <si>
    <t>D5:</t>
  </si>
  <si>
    <t>D8:</t>
  </si>
  <si>
    <t>Percentiles</t>
  </si>
  <si>
    <t>Percentil 30</t>
  </si>
  <si>
    <t>Percentil 50</t>
  </si>
  <si>
    <t>Percentil 75</t>
  </si>
  <si>
    <t>p25=</t>
  </si>
  <si>
    <t>p50=</t>
  </si>
  <si>
    <t>p75=</t>
  </si>
  <si>
    <t>p50:</t>
  </si>
  <si>
    <t>p75:</t>
  </si>
  <si>
    <t>Nota: cada ejercicio se debe realizar en una hoja diferente
  y dar la respectiva interpretacion</t>
  </si>
  <si>
    <t>(en blanco)</t>
  </si>
  <si>
    <t>Total general</t>
  </si>
  <si>
    <t>Etiquetas de fila</t>
  </si>
  <si>
    <t>Edadf</t>
  </si>
  <si>
    <t>Total</t>
  </si>
  <si>
    <t>muestra</t>
  </si>
  <si>
    <t>k</t>
  </si>
  <si>
    <t>Lim inf</t>
  </si>
  <si>
    <t>Lim sup</t>
  </si>
  <si>
    <t>Rango</t>
  </si>
  <si>
    <t>amplitud</t>
  </si>
  <si>
    <t>LI</t>
  </si>
  <si>
    <t>LS</t>
  </si>
  <si>
    <t>fi</t>
  </si>
  <si>
    <t>Fi</t>
  </si>
  <si>
    <t>resultado</t>
  </si>
  <si>
    <t>f</t>
  </si>
  <si>
    <t>el 50% tienen 28 años o menos</t>
  </si>
  <si>
    <t>el 75% tienen 33,571 años o menos</t>
  </si>
  <si>
    <t>el 25% tienen hasta 23,6 años o menos</t>
  </si>
  <si>
    <t>el 30%  tienen hasta 24,60 o menos</t>
  </si>
  <si>
    <t>el 80% tienen 35,2 años o menos</t>
  </si>
  <si>
    <t>P30:</t>
  </si>
  <si>
    <t>el 30% tienen 24,60 años o menos</t>
  </si>
  <si>
    <t>el 75% tienen 33,57 años o menos</t>
  </si>
  <si>
    <t>el 25% sacaron 79,2 o menos</t>
  </si>
  <si>
    <t>el 50% sacaron 94,7 o menos</t>
  </si>
  <si>
    <t>el 75% sacaron 103 o menos</t>
  </si>
  <si>
    <t>el 30% sacaron 83 o menos</t>
  </si>
  <si>
    <t>el 50% sacaron 94,7 menos</t>
  </si>
  <si>
    <t>el 80% sacaron 105,6 o menos</t>
  </si>
  <si>
    <t>P30</t>
  </si>
  <si>
    <t>el 30% sacó 83 o menos</t>
  </si>
  <si>
    <t>el 50% saco 94,7 o menos</t>
  </si>
  <si>
    <t>el 75% saco 103 o menos</t>
  </si>
  <si>
    <t>el 25% se demoró 75,18 o menos</t>
  </si>
  <si>
    <t>el 50% se demoró 79,12 o menos</t>
  </si>
  <si>
    <t>el 75% se demoro 82 o menos</t>
  </si>
  <si>
    <t>el 30% se demoro 76,29 o menos</t>
  </si>
  <si>
    <t>el 50% se demoro 79,11 o menos</t>
  </si>
  <si>
    <t>el 80% se demoro 82,62 o menos</t>
  </si>
  <si>
    <t>Taller # 3 Cristina Andrea Ortega Franco c.c 39388257 Cetap MEDELLIN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</si>
</sst>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Roboto Condensed"/>
    </font>
    <font>
      <sz val="11"/>
      <color rgb="FF000000"/>
      <name val="Roboto Condensed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 applyAlignment="1">
      <alignment horizontal="center"/>
    </xf>
    <xf numFmtId="2" fontId="0" fillId="0" borderId="0" xfId="0" applyNumberFormat="1" applyBorder="1"/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4" fillId="0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4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0" fillId="0" borderId="4" xfId="0" pivotButton="1" applyBorder="1"/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2" fontId="0" fillId="0" borderId="8" xfId="0" applyNumberFormat="1" applyBorder="1"/>
    <xf numFmtId="1" fontId="0" fillId="0" borderId="8" xfId="0" applyNumberFormat="1" applyBorder="1"/>
    <xf numFmtId="164" fontId="0" fillId="0" borderId="9" xfId="0" applyNumberFormat="1" applyBorder="1"/>
    <xf numFmtId="1" fontId="0" fillId="0" borderId="10" xfId="0" applyNumberFormat="1" applyBorder="1"/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4" xfId="0" applyNumberFormat="1" applyFill="1" applyBorder="1"/>
    <xf numFmtId="165" fontId="0" fillId="4" borderId="4" xfId="0" applyNumberFormat="1" applyFill="1" applyBorder="1"/>
    <xf numFmtId="167" fontId="0" fillId="4" borderId="4" xfId="0" applyNumberFormat="1" applyFill="1" applyBorder="1"/>
    <xf numFmtId="166" fontId="0" fillId="4" borderId="4" xfId="0" applyNumberFormat="1" applyFill="1" applyBorder="1"/>
    <xf numFmtId="165" fontId="0" fillId="0" borderId="0" xfId="0" applyNumberFormat="1" applyBorder="1"/>
    <xf numFmtId="166" fontId="0" fillId="0" borderId="0" xfId="0" applyNumberFormat="1"/>
    <xf numFmtId="2" fontId="0" fillId="4" borderId="4" xfId="0" applyNumberFormat="1" applyFill="1" applyBorder="1"/>
    <xf numFmtId="2" fontId="0" fillId="0" borderId="0" xfId="0" applyNumberFormat="1"/>
    <xf numFmtId="167" fontId="0" fillId="0" borderId="0" xfId="0" applyNumberFormat="1" applyBorder="1"/>
    <xf numFmtId="0" fontId="1" fillId="2" borderId="4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2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/>
    </xf>
    <xf numFmtId="0" fontId="4" fillId="0" borderId="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4" borderId="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wrapText="1"/>
    </xf>
    <xf numFmtId="0" fontId="5" fillId="5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</cellXfs>
  <cellStyles count="1">
    <cellStyle name="Normal" xfId="0" builtinId="0"/>
  </cellStyles>
  <dxfs count="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</xdr:row>
      <xdr:rowOff>57150</xdr:rowOff>
    </xdr:from>
    <xdr:to>
      <xdr:col>1</xdr:col>
      <xdr:colOff>438150</xdr:colOff>
      <xdr:row>4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80A771B-FF25-42A6-8B38-6E069D281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3721100"/>
          <a:ext cx="942975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257175</xdr:colOff>
      <xdr:row>1</xdr:row>
      <xdr:rowOff>152400</xdr:rowOff>
    </xdr:from>
    <xdr:to>
      <xdr:col>4</xdr:col>
      <xdr:colOff>571500</xdr:colOff>
      <xdr:row>5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B98CE0-252B-4B27-A268-933A4A1EE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3632200"/>
          <a:ext cx="1838325" cy="593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21</xdr:row>
      <xdr:rowOff>152400</xdr:rowOff>
    </xdr:from>
    <xdr:to>
      <xdr:col>4</xdr:col>
      <xdr:colOff>447675</xdr:colOff>
      <xdr:row>25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CFAC39E-9A19-4B96-89D9-8E09F8521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7397750"/>
          <a:ext cx="1838325" cy="593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180975</xdr:colOff>
      <xdr:row>22</xdr:row>
      <xdr:rowOff>66675</xdr:rowOff>
    </xdr:from>
    <xdr:to>
      <xdr:col>1</xdr:col>
      <xdr:colOff>390525</xdr:colOff>
      <xdr:row>24</xdr:row>
      <xdr:rowOff>47625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37D641B-33F5-4044-83E0-967A5A0D6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7496175"/>
          <a:ext cx="97155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276225</xdr:colOff>
      <xdr:row>41</xdr:row>
      <xdr:rowOff>180975</xdr:rowOff>
    </xdr:from>
    <xdr:to>
      <xdr:col>4</xdr:col>
      <xdr:colOff>666750</xdr:colOff>
      <xdr:row>45</xdr:row>
      <xdr:rowOff>38100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13E7A48-1456-47FD-B116-EF0E74C6A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11191875"/>
          <a:ext cx="1914525" cy="593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66675</xdr:colOff>
      <xdr:row>42</xdr:row>
      <xdr:rowOff>95250</xdr:rowOff>
    </xdr:from>
    <xdr:to>
      <xdr:col>1</xdr:col>
      <xdr:colOff>295275</xdr:colOff>
      <xdr:row>44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220CF31-C273-428E-85BD-567D2A7E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1290300"/>
          <a:ext cx="9906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</xdr:row>
      <xdr:rowOff>57150</xdr:rowOff>
    </xdr:from>
    <xdr:to>
      <xdr:col>1</xdr:col>
      <xdr:colOff>438150</xdr:colOff>
      <xdr:row>4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66441C-4228-4320-805D-E4A3E4B75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3721100"/>
          <a:ext cx="942975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257175</xdr:colOff>
      <xdr:row>1</xdr:row>
      <xdr:rowOff>152400</xdr:rowOff>
    </xdr:from>
    <xdr:to>
      <xdr:col>4</xdr:col>
      <xdr:colOff>571500</xdr:colOff>
      <xdr:row>5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B29444-68EF-4872-8152-597CA5E42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3632200"/>
          <a:ext cx="1838325" cy="593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21</xdr:row>
      <xdr:rowOff>152400</xdr:rowOff>
    </xdr:from>
    <xdr:to>
      <xdr:col>4</xdr:col>
      <xdr:colOff>447675</xdr:colOff>
      <xdr:row>25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7BA20F2-8D9A-49A7-959E-3B89DAE99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7397750"/>
          <a:ext cx="1838325" cy="593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180975</xdr:colOff>
      <xdr:row>22</xdr:row>
      <xdr:rowOff>66675</xdr:rowOff>
    </xdr:from>
    <xdr:to>
      <xdr:col>1</xdr:col>
      <xdr:colOff>390525</xdr:colOff>
      <xdr:row>24</xdr:row>
      <xdr:rowOff>47625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D6B64C5-9CA8-4F12-843C-3F218AC7D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7496175"/>
          <a:ext cx="97155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276225</xdr:colOff>
      <xdr:row>41</xdr:row>
      <xdr:rowOff>180975</xdr:rowOff>
    </xdr:from>
    <xdr:to>
      <xdr:col>4</xdr:col>
      <xdr:colOff>666750</xdr:colOff>
      <xdr:row>45</xdr:row>
      <xdr:rowOff>38100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396C1AF-1345-4B74-BDE1-DAABCFCE0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11191875"/>
          <a:ext cx="1914525" cy="593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66675</xdr:colOff>
      <xdr:row>42</xdr:row>
      <xdr:rowOff>95250</xdr:rowOff>
    </xdr:from>
    <xdr:to>
      <xdr:col>1</xdr:col>
      <xdr:colOff>295275</xdr:colOff>
      <xdr:row>44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B02E838-18CD-4398-AD79-734B6B5D3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1290300"/>
          <a:ext cx="9906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</xdr:row>
      <xdr:rowOff>57150</xdr:rowOff>
    </xdr:from>
    <xdr:to>
      <xdr:col>1</xdr:col>
      <xdr:colOff>438150</xdr:colOff>
      <xdr:row>4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7E8DC9-57A5-4CC7-B054-2A235FD95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3721100"/>
          <a:ext cx="942975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257175</xdr:colOff>
      <xdr:row>1</xdr:row>
      <xdr:rowOff>152400</xdr:rowOff>
    </xdr:from>
    <xdr:to>
      <xdr:col>4</xdr:col>
      <xdr:colOff>571500</xdr:colOff>
      <xdr:row>5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66B433-41B1-4CC7-B5D5-1F47C3AD2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3632200"/>
          <a:ext cx="1838325" cy="593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21</xdr:row>
      <xdr:rowOff>152400</xdr:rowOff>
    </xdr:from>
    <xdr:to>
      <xdr:col>4</xdr:col>
      <xdr:colOff>447675</xdr:colOff>
      <xdr:row>25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6D937E7-282D-4D9D-96B8-C9663C10F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7397750"/>
          <a:ext cx="1838325" cy="593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180975</xdr:colOff>
      <xdr:row>22</xdr:row>
      <xdr:rowOff>66675</xdr:rowOff>
    </xdr:from>
    <xdr:to>
      <xdr:col>1</xdr:col>
      <xdr:colOff>390525</xdr:colOff>
      <xdr:row>24</xdr:row>
      <xdr:rowOff>47625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7C58C91-8515-40A0-A872-B827343F8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7496175"/>
          <a:ext cx="97155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276225</xdr:colOff>
      <xdr:row>41</xdr:row>
      <xdr:rowOff>180975</xdr:rowOff>
    </xdr:from>
    <xdr:to>
      <xdr:col>4</xdr:col>
      <xdr:colOff>666750</xdr:colOff>
      <xdr:row>45</xdr:row>
      <xdr:rowOff>38100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2179FB8-2DAD-406D-A8CD-A8427F876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11191875"/>
          <a:ext cx="1914525" cy="593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66675</xdr:colOff>
      <xdr:row>42</xdr:row>
      <xdr:rowOff>95250</xdr:rowOff>
    </xdr:from>
    <xdr:to>
      <xdr:col>1</xdr:col>
      <xdr:colOff>295275</xdr:colOff>
      <xdr:row>44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E114686-5DB4-43EB-8908-0BC5F92AA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1290300"/>
          <a:ext cx="990600" cy="34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er moreno de dios" refreshedDate="44856.713023032411" createdVersion="8" refreshedVersion="8" minRefreshableVersion="3" recordCount="102" xr:uid="{3586A27D-A00F-43C0-924F-AE6C442823AA}">
  <cacheSource type="worksheet">
    <worksheetSource ref="B3:B1048576" sheet="Base de Datos"/>
  </cacheSource>
  <cacheFields count="1">
    <cacheField name="Edad" numFmtId="0">
      <sharedItems containsString="0" containsBlank="1" containsNumber="1" containsInteger="1" minValue="19" maxValue="40" count="22">
        <n v="35"/>
        <n v="39"/>
        <n v="21"/>
        <n v="24"/>
        <n v="19"/>
        <n v="22"/>
        <n v="37"/>
        <n v="40"/>
        <n v="20"/>
        <n v="23"/>
        <n v="25"/>
        <n v="28"/>
        <n v="29"/>
        <n v="31"/>
        <n v="32"/>
        <n v="30"/>
        <n v="34"/>
        <n v="26"/>
        <n v="36"/>
        <n v="38"/>
        <n v="2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er moreno de dios" refreshedDate="44856.773941435182" createdVersion="8" refreshedVersion="8" minRefreshableVersion="3" recordCount="102" xr:uid="{59227E3D-8E0B-4786-9F0E-D9576DB03E16}">
  <cacheSource type="worksheet">
    <worksheetSource ref="C3:C1048576" sheet="Base de Datos"/>
  </cacheSource>
  <cacheFields count="1">
    <cacheField name="Resultado del test " numFmtId="0">
      <sharedItems containsString="0" containsBlank="1" containsNumber="1" containsInteger="1" minValue="56" maxValue="135" count="51">
        <n v="131"/>
        <n v="92"/>
        <n v="88"/>
        <n v="107"/>
        <n v="96"/>
        <n v="86"/>
        <n v="64"/>
        <n v="58"/>
        <n v="105"/>
        <n v="116"/>
        <n v="91"/>
        <n v="94"/>
        <n v="98"/>
        <n v="87"/>
        <n v="68"/>
        <n v="123"/>
        <n v="71"/>
        <n v="69"/>
        <n v="97"/>
        <n v="72"/>
        <n v="108"/>
        <n v="85"/>
        <n v="127"/>
        <n v="79"/>
        <n v="115"/>
        <n v="103"/>
        <n v="78"/>
        <n v="109"/>
        <n v="110"/>
        <n v="83"/>
        <n v="81"/>
        <n v="106"/>
        <n v="134"/>
        <n v="102"/>
        <n v="63"/>
        <n v="62"/>
        <n v="100"/>
        <n v="101"/>
        <n v="56"/>
        <n v="135"/>
        <n v="111"/>
        <n v="80"/>
        <n v="90"/>
        <n v="112"/>
        <n v="57"/>
        <n v="70"/>
        <n v="95"/>
        <n v="93"/>
        <n v="114"/>
        <n v="6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er moreno de dios" refreshedDate="44856.831501504632" createdVersion="8" refreshedVersion="8" minRefreshableVersion="3" recordCount="100" xr:uid="{14B5B07C-8BAC-4E2B-9230-68DE456A4A25}">
  <cacheSource type="worksheet">
    <worksheetSource ref="D3:D103" sheet="Base de Datos"/>
  </cacheSource>
  <cacheFields count="1">
    <cacheField name="Tiempo empleado" numFmtId="0">
      <sharedItems containsSemiMixedTypes="0" containsString="0" containsNumber="1" containsInteger="1" minValue="67" maxValue="85" count="19"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</r>
  <r>
    <x v="1"/>
  </r>
  <r>
    <x v="2"/>
  </r>
  <r>
    <x v="1"/>
  </r>
  <r>
    <x v="2"/>
  </r>
  <r>
    <x v="2"/>
  </r>
  <r>
    <x v="3"/>
  </r>
  <r>
    <x v="4"/>
  </r>
  <r>
    <x v="5"/>
  </r>
  <r>
    <x v="6"/>
  </r>
  <r>
    <x v="7"/>
  </r>
  <r>
    <x v="0"/>
  </r>
  <r>
    <x v="1"/>
  </r>
  <r>
    <x v="8"/>
  </r>
  <r>
    <x v="3"/>
  </r>
  <r>
    <x v="5"/>
  </r>
  <r>
    <x v="2"/>
  </r>
  <r>
    <x v="9"/>
  </r>
  <r>
    <x v="9"/>
  </r>
  <r>
    <x v="10"/>
  </r>
  <r>
    <x v="4"/>
  </r>
  <r>
    <x v="11"/>
  </r>
  <r>
    <x v="10"/>
  </r>
  <r>
    <x v="12"/>
  </r>
  <r>
    <x v="13"/>
  </r>
  <r>
    <x v="14"/>
  </r>
  <r>
    <x v="12"/>
  </r>
  <r>
    <x v="7"/>
  </r>
  <r>
    <x v="1"/>
  </r>
  <r>
    <x v="0"/>
  </r>
  <r>
    <x v="11"/>
  </r>
  <r>
    <x v="11"/>
  </r>
  <r>
    <x v="15"/>
  </r>
  <r>
    <x v="5"/>
  </r>
  <r>
    <x v="3"/>
  </r>
  <r>
    <x v="16"/>
  </r>
  <r>
    <x v="10"/>
  </r>
  <r>
    <x v="11"/>
  </r>
  <r>
    <x v="5"/>
  </r>
  <r>
    <x v="9"/>
  </r>
  <r>
    <x v="17"/>
  </r>
  <r>
    <x v="1"/>
  </r>
  <r>
    <x v="18"/>
  </r>
  <r>
    <x v="7"/>
  </r>
  <r>
    <x v="12"/>
  </r>
  <r>
    <x v="0"/>
  </r>
  <r>
    <x v="1"/>
  </r>
  <r>
    <x v="4"/>
  </r>
  <r>
    <x v="9"/>
  </r>
  <r>
    <x v="10"/>
  </r>
  <r>
    <x v="19"/>
  </r>
  <r>
    <x v="4"/>
  </r>
  <r>
    <x v="20"/>
  </r>
  <r>
    <x v="12"/>
  </r>
  <r>
    <x v="2"/>
  </r>
  <r>
    <x v="8"/>
  </r>
  <r>
    <x v="16"/>
  </r>
  <r>
    <x v="2"/>
  </r>
  <r>
    <x v="10"/>
  </r>
  <r>
    <x v="17"/>
  </r>
  <r>
    <x v="10"/>
  </r>
  <r>
    <x v="15"/>
  </r>
  <r>
    <x v="5"/>
  </r>
  <r>
    <x v="15"/>
  </r>
  <r>
    <x v="13"/>
  </r>
  <r>
    <x v="15"/>
  </r>
  <r>
    <x v="15"/>
  </r>
  <r>
    <x v="0"/>
  </r>
  <r>
    <x v="20"/>
  </r>
  <r>
    <x v="10"/>
  </r>
  <r>
    <x v="9"/>
  </r>
  <r>
    <x v="17"/>
  </r>
  <r>
    <x v="1"/>
  </r>
  <r>
    <x v="18"/>
  </r>
  <r>
    <x v="7"/>
  </r>
  <r>
    <x v="12"/>
  </r>
  <r>
    <x v="0"/>
  </r>
  <r>
    <x v="1"/>
  </r>
  <r>
    <x v="4"/>
  </r>
  <r>
    <x v="9"/>
  </r>
  <r>
    <x v="10"/>
  </r>
  <r>
    <x v="19"/>
  </r>
  <r>
    <x v="4"/>
  </r>
  <r>
    <x v="20"/>
  </r>
  <r>
    <x v="12"/>
  </r>
  <r>
    <x v="2"/>
  </r>
  <r>
    <x v="8"/>
  </r>
  <r>
    <x v="16"/>
  </r>
  <r>
    <x v="2"/>
  </r>
  <r>
    <x v="10"/>
  </r>
  <r>
    <x v="17"/>
  </r>
  <r>
    <x v="10"/>
  </r>
  <r>
    <x v="15"/>
  </r>
  <r>
    <x v="5"/>
  </r>
  <r>
    <x v="15"/>
  </r>
  <r>
    <x v="13"/>
  </r>
  <r>
    <x v="15"/>
  </r>
  <r>
    <x v="15"/>
  </r>
  <r>
    <x v="0"/>
  </r>
  <r>
    <x v="20"/>
  </r>
  <r>
    <x v="21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</r>
  <r>
    <x v="1"/>
  </r>
  <r>
    <x v="2"/>
  </r>
  <r>
    <x v="3"/>
  </r>
  <r>
    <x v="4"/>
  </r>
  <r>
    <x v="5"/>
  </r>
  <r>
    <x v="6"/>
  </r>
  <r>
    <x v="7"/>
  </r>
  <r>
    <x v="2"/>
  </r>
  <r>
    <x v="8"/>
  </r>
  <r>
    <x v="9"/>
  </r>
  <r>
    <x v="10"/>
  </r>
  <r>
    <x v="11"/>
  </r>
  <r>
    <x v="12"/>
  </r>
  <r>
    <x v="13"/>
  </r>
  <r>
    <x v="14"/>
  </r>
  <r>
    <x v="15"/>
  </r>
  <r>
    <x v="4"/>
  </r>
  <r>
    <x v="12"/>
  </r>
  <r>
    <x v="16"/>
  </r>
  <r>
    <x v="17"/>
  </r>
  <r>
    <x v="11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12"/>
  </r>
  <r>
    <x v="35"/>
  </r>
  <r>
    <x v="28"/>
  </r>
  <r>
    <x v="10"/>
  </r>
  <r>
    <x v="4"/>
  </r>
  <r>
    <x v="36"/>
  </r>
  <r>
    <x v="37"/>
  </r>
  <r>
    <x v="1"/>
  </r>
  <r>
    <x v="38"/>
  </r>
  <r>
    <x v="29"/>
  </r>
  <r>
    <x v="39"/>
  </r>
  <r>
    <x v="40"/>
  </r>
  <r>
    <x v="41"/>
  </r>
  <r>
    <x v="42"/>
  </r>
  <r>
    <x v="25"/>
  </r>
  <r>
    <x v="43"/>
  </r>
  <r>
    <x v="44"/>
  </r>
  <r>
    <x v="26"/>
  </r>
  <r>
    <x v="45"/>
  </r>
  <r>
    <x v="46"/>
  </r>
  <r>
    <x v="47"/>
  </r>
  <r>
    <x v="48"/>
  </r>
  <r>
    <x v="49"/>
  </r>
  <r>
    <x v="4"/>
  </r>
  <r>
    <x v="36"/>
  </r>
  <r>
    <x v="19"/>
  </r>
  <r>
    <x v="23"/>
  </r>
  <r>
    <x v="11"/>
  </r>
  <r>
    <x v="47"/>
  </r>
  <r>
    <x v="18"/>
  </r>
  <r>
    <x v="45"/>
  </r>
  <r>
    <x v="12"/>
  </r>
  <r>
    <x v="35"/>
  </r>
  <r>
    <x v="28"/>
  </r>
  <r>
    <x v="10"/>
  </r>
  <r>
    <x v="4"/>
  </r>
  <r>
    <x v="36"/>
  </r>
  <r>
    <x v="37"/>
  </r>
  <r>
    <x v="1"/>
  </r>
  <r>
    <x v="38"/>
  </r>
  <r>
    <x v="29"/>
  </r>
  <r>
    <x v="39"/>
  </r>
  <r>
    <x v="40"/>
  </r>
  <r>
    <x v="41"/>
  </r>
  <r>
    <x v="42"/>
  </r>
  <r>
    <x v="25"/>
  </r>
  <r>
    <x v="43"/>
  </r>
  <r>
    <x v="44"/>
  </r>
  <r>
    <x v="26"/>
  </r>
  <r>
    <x v="45"/>
  </r>
  <r>
    <x v="46"/>
  </r>
  <r>
    <x v="47"/>
  </r>
  <r>
    <x v="48"/>
  </r>
  <r>
    <x v="49"/>
  </r>
  <r>
    <x v="4"/>
  </r>
  <r>
    <x v="36"/>
  </r>
  <r>
    <x v="19"/>
  </r>
  <r>
    <x v="23"/>
  </r>
  <r>
    <x v="11"/>
  </r>
  <r>
    <x v="47"/>
  </r>
  <r>
    <x v="18"/>
  </r>
  <r>
    <x v="50"/>
  </r>
  <r>
    <x v="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0"/>
  </r>
  <r>
    <x v="0"/>
  </r>
  <r>
    <x v="0"/>
  </r>
  <r>
    <x v="1"/>
  </r>
  <r>
    <x v="1"/>
  </r>
  <r>
    <x v="1"/>
  </r>
  <r>
    <x v="2"/>
  </r>
  <r>
    <x v="3"/>
  </r>
  <r>
    <x v="3"/>
  </r>
  <r>
    <x v="3"/>
  </r>
  <r>
    <x v="4"/>
  </r>
  <r>
    <x v="4"/>
  </r>
  <r>
    <x v="4"/>
  </r>
  <r>
    <x v="4"/>
  </r>
  <r>
    <x v="5"/>
  </r>
  <r>
    <x v="5"/>
  </r>
  <r>
    <x v="6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7"/>
  </r>
  <r>
    <x v="17"/>
  </r>
  <r>
    <x v="17"/>
  </r>
  <r>
    <x v="18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7"/>
  </r>
  <r>
    <x v="17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D94E7-57E7-4C61-8C9A-158A99C2649F}" name="TablaDinámica4" cacheId="0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8" indent="0" outline="1" outlineData="1" multipleFieldFilters="0">
  <location ref="J4:K27" firstHeaderRow="1" firstDataRow="1" firstDataCol="1"/>
  <pivotFields count="1">
    <pivotField axis="axisRow" dataField="1" showAll="0">
      <items count="23">
        <item x="4"/>
        <item x="8"/>
        <item x="2"/>
        <item x="5"/>
        <item x="9"/>
        <item x="3"/>
        <item x="10"/>
        <item x="17"/>
        <item x="20"/>
        <item x="11"/>
        <item x="12"/>
        <item x="15"/>
        <item x="13"/>
        <item x="14"/>
        <item x="16"/>
        <item x="0"/>
        <item x="18"/>
        <item x="6"/>
        <item x="19"/>
        <item x="1"/>
        <item x="7"/>
        <item x="21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Edadf" fld="0" subtotal="count" baseField="0" baseItem="2"/>
  </dataFields>
  <formats count="6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83DE4-5525-40AA-9D21-C0E6D89557B0}" name="TablaDiná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4:K56" firstHeaderRow="1" firstDataRow="1" firstDataCol="1"/>
  <pivotFields count="1">
    <pivotField axis="axisRow" dataField="1" showAll="0">
      <items count="52">
        <item x="38"/>
        <item x="44"/>
        <item x="7"/>
        <item x="35"/>
        <item x="34"/>
        <item x="6"/>
        <item x="49"/>
        <item x="14"/>
        <item x="17"/>
        <item x="45"/>
        <item x="16"/>
        <item x="19"/>
        <item x="26"/>
        <item x="23"/>
        <item x="41"/>
        <item x="30"/>
        <item x="29"/>
        <item x="21"/>
        <item x="5"/>
        <item x="13"/>
        <item x="2"/>
        <item x="42"/>
        <item x="10"/>
        <item x="1"/>
        <item x="47"/>
        <item x="11"/>
        <item x="46"/>
        <item x="4"/>
        <item x="18"/>
        <item x="12"/>
        <item x="36"/>
        <item x="37"/>
        <item x="33"/>
        <item x="25"/>
        <item x="8"/>
        <item x="31"/>
        <item x="3"/>
        <item x="20"/>
        <item x="27"/>
        <item x="28"/>
        <item x="40"/>
        <item x="43"/>
        <item x="48"/>
        <item x="24"/>
        <item x="9"/>
        <item x="15"/>
        <item x="22"/>
        <item x="0"/>
        <item x="32"/>
        <item x="39"/>
        <item x="50"/>
        <item t="default"/>
      </items>
    </pivotField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resultado" fld="0" subtotal="count" baseField="0" baseItem="0"/>
  </dataFields>
  <formats count="7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Row" fieldPosition="0"/>
    </format>
    <format dxfId="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">
      <pivotArea dataOnly="0" labelOnly="1" fieldPosition="0">
        <references count="1">
          <reference field="0" count="1">
            <x v="50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08FC8-7248-4260-B2D4-A06014E4A328}" name="TablaDinámica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4:K24" firstHeaderRow="1" firstDataRow="1" firstDataCol="1"/>
  <pivotFields count="1">
    <pivotField axis="axisRow"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f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ADA6C-F254-43CB-936A-7F7D949D4DDA}">
  <dimension ref="A1:O104"/>
  <sheetViews>
    <sheetView tabSelected="1" workbookViewId="0">
      <selection activeCell="M7" sqref="M7"/>
    </sheetView>
  </sheetViews>
  <sheetFormatPr baseColWidth="10" defaultRowHeight="14.5" x14ac:dyDescent="0.35"/>
  <sheetData>
    <row r="1" spans="1:15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5">
      <c r="A2" s="46" t="s">
        <v>83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8"/>
    </row>
    <row r="3" spans="1:15" ht="28" x14ac:dyDescent="0.35">
      <c r="A3" s="6"/>
      <c r="B3" s="42" t="s">
        <v>0</v>
      </c>
      <c r="C3" s="42" t="s">
        <v>1</v>
      </c>
      <c r="D3" s="42" t="s">
        <v>2</v>
      </c>
      <c r="E3" s="6"/>
      <c r="F3" s="43"/>
      <c r="G3" s="43"/>
      <c r="H3" s="43"/>
      <c r="I3" s="43"/>
      <c r="J3" s="6"/>
      <c r="K3" s="6"/>
      <c r="L3" s="6"/>
      <c r="M3" s="6"/>
      <c r="N3" s="6"/>
      <c r="O3" s="6"/>
    </row>
    <row r="4" spans="1:15" ht="18.5" x14ac:dyDescent="0.35">
      <c r="A4" s="6"/>
      <c r="B4" s="44">
        <v>35</v>
      </c>
      <c r="C4" s="44">
        <v>131</v>
      </c>
      <c r="D4" s="44">
        <v>67</v>
      </c>
      <c r="E4" s="6"/>
      <c r="F4" s="51" t="s">
        <v>5</v>
      </c>
      <c r="G4" s="51"/>
      <c r="H4" s="51"/>
      <c r="I4" s="51"/>
      <c r="J4" s="51"/>
      <c r="K4" s="51"/>
      <c r="L4" s="51"/>
      <c r="M4" s="45"/>
      <c r="N4" s="45"/>
      <c r="O4" s="45"/>
    </row>
    <row r="5" spans="1:15" ht="18.5" x14ac:dyDescent="0.35">
      <c r="A5" s="6"/>
      <c r="B5" s="44">
        <v>39</v>
      </c>
      <c r="C5" s="44">
        <v>92</v>
      </c>
      <c r="D5" s="44">
        <v>67</v>
      </c>
      <c r="E5" s="6"/>
      <c r="F5" s="51" t="s">
        <v>3</v>
      </c>
      <c r="G5" s="51"/>
      <c r="H5" s="51"/>
      <c r="I5" s="51"/>
      <c r="J5" s="51"/>
      <c r="K5" s="51"/>
      <c r="L5" s="51"/>
      <c r="M5" s="45"/>
      <c r="N5" s="45"/>
      <c r="O5" s="45"/>
    </row>
    <row r="6" spans="1:15" ht="18.5" x14ac:dyDescent="0.35">
      <c r="A6" s="6"/>
      <c r="B6" s="44">
        <v>21</v>
      </c>
      <c r="C6" s="44">
        <v>88</v>
      </c>
      <c r="D6" s="44">
        <v>67</v>
      </c>
      <c r="E6" s="6"/>
      <c r="F6" s="52" t="s">
        <v>4</v>
      </c>
      <c r="G6" s="51"/>
      <c r="H6" s="51"/>
      <c r="I6" s="51"/>
      <c r="J6" s="51"/>
      <c r="K6" s="51"/>
      <c r="L6" s="51"/>
      <c r="M6" s="51"/>
      <c r="N6" s="51"/>
      <c r="O6" s="51"/>
    </row>
    <row r="7" spans="1:15" ht="18.5" x14ac:dyDescent="0.35">
      <c r="A7" s="6"/>
      <c r="B7" s="44">
        <v>39</v>
      </c>
      <c r="C7" s="44">
        <v>107</v>
      </c>
      <c r="D7" s="44">
        <v>67</v>
      </c>
      <c r="E7" s="6"/>
      <c r="F7" s="51"/>
      <c r="G7" s="51"/>
      <c r="H7" s="51"/>
      <c r="I7" s="51"/>
      <c r="J7" s="51"/>
      <c r="K7" s="51"/>
      <c r="L7" s="45"/>
      <c r="M7" s="45"/>
      <c r="N7" s="45"/>
      <c r="O7" s="45"/>
    </row>
    <row r="8" spans="1:15" ht="33" customHeight="1" x14ac:dyDescent="0.35">
      <c r="A8" s="6"/>
      <c r="B8" s="44">
        <v>21</v>
      </c>
      <c r="C8" s="44">
        <v>96</v>
      </c>
      <c r="D8" s="44">
        <v>68</v>
      </c>
      <c r="E8" s="6"/>
      <c r="F8" s="49" t="s">
        <v>41</v>
      </c>
      <c r="G8" s="50"/>
      <c r="H8" s="50"/>
      <c r="I8" s="50"/>
      <c r="J8" s="50"/>
      <c r="K8" s="50"/>
      <c r="L8" s="45"/>
      <c r="M8" s="45"/>
      <c r="N8" s="45"/>
      <c r="O8" s="45"/>
    </row>
    <row r="9" spans="1:15" x14ac:dyDescent="0.35">
      <c r="A9" s="6"/>
      <c r="B9" s="44">
        <v>21</v>
      </c>
      <c r="C9" s="44">
        <v>86</v>
      </c>
      <c r="D9" s="44">
        <v>68</v>
      </c>
      <c r="E9" s="6"/>
      <c r="F9" s="6"/>
      <c r="G9" s="6"/>
      <c r="H9" s="6"/>
      <c r="I9" s="6"/>
      <c r="J9" s="6"/>
      <c r="K9" s="6"/>
      <c r="L9" s="12"/>
      <c r="M9" s="12"/>
      <c r="N9" s="12"/>
      <c r="O9" s="12"/>
    </row>
    <row r="10" spans="1:15" x14ac:dyDescent="0.35">
      <c r="A10" s="6"/>
      <c r="B10" s="44">
        <v>24</v>
      </c>
      <c r="C10" s="44">
        <v>64</v>
      </c>
      <c r="D10" s="44">
        <v>68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35">
      <c r="A11" s="6"/>
      <c r="B11" s="44">
        <v>19</v>
      </c>
      <c r="C11" s="44">
        <v>58</v>
      </c>
      <c r="D11" s="44">
        <v>69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35">
      <c r="A12" s="6"/>
      <c r="B12" s="44">
        <v>22</v>
      </c>
      <c r="C12" s="44">
        <v>88</v>
      </c>
      <c r="D12" s="44">
        <v>70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35">
      <c r="A13" s="6"/>
      <c r="B13" s="44">
        <v>37</v>
      </c>
      <c r="C13" s="44">
        <v>105</v>
      </c>
      <c r="D13" s="44">
        <v>70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35">
      <c r="A14" s="6"/>
      <c r="B14" s="44">
        <v>40</v>
      </c>
      <c r="C14" s="44">
        <v>116</v>
      </c>
      <c r="D14" s="44">
        <v>70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35">
      <c r="A15" s="6"/>
      <c r="B15" s="44">
        <v>35</v>
      </c>
      <c r="C15" s="44">
        <v>91</v>
      </c>
      <c r="D15" s="44">
        <v>71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35">
      <c r="A16" s="6"/>
      <c r="B16" s="44">
        <v>39</v>
      </c>
      <c r="C16" s="44">
        <v>94</v>
      </c>
      <c r="D16" s="44">
        <v>71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35">
      <c r="A17" s="6"/>
      <c r="B17" s="44">
        <v>20</v>
      </c>
      <c r="C17" s="44">
        <v>98</v>
      </c>
      <c r="D17" s="44">
        <v>71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35">
      <c r="A18" s="6"/>
      <c r="B18" s="44">
        <v>24</v>
      </c>
      <c r="C18" s="44">
        <v>87</v>
      </c>
      <c r="D18" s="44">
        <v>71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35">
      <c r="A19" s="6"/>
      <c r="B19" s="44">
        <v>22</v>
      </c>
      <c r="C19" s="44">
        <v>68</v>
      </c>
      <c r="D19" s="44">
        <v>72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35">
      <c r="A20" s="6"/>
      <c r="B20" s="44">
        <v>21</v>
      </c>
      <c r="C20" s="44">
        <v>123</v>
      </c>
      <c r="D20" s="44">
        <v>72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35">
      <c r="A21" s="6"/>
      <c r="B21" s="44">
        <v>23</v>
      </c>
      <c r="C21" s="44">
        <v>96</v>
      </c>
      <c r="D21" s="44">
        <v>73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35">
      <c r="A22" s="6"/>
      <c r="B22" s="44">
        <v>23</v>
      </c>
      <c r="C22" s="44">
        <v>98</v>
      </c>
      <c r="D22" s="44">
        <v>74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35">
      <c r="A23" s="6"/>
      <c r="B23" s="44">
        <v>25</v>
      </c>
      <c r="C23" s="44">
        <v>71</v>
      </c>
      <c r="D23" s="44">
        <v>74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35">
      <c r="A24" s="6"/>
      <c r="B24" s="44">
        <v>19</v>
      </c>
      <c r="C24" s="44">
        <v>69</v>
      </c>
      <c r="D24" s="44">
        <v>74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35">
      <c r="A25" s="6"/>
      <c r="B25" s="44">
        <v>28</v>
      </c>
      <c r="C25" s="44">
        <v>94</v>
      </c>
      <c r="D25" s="44">
        <v>74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35">
      <c r="A26" s="6"/>
      <c r="B26" s="44">
        <v>25</v>
      </c>
      <c r="C26" s="44">
        <v>97</v>
      </c>
      <c r="D26" s="44">
        <v>74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35">
      <c r="A27" s="6"/>
      <c r="B27" s="44">
        <v>29</v>
      </c>
      <c r="C27" s="44">
        <v>72</v>
      </c>
      <c r="D27" s="44">
        <v>74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35">
      <c r="A28" s="6"/>
      <c r="B28" s="44">
        <v>31</v>
      </c>
      <c r="C28" s="44">
        <v>108</v>
      </c>
      <c r="D28" s="44">
        <v>74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35">
      <c r="A29" s="6"/>
      <c r="B29" s="44">
        <v>32</v>
      </c>
      <c r="C29" s="44">
        <v>85</v>
      </c>
      <c r="D29" s="44">
        <v>74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35">
      <c r="A30" s="6"/>
      <c r="B30" s="44">
        <v>29</v>
      </c>
      <c r="C30" s="44">
        <v>127</v>
      </c>
      <c r="D30" s="44">
        <v>75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35">
      <c r="A31" s="6"/>
      <c r="B31" s="44">
        <v>40</v>
      </c>
      <c r="C31" s="44">
        <v>79</v>
      </c>
      <c r="D31" s="44">
        <v>75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35">
      <c r="A32" s="6"/>
      <c r="B32" s="44">
        <v>39</v>
      </c>
      <c r="C32" s="44">
        <v>115</v>
      </c>
      <c r="D32" s="44">
        <v>76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35">
      <c r="A33" s="6"/>
      <c r="B33" s="44">
        <v>35</v>
      </c>
      <c r="C33" s="44">
        <v>103</v>
      </c>
      <c r="D33" s="44">
        <v>76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35">
      <c r="A34" s="6"/>
      <c r="B34" s="44">
        <v>28</v>
      </c>
      <c r="C34" s="44">
        <v>78</v>
      </c>
      <c r="D34" s="44">
        <v>77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35">
      <c r="A35" s="6"/>
      <c r="B35" s="44">
        <v>28</v>
      </c>
      <c r="C35" s="44">
        <v>109</v>
      </c>
      <c r="D35" s="44">
        <v>77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35">
      <c r="A36" s="6"/>
      <c r="B36" s="44">
        <v>30</v>
      </c>
      <c r="C36" s="44">
        <v>110</v>
      </c>
      <c r="D36" s="44">
        <v>77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35">
      <c r="A37" s="6"/>
      <c r="B37" s="44">
        <v>22</v>
      </c>
      <c r="C37" s="44">
        <v>83</v>
      </c>
      <c r="D37" s="44">
        <v>77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35">
      <c r="A38" s="6"/>
      <c r="B38" s="44">
        <v>24</v>
      </c>
      <c r="C38" s="44">
        <v>81</v>
      </c>
      <c r="D38" s="44">
        <v>77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35">
      <c r="A39" s="6"/>
      <c r="B39" s="44">
        <v>34</v>
      </c>
      <c r="C39" s="44">
        <v>106</v>
      </c>
      <c r="D39" s="44">
        <v>77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35">
      <c r="A40" s="6"/>
      <c r="B40" s="44">
        <v>25</v>
      </c>
      <c r="C40" s="44">
        <v>134</v>
      </c>
      <c r="D40" s="44">
        <v>77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35">
      <c r="A41" s="6"/>
      <c r="B41" s="44">
        <v>28</v>
      </c>
      <c r="C41" s="44">
        <v>102</v>
      </c>
      <c r="D41" s="44">
        <v>77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35">
      <c r="A42" s="6"/>
      <c r="B42" s="44">
        <v>22</v>
      </c>
      <c r="C42" s="44">
        <v>63</v>
      </c>
      <c r="D42" s="44">
        <v>78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35">
      <c r="A43" s="6"/>
      <c r="B43" s="44">
        <v>23</v>
      </c>
      <c r="C43" s="44">
        <v>98</v>
      </c>
      <c r="D43" s="44">
        <v>78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35">
      <c r="A44" s="6"/>
      <c r="B44" s="44">
        <v>26</v>
      </c>
      <c r="C44" s="44">
        <v>62</v>
      </c>
      <c r="D44" s="44">
        <v>78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35">
      <c r="A45" s="6"/>
      <c r="B45" s="44">
        <v>39</v>
      </c>
      <c r="C45" s="44">
        <v>110</v>
      </c>
      <c r="D45" s="44">
        <v>78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35">
      <c r="A46" s="6"/>
      <c r="B46" s="44">
        <v>36</v>
      </c>
      <c r="C46" s="44">
        <v>91</v>
      </c>
      <c r="D46" s="44">
        <v>78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35">
      <c r="A47" s="6"/>
      <c r="B47" s="44">
        <v>40</v>
      </c>
      <c r="C47" s="44">
        <v>96</v>
      </c>
      <c r="D47" s="44">
        <v>78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35">
      <c r="A48" s="6"/>
      <c r="B48" s="44">
        <v>29</v>
      </c>
      <c r="C48" s="44">
        <v>100</v>
      </c>
      <c r="D48" s="44">
        <v>79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35">
      <c r="A49" s="6"/>
      <c r="B49" s="44">
        <v>35</v>
      </c>
      <c r="C49" s="44">
        <v>101</v>
      </c>
      <c r="D49" s="44">
        <v>79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35">
      <c r="A50" s="6"/>
      <c r="B50" s="44">
        <v>39</v>
      </c>
      <c r="C50" s="44">
        <v>92</v>
      </c>
      <c r="D50" s="44">
        <v>79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x14ac:dyDescent="0.35">
      <c r="A51" s="6"/>
      <c r="B51" s="44">
        <v>19</v>
      </c>
      <c r="C51" s="44">
        <v>56</v>
      </c>
      <c r="D51" s="44">
        <v>79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35">
      <c r="A52" s="6"/>
      <c r="B52" s="44">
        <v>23</v>
      </c>
      <c r="C52" s="44">
        <v>83</v>
      </c>
      <c r="D52" s="44">
        <v>79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35">
      <c r="A53" s="6"/>
      <c r="B53" s="44">
        <v>25</v>
      </c>
      <c r="C53" s="44">
        <v>135</v>
      </c>
      <c r="D53" s="44">
        <v>79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35">
      <c r="A54" s="6"/>
      <c r="B54" s="44">
        <v>38</v>
      </c>
      <c r="C54" s="44">
        <v>111</v>
      </c>
      <c r="D54" s="44">
        <v>79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x14ac:dyDescent="0.35">
      <c r="A55" s="6"/>
      <c r="B55" s="44">
        <v>19</v>
      </c>
      <c r="C55" s="44">
        <v>80</v>
      </c>
      <c r="D55" s="44">
        <v>79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x14ac:dyDescent="0.35">
      <c r="A56" s="6"/>
      <c r="B56" s="44">
        <v>27</v>
      </c>
      <c r="C56" s="44">
        <v>90</v>
      </c>
      <c r="D56" s="44">
        <v>80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x14ac:dyDescent="0.35">
      <c r="A57" s="6"/>
      <c r="B57" s="44">
        <v>29</v>
      </c>
      <c r="C57" s="44">
        <v>103</v>
      </c>
      <c r="D57" s="44">
        <v>80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x14ac:dyDescent="0.35">
      <c r="A58" s="6"/>
      <c r="B58" s="44">
        <v>21</v>
      </c>
      <c r="C58" s="44">
        <v>112</v>
      </c>
      <c r="D58" s="44">
        <v>80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x14ac:dyDescent="0.35">
      <c r="A59" s="6"/>
      <c r="B59" s="44">
        <v>20</v>
      </c>
      <c r="C59" s="44">
        <v>57</v>
      </c>
      <c r="D59" s="44">
        <v>81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x14ac:dyDescent="0.35">
      <c r="A60" s="6"/>
      <c r="B60" s="44">
        <v>34</v>
      </c>
      <c r="C60" s="44">
        <v>78</v>
      </c>
      <c r="D60" s="44">
        <v>81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35">
      <c r="A61" s="6"/>
      <c r="B61" s="44">
        <v>21</v>
      </c>
      <c r="C61" s="44">
        <v>70</v>
      </c>
      <c r="D61" s="44">
        <v>82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x14ac:dyDescent="0.35">
      <c r="A62" s="6"/>
      <c r="B62" s="44">
        <v>25</v>
      </c>
      <c r="C62" s="44">
        <v>95</v>
      </c>
      <c r="D62" s="44">
        <v>82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x14ac:dyDescent="0.35">
      <c r="A63" s="6"/>
      <c r="B63" s="44">
        <v>26</v>
      </c>
      <c r="C63" s="44">
        <v>93</v>
      </c>
      <c r="D63" s="44">
        <v>82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x14ac:dyDescent="0.35">
      <c r="A64" s="6"/>
      <c r="B64" s="44">
        <v>25</v>
      </c>
      <c r="C64" s="44">
        <v>114</v>
      </c>
      <c r="D64" s="44">
        <v>82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x14ac:dyDescent="0.35">
      <c r="A65" s="6"/>
      <c r="B65" s="44">
        <v>30</v>
      </c>
      <c r="C65" s="44">
        <v>66</v>
      </c>
      <c r="D65" s="44">
        <v>82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x14ac:dyDescent="0.35">
      <c r="A66" s="6"/>
      <c r="B66" s="44">
        <v>22</v>
      </c>
      <c r="C66" s="44">
        <v>96</v>
      </c>
      <c r="D66" s="44">
        <v>82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x14ac:dyDescent="0.35">
      <c r="A67" s="6"/>
      <c r="B67" s="44">
        <v>30</v>
      </c>
      <c r="C67" s="44">
        <v>100</v>
      </c>
      <c r="D67" s="44">
        <v>82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x14ac:dyDescent="0.35">
      <c r="A68" s="6"/>
      <c r="B68" s="44">
        <v>31</v>
      </c>
      <c r="C68" s="44">
        <v>72</v>
      </c>
      <c r="D68" s="44">
        <v>83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35">
      <c r="A69" s="6"/>
      <c r="B69" s="44">
        <v>30</v>
      </c>
      <c r="C69" s="44">
        <v>79</v>
      </c>
      <c r="D69" s="44">
        <v>83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x14ac:dyDescent="0.35">
      <c r="A70" s="6"/>
      <c r="B70" s="44">
        <v>30</v>
      </c>
      <c r="C70" s="44">
        <v>94</v>
      </c>
      <c r="D70" s="44">
        <v>84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x14ac:dyDescent="0.35">
      <c r="A71" s="6"/>
      <c r="B71" s="44">
        <v>35</v>
      </c>
      <c r="C71" s="44">
        <v>93</v>
      </c>
      <c r="D71" s="44">
        <v>84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x14ac:dyDescent="0.35">
      <c r="A72" s="6"/>
      <c r="B72" s="44">
        <v>27</v>
      </c>
      <c r="C72" s="44">
        <v>97</v>
      </c>
      <c r="D72" s="44">
        <v>84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x14ac:dyDescent="0.35">
      <c r="A73" s="6"/>
      <c r="B73" s="44">
        <v>25</v>
      </c>
      <c r="C73" s="44">
        <v>70</v>
      </c>
      <c r="D73" s="44">
        <v>85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x14ac:dyDescent="0.35">
      <c r="A74" s="6"/>
      <c r="B74" s="44">
        <v>23</v>
      </c>
      <c r="C74" s="44">
        <v>98</v>
      </c>
      <c r="D74" s="44">
        <v>78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x14ac:dyDescent="0.35">
      <c r="A75" s="6"/>
      <c r="B75" s="44">
        <v>26</v>
      </c>
      <c r="C75" s="44">
        <v>62</v>
      </c>
      <c r="D75" s="44">
        <v>78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x14ac:dyDescent="0.35">
      <c r="A76" s="6"/>
      <c r="B76" s="44">
        <v>39</v>
      </c>
      <c r="C76" s="44">
        <v>110</v>
      </c>
      <c r="D76" s="44">
        <v>78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x14ac:dyDescent="0.35">
      <c r="A77" s="6"/>
      <c r="B77" s="44">
        <v>36</v>
      </c>
      <c r="C77" s="44">
        <v>91</v>
      </c>
      <c r="D77" s="44">
        <v>78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 x14ac:dyDescent="0.35">
      <c r="A78" s="6"/>
      <c r="B78" s="44">
        <v>40</v>
      </c>
      <c r="C78" s="44">
        <v>96</v>
      </c>
      <c r="D78" s="44">
        <v>78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x14ac:dyDescent="0.35">
      <c r="A79" s="6"/>
      <c r="B79" s="44">
        <v>29</v>
      </c>
      <c r="C79" s="44">
        <v>100</v>
      </c>
      <c r="D79" s="44">
        <v>79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 x14ac:dyDescent="0.35">
      <c r="A80" s="6"/>
      <c r="B80" s="44">
        <v>35</v>
      </c>
      <c r="C80" s="44">
        <v>101</v>
      </c>
      <c r="D80" s="44">
        <v>79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 x14ac:dyDescent="0.35">
      <c r="A81" s="6"/>
      <c r="B81" s="44">
        <v>39</v>
      </c>
      <c r="C81" s="44">
        <v>92</v>
      </c>
      <c r="D81" s="44">
        <v>79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 spans="1:15" x14ac:dyDescent="0.35">
      <c r="A82" s="6"/>
      <c r="B82" s="44">
        <v>19</v>
      </c>
      <c r="C82" s="44">
        <v>56</v>
      </c>
      <c r="D82" s="44">
        <v>79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 x14ac:dyDescent="0.35">
      <c r="A83" s="6"/>
      <c r="B83" s="44">
        <v>23</v>
      </c>
      <c r="C83" s="44">
        <v>83</v>
      </c>
      <c r="D83" s="44">
        <v>79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 spans="1:15" x14ac:dyDescent="0.35">
      <c r="A84" s="6"/>
      <c r="B84" s="44">
        <v>25</v>
      </c>
      <c r="C84" s="44">
        <v>135</v>
      </c>
      <c r="D84" s="44">
        <v>79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 x14ac:dyDescent="0.35">
      <c r="A85" s="6"/>
      <c r="B85" s="44">
        <v>38</v>
      </c>
      <c r="C85" s="44">
        <v>111</v>
      </c>
      <c r="D85" s="44">
        <v>79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 spans="1:15" x14ac:dyDescent="0.35">
      <c r="A86" s="6"/>
      <c r="B86" s="44">
        <v>19</v>
      </c>
      <c r="C86" s="44">
        <v>80</v>
      </c>
      <c r="D86" s="44">
        <v>79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 x14ac:dyDescent="0.35">
      <c r="A87" s="6"/>
      <c r="B87" s="44">
        <v>27</v>
      </c>
      <c r="C87" s="44">
        <v>90</v>
      </c>
      <c r="D87" s="44">
        <v>80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 spans="1:15" x14ac:dyDescent="0.35">
      <c r="A88" s="6"/>
      <c r="B88" s="44">
        <v>29</v>
      </c>
      <c r="C88" s="44">
        <v>103</v>
      </c>
      <c r="D88" s="44">
        <v>80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 x14ac:dyDescent="0.35">
      <c r="A89" s="6"/>
      <c r="B89" s="44">
        <v>21</v>
      </c>
      <c r="C89" s="44">
        <v>112</v>
      </c>
      <c r="D89" s="44">
        <v>80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 spans="1:15" x14ac:dyDescent="0.35">
      <c r="A90" s="6"/>
      <c r="B90" s="44">
        <v>20</v>
      </c>
      <c r="C90" s="44">
        <v>57</v>
      </c>
      <c r="D90" s="44">
        <v>81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x14ac:dyDescent="0.35">
      <c r="A91" s="6"/>
      <c r="B91" s="44">
        <v>34</v>
      </c>
      <c r="C91" s="44">
        <v>78</v>
      </c>
      <c r="D91" s="44">
        <v>81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 spans="1:15" x14ac:dyDescent="0.35">
      <c r="A92" s="6"/>
      <c r="B92" s="44">
        <v>21</v>
      </c>
      <c r="C92" s="44">
        <v>70</v>
      </c>
      <c r="D92" s="44">
        <v>82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 x14ac:dyDescent="0.35">
      <c r="A93" s="6"/>
      <c r="B93" s="44">
        <v>25</v>
      </c>
      <c r="C93" s="44">
        <v>95</v>
      </c>
      <c r="D93" s="44">
        <v>82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1:15" x14ac:dyDescent="0.35">
      <c r="A94" s="6"/>
      <c r="B94" s="44">
        <v>26</v>
      </c>
      <c r="C94" s="44">
        <v>93</v>
      </c>
      <c r="D94" s="44">
        <v>82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 x14ac:dyDescent="0.35">
      <c r="A95" s="6"/>
      <c r="B95" s="44">
        <v>25</v>
      </c>
      <c r="C95" s="44">
        <v>114</v>
      </c>
      <c r="D95" s="44">
        <v>82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1:15" x14ac:dyDescent="0.35">
      <c r="A96" s="6"/>
      <c r="B96" s="44">
        <v>30</v>
      </c>
      <c r="C96" s="44">
        <v>66</v>
      </c>
      <c r="D96" s="44">
        <v>82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x14ac:dyDescent="0.35">
      <c r="A97" s="6"/>
      <c r="B97" s="44">
        <v>22</v>
      </c>
      <c r="C97" s="44">
        <v>96</v>
      </c>
      <c r="D97" s="44">
        <v>82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 spans="1:15" x14ac:dyDescent="0.35">
      <c r="A98" s="6"/>
      <c r="B98" s="44">
        <v>30</v>
      </c>
      <c r="C98" s="44">
        <v>100</v>
      </c>
      <c r="D98" s="44">
        <v>82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 x14ac:dyDescent="0.35">
      <c r="A99" s="6"/>
      <c r="B99" s="44">
        <v>31</v>
      </c>
      <c r="C99" s="44">
        <v>72</v>
      </c>
      <c r="D99" s="44">
        <v>83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 spans="1:15" x14ac:dyDescent="0.35">
      <c r="A100" s="6"/>
      <c r="B100" s="44">
        <v>30</v>
      </c>
      <c r="C100" s="44">
        <v>79</v>
      </c>
      <c r="D100" s="44">
        <v>83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x14ac:dyDescent="0.35">
      <c r="A101" s="6"/>
      <c r="B101" s="44">
        <v>30</v>
      </c>
      <c r="C101" s="44">
        <v>94</v>
      </c>
      <c r="D101" s="44">
        <v>84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 spans="1:15" x14ac:dyDescent="0.35">
      <c r="A102" s="6"/>
      <c r="B102" s="44">
        <v>35</v>
      </c>
      <c r="C102" s="44">
        <v>93</v>
      </c>
      <c r="D102" s="44">
        <v>84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x14ac:dyDescent="0.35">
      <c r="A103" s="6"/>
      <c r="B103" s="44">
        <v>27</v>
      </c>
      <c r="C103" s="44">
        <v>97</v>
      </c>
      <c r="D103" s="44">
        <v>84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 spans="1:15" ht="15" thickBot="1" x14ac:dyDescent="0.4">
      <c r="B104" s="1"/>
      <c r="C104" s="1"/>
      <c r="D104" s="1"/>
    </row>
  </sheetData>
  <mergeCells count="6">
    <mergeCell ref="A2:O2"/>
    <mergeCell ref="F8:K8"/>
    <mergeCell ref="F4:L4"/>
    <mergeCell ref="F5:L5"/>
    <mergeCell ref="F6:O6"/>
    <mergeCell ref="F7:K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FCC5-0B36-4C72-BE5B-90E755E5504E}">
  <dimension ref="A1:S58"/>
  <sheetViews>
    <sheetView topLeftCell="A42" workbookViewId="0">
      <selection activeCell="C80" sqref="C80"/>
    </sheetView>
  </sheetViews>
  <sheetFormatPr baseColWidth="10" defaultRowHeight="14.5" x14ac:dyDescent="0.35"/>
  <cols>
    <col min="8" max="8" width="12.1796875" bestFit="1" customWidth="1"/>
    <col min="11" max="11" width="5.36328125" bestFit="1" customWidth="1"/>
    <col min="15" max="15" width="5.36328125" bestFit="1" customWidth="1"/>
  </cols>
  <sheetData>
    <row r="1" spans="1:19" ht="21" x14ac:dyDescent="0.5">
      <c r="A1" s="53" t="s">
        <v>6</v>
      </c>
      <c r="B1" s="53"/>
    </row>
    <row r="2" spans="1:19" x14ac:dyDescent="0.35">
      <c r="B2" s="2"/>
      <c r="C2" s="2"/>
      <c r="D2" s="2"/>
      <c r="E2" s="2"/>
      <c r="F2" s="2"/>
      <c r="G2" s="2"/>
      <c r="H2" s="2"/>
    </row>
    <row r="3" spans="1:19" ht="15" thickBot="1" x14ac:dyDescent="0.4">
      <c r="A3" s="54"/>
      <c r="B3" s="54"/>
      <c r="C3" s="54"/>
      <c r="D3" s="54"/>
      <c r="E3" s="54"/>
      <c r="F3" s="2"/>
      <c r="H3" s="2"/>
    </row>
    <row r="4" spans="1:19" ht="19" thickBot="1" x14ac:dyDescent="0.4">
      <c r="A4" s="54"/>
      <c r="B4" s="54"/>
      <c r="C4" s="54"/>
      <c r="D4" s="54"/>
      <c r="E4" s="54"/>
      <c r="F4" s="2"/>
      <c r="G4" s="2"/>
      <c r="H4" s="2"/>
      <c r="J4" s="11" t="s">
        <v>44</v>
      </c>
      <c r="K4" s="6" t="s">
        <v>45</v>
      </c>
      <c r="M4" s="14" t="s">
        <v>47</v>
      </c>
      <c r="N4" s="15">
        <f>GETPIVOTDATA("Edad",$J$4)</f>
        <v>100</v>
      </c>
      <c r="P4" s="21" t="s">
        <v>53</v>
      </c>
      <c r="Q4" s="22" t="s">
        <v>54</v>
      </c>
      <c r="R4" s="23" t="s">
        <v>55</v>
      </c>
      <c r="S4" s="23" t="s">
        <v>56</v>
      </c>
    </row>
    <row r="5" spans="1:19" x14ac:dyDescent="0.35">
      <c r="A5" s="54"/>
      <c r="B5" s="54"/>
      <c r="C5" s="54"/>
      <c r="D5" s="54"/>
      <c r="E5" s="54"/>
      <c r="F5" s="2"/>
      <c r="G5" s="2"/>
      <c r="H5" s="2"/>
      <c r="J5" s="12">
        <v>19</v>
      </c>
      <c r="K5" s="13">
        <v>6</v>
      </c>
      <c r="M5" s="16" t="s">
        <v>48</v>
      </c>
      <c r="N5" s="17">
        <f>1+3.3*LOG(N4)</f>
        <v>7.6</v>
      </c>
      <c r="P5" s="24">
        <f>J5</f>
        <v>19</v>
      </c>
      <c r="Q5" s="25">
        <f>P5+$N$9</f>
        <v>22</v>
      </c>
      <c r="R5" s="26">
        <f>K5+K6+K7</f>
        <v>17</v>
      </c>
      <c r="S5" s="26">
        <f>R5</f>
        <v>17</v>
      </c>
    </row>
    <row r="6" spans="1:19" x14ac:dyDescent="0.35">
      <c r="A6" s="3"/>
      <c r="B6" s="4"/>
      <c r="C6" s="2"/>
      <c r="D6" s="2"/>
      <c r="E6" s="2"/>
      <c r="F6" s="2"/>
      <c r="G6" s="2"/>
      <c r="H6" s="2"/>
      <c r="J6" s="12">
        <v>20</v>
      </c>
      <c r="K6" s="13">
        <v>3</v>
      </c>
      <c r="M6" s="16" t="s">
        <v>49</v>
      </c>
      <c r="N6" s="18">
        <f>J5</f>
        <v>19</v>
      </c>
      <c r="P6" s="27">
        <f>Q5</f>
        <v>22</v>
      </c>
      <c r="Q6" s="28">
        <f>P6+$N$9</f>
        <v>25</v>
      </c>
      <c r="R6" s="26">
        <f>K8+K9+K10</f>
        <v>15</v>
      </c>
      <c r="S6" s="26">
        <f>R6+S5</f>
        <v>32</v>
      </c>
    </row>
    <row r="7" spans="1:19" x14ac:dyDescent="0.35">
      <c r="A7" s="55" t="s">
        <v>7</v>
      </c>
      <c r="B7" s="56"/>
      <c r="C7" s="2"/>
      <c r="D7" s="55" t="s">
        <v>8</v>
      </c>
      <c r="E7" s="56"/>
      <c r="F7" s="2"/>
      <c r="G7" s="55" t="s">
        <v>9</v>
      </c>
      <c r="H7" s="56"/>
      <c r="J7" s="12">
        <v>21</v>
      </c>
      <c r="K7" s="13">
        <v>8</v>
      </c>
      <c r="M7" s="16" t="s">
        <v>50</v>
      </c>
      <c r="N7" s="18">
        <f>J25</f>
        <v>40</v>
      </c>
      <c r="P7" s="27">
        <f t="shared" ref="P7:P11" si="0">Q6</f>
        <v>25</v>
      </c>
      <c r="Q7" s="28">
        <f t="shared" ref="Q7:Q11" si="1">P7+$N$9</f>
        <v>28</v>
      </c>
      <c r="R7" s="26">
        <f>K11+K12+K13</f>
        <v>18</v>
      </c>
      <c r="S7" s="26">
        <f t="shared" ref="S7:S11" si="2">R7+S6</f>
        <v>50</v>
      </c>
    </row>
    <row r="8" spans="1:19" x14ac:dyDescent="0.35">
      <c r="A8" s="5" t="s">
        <v>10</v>
      </c>
      <c r="B8" s="6">
        <v>1</v>
      </c>
      <c r="C8" s="2"/>
      <c r="D8" s="5" t="s">
        <v>10</v>
      </c>
      <c r="E8" s="6">
        <v>2</v>
      </c>
      <c r="F8" s="2"/>
      <c r="G8" s="5" t="s">
        <v>10</v>
      </c>
      <c r="H8" s="6">
        <v>3</v>
      </c>
      <c r="J8" s="12">
        <v>22</v>
      </c>
      <c r="K8" s="13">
        <v>6</v>
      </c>
      <c r="M8" s="16" t="s">
        <v>51</v>
      </c>
      <c r="N8" s="18">
        <f>N7-N6</f>
        <v>21</v>
      </c>
      <c r="P8" s="27">
        <f t="shared" si="0"/>
        <v>28</v>
      </c>
      <c r="Q8" s="28">
        <f t="shared" si="1"/>
        <v>31</v>
      </c>
      <c r="R8" s="26">
        <f>K14+K15+K16</f>
        <v>19</v>
      </c>
      <c r="S8" s="26">
        <f t="shared" si="2"/>
        <v>69</v>
      </c>
    </row>
    <row r="9" spans="1:19" ht="15" thickBot="1" x14ac:dyDescent="0.4">
      <c r="A9" s="5" t="s">
        <v>11</v>
      </c>
      <c r="B9" s="6">
        <f>B8*GETPIVOTDATA("Edad",$J$4)/4</f>
        <v>25</v>
      </c>
      <c r="C9" s="2"/>
      <c r="D9" s="5" t="s">
        <v>11</v>
      </c>
      <c r="E9" s="6">
        <f>E8*GETPIVOTDATA("Edad",$J$4)/4</f>
        <v>50</v>
      </c>
      <c r="F9" s="2"/>
      <c r="G9" s="5" t="s">
        <v>11</v>
      </c>
      <c r="H9" s="6">
        <f>H8*GETPIVOTDATA("Edad",$J$4)/4</f>
        <v>75</v>
      </c>
      <c r="J9" s="12">
        <v>23</v>
      </c>
      <c r="K9" s="13">
        <v>6</v>
      </c>
      <c r="M9" s="19" t="s">
        <v>52</v>
      </c>
      <c r="N9" s="20">
        <f>ROUNDUP(N8/N5,0)</f>
        <v>3</v>
      </c>
      <c r="P9" s="27">
        <f t="shared" si="0"/>
        <v>31</v>
      </c>
      <c r="Q9" s="28">
        <f t="shared" si="1"/>
        <v>34</v>
      </c>
      <c r="R9" s="26">
        <f>K17+K18+K19</f>
        <v>7</v>
      </c>
      <c r="S9" s="26">
        <f t="shared" si="2"/>
        <v>76</v>
      </c>
    </row>
    <row r="10" spans="1:19" x14ac:dyDescent="0.35">
      <c r="A10" s="7" t="s">
        <v>12</v>
      </c>
      <c r="B10" s="6">
        <f>S5</f>
        <v>17</v>
      </c>
      <c r="C10" s="4"/>
      <c r="D10" s="7" t="s">
        <v>12</v>
      </c>
      <c r="E10" s="6">
        <f>S6</f>
        <v>32</v>
      </c>
      <c r="F10" s="2"/>
      <c r="G10" s="7" t="s">
        <v>12</v>
      </c>
      <c r="H10" s="6">
        <f>S8</f>
        <v>69</v>
      </c>
      <c r="J10" s="12">
        <v>24</v>
      </c>
      <c r="K10" s="13">
        <v>3</v>
      </c>
      <c r="P10" s="27">
        <f t="shared" si="0"/>
        <v>34</v>
      </c>
      <c r="Q10" s="28">
        <f t="shared" si="1"/>
        <v>37</v>
      </c>
      <c r="R10" s="26">
        <f>K20+K21+K22</f>
        <v>10</v>
      </c>
      <c r="S10" s="26">
        <f t="shared" si="2"/>
        <v>86</v>
      </c>
    </row>
    <row r="11" spans="1:19" ht="15" thickBot="1" x14ac:dyDescent="0.4">
      <c r="A11" s="7" t="s">
        <v>13</v>
      </c>
      <c r="B11" s="6">
        <f>R6</f>
        <v>15</v>
      </c>
      <c r="C11" s="4"/>
      <c r="D11" s="7" t="s">
        <v>13</v>
      </c>
      <c r="E11" s="6">
        <f>R7</f>
        <v>18</v>
      </c>
      <c r="F11" s="2"/>
      <c r="G11" s="7" t="s">
        <v>13</v>
      </c>
      <c r="H11" s="6">
        <f>R9</f>
        <v>7</v>
      </c>
      <c r="J11" s="12">
        <v>25</v>
      </c>
      <c r="K11" s="13">
        <v>10</v>
      </c>
      <c r="P11" s="29">
        <f t="shared" si="0"/>
        <v>37</v>
      </c>
      <c r="Q11" s="30">
        <f t="shared" si="1"/>
        <v>40</v>
      </c>
      <c r="R11" s="26">
        <f>K23+K24+K25</f>
        <v>14</v>
      </c>
      <c r="S11" s="31">
        <f t="shared" si="2"/>
        <v>100</v>
      </c>
    </row>
    <row r="12" spans="1:19" ht="15" thickBot="1" x14ac:dyDescent="0.4">
      <c r="A12" s="7" t="s">
        <v>14</v>
      </c>
      <c r="B12" s="33">
        <f>P6</f>
        <v>22</v>
      </c>
      <c r="C12" s="2"/>
      <c r="D12" s="7" t="s">
        <v>14</v>
      </c>
      <c r="E12" s="33">
        <f>P7</f>
        <v>25</v>
      </c>
      <c r="F12" s="2"/>
      <c r="G12" s="7" t="s">
        <v>14</v>
      </c>
      <c r="H12" s="33">
        <f>P9</f>
        <v>31</v>
      </c>
      <c r="J12" s="12">
        <v>26</v>
      </c>
      <c r="K12" s="13">
        <v>4</v>
      </c>
      <c r="R12" s="32">
        <f>SUM(R5:R11)</f>
        <v>100</v>
      </c>
    </row>
    <row r="13" spans="1:19" x14ac:dyDescent="0.35">
      <c r="A13" s="7" t="s">
        <v>15</v>
      </c>
      <c r="B13" s="33">
        <f>$N$9</f>
        <v>3</v>
      </c>
      <c r="C13" s="2"/>
      <c r="D13" s="7" t="s">
        <v>15</v>
      </c>
      <c r="E13" s="33">
        <f>$N$9</f>
        <v>3</v>
      </c>
      <c r="F13" s="2"/>
      <c r="G13" s="7" t="s">
        <v>15</v>
      </c>
      <c r="H13" s="33">
        <f>$N$9</f>
        <v>3</v>
      </c>
      <c r="J13" s="12">
        <v>27</v>
      </c>
      <c r="K13" s="13">
        <v>4</v>
      </c>
    </row>
    <row r="14" spans="1:19" x14ac:dyDescent="0.35">
      <c r="A14" s="8" t="s">
        <v>16</v>
      </c>
      <c r="B14" s="34">
        <f>B13*(B9-B10)/B11+B12</f>
        <v>23.6</v>
      </c>
      <c r="C14" s="2"/>
      <c r="D14" s="8" t="s">
        <v>17</v>
      </c>
      <c r="E14" s="34">
        <f>E13*(E9-E10)/E11+E12</f>
        <v>28</v>
      </c>
      <c r="F14" s="2"/>
      <c r="G14" s="8" t="s">
        <v>18</v>
      </c>
      <c r="H14" s="36">
        <f>H13*(H9-H10)/H11+H12</f>
        <v>33.571428571428569</v>
      </c>
      <c r="J14" s="12">
        <v>28</v>
      </c>
      <c r="K14" s="13">
        <v>4</v>
      </c>
    </row>
    <row r="15" spans="1:19" x14ac:dyDescent="0.35">
      <c r="A15" s="2"/>
      <c r="B15" s="2"/>
      <c r="C15" s="2"/>
      <c r="D15" s="2"/>
      <c r="E15" s="2"/>
      <c r="F15" s="2"/>
      <c r="G15" s="2"/>
      <c r="H15" s="2"/>
      <c r="J15" s="12">
        <v>29</v>
      </c>
      <c r="K15" s="13">
        <v>6</v>
      </c>
    </row>
    <row r="16" spans="1:19" x14ac:dyDescent="0.35">
      <c r="A16" s="10" t="s">
        <v>19</v>
      </c>
      <c r="B16" s="37">
        <f>B14</f>
        <v>23.6</v>
      </c>
      <c r="C16" s="2" t="s">
        <v>61</v>
      </c>
      <c r="D16" s="2"/>
      <c r="E16" s="2"/>
      <c r="F16" s="2"/>
      <c r="G16" s="2"/>
      <c r="H16" s="2"/>
      <c r="J16" s="12">
        <v>30</v>
      </c>
      <c r="K16" s="13">
        <v>9</v>
      </c>
    </row>
    <row r="17" spans="1:11" x14ac:dyDescent="0.35">
      <c r="A17" s="10" t="s">
        <v>20</v>
      </c>
      <c r="B17" s="37">
        <f>E14</f>
        <v>28</v>
      </c>
      <c r="C17" s="2" t="s">
        <v>59</v>
      </c>
      <c r="D17" s="2"/>
      <c r="E17" s="2"/>
      <c r="F17" s="2"/>
      <c r="G17" s="2"/>
      <c r="H17" s="2"/>
      <c r="J17" s="12">
        <v>31</v>
      </c>
      <c r="K17" s="13">
        <v>3</v>
      </c>
    </row>
    <row r="18" spans="1:11" x14ac:dyDescent="0.35">
      <c r="A18" s="10" t="s">
        <v>21</v>
      </c>
      <c r="B18" s="38">
        <f>H14</f>
        <v>33.571428571428569</v>
      </c>
      <c r="C18" s="2" t="s">
        <v>60</v>
      </c>
      <c r="J18" s="12">
        <v>32</v>
      </c>
      <c r="K18" s="13">
        <v>1</v>
      </c>
    </row>
    <row r="19" spans="1:11" x14ac:dyDescent="0.35">
      <c r="J19" s="12">
        <v>34</v>
      </c>
      <c r="K19" s="13">
        <v>3</v>
      </c>
    </row>
    <row r="20" spans="1:11" x14ac:dyDescent="0.35">
      <c r="J20" s="12">
        <v>35</v>
      </c>
      <c r="K20" s="13">
        <v>7</v>
      </c>
    </row>
    <row r="21" spans="1:11" ht="21" x14ac:dyDescent="0.5">
      <c r="A21" s="53" t="s">
        <v>22</v>
      </c>
      <c r="B21" s="53"/>
      <c r="J21" s="12">
        <v>36</v>
      </c>
      <c r="K21" s="13">
        <v>2</v>
      </c>
    </row>
    <row r="22" spans="1:11" x14ac:dyDescent="0.35">
      <c r="B22" s="2"/>
      <c r="C22" s="2"/>
      <c r="D22" s="2"/>
      <c r="E22" s="2"/>
      <c r="F22" s="2"/>
      <c r="G22" s="2"/>
      <c r="J22" s="12">
        <v>37</v>
      </c>
      <c r="K22" s="13">
        <v>1</v>
      </c>
    </row>
    <row r="23" spans="1:11" x14ac:dyDescent="0.35">
      <c r="A23" s="54"/>
      <c r="B23" s="54"/>
      <c r="C23" s="54"/>
      <c r="D23" s="54"/>
      <c r="E23" s="54"/>
      <c r="H23" s="2"/>
      <c r="J23" s="12">
        <v>38</v>
      </c>
      <c r="K23" s="13">
        <v>2</v>
      </c>
    </row>
    <row r="24" spans="1:11" x14ac:dyDescent="0.35">
      <c r="A24" s="54"/>
      <c r="B24" s="54"/>
      <c r="C24" s="54"/>
      <c r="D24" s="54"/>
      <c r="E24" s="54"/>
      <c r="F24" s="2"/>
      <c r="G24" s="2"/>
      <c r="H24" s="2"/>
      <c r="J24" s="12">
        <v>39</v>
      </c>
      <c r="K24" s="13">
        <v>8</v>
      </c>
    </row>
    <row r="25" spans="1:11" x14ac:dyDescent="0.35">
      <c r="A25" s="54"/>
      <c r="B25" s="54"/>
      <c r="C25" s="54"/>
      <c r="D25" s="54"/>
      <c r="E25" s="54"/>
      <c r="F25" s="2"/>
      <c r="G25" s="2"/>
      <c r="H25" s="2"/>
      <c r="J25" s="12">
        <v>40</v>
      </c>
      <c r="K25" s="13">
        <v>4</v>
      </c>
    </row>
    <row r="26" spans="1:11" x14ac:dyDescent="0.35">
      <c r="A26" s="3"/>
      <c r="B26" s="4"/>
      <c r="C26" s="2"/>
      <c r="D26" s="2"/>
      <c r="E26" s="2"/>
      <c r="F26" s="2"/>
      <c r="G26" s="2"/>
      <c r="H26" s="2"/>
      <c r="J26" s="12" t="s">
        <v>42</v>
      </c>
      <c r="K26" s="13"/>
    </row>
    <row r="27" spans="1:11" x14ac:dyDescent="0.35">
      <c r="A27" s="55" t="s">
        <v>23</v>
      </c>
      <c r="B27" s="56"/>
      <c r="C27" s="2"/>
      <c r="D27" s="55" t="s">
        <v>24</v>
      </c>
      <c r="E27" s="56"/>
      <c r="F27" s="2"/>
      <c r="G27" s="55" t="s">
        <v>25</v>
      </c>
      <c r="H27" s="56"/>
      <c r="J27" s="12" t="s">
        <v>46</v>
      </c>
      <c r="K27" s="13">
        <v>100</v>
      </c>
    </row>
    <row r="28" spans="1:11" x14ac:dyDescent="0.35">
      <c r="A28" s="5" t="s">
        <v>10</v>
      </c>
      <c r="B28" s="6">
        <v>3</v>
      </c>
      <c r="C28" s="2"/>
      <c r="D28" s="5" t="s">
        <v>10</v>
      </c>
      <c r="E28" s="6">
        <v>5</v>
      </c>
      <c r="F28" s="2"/>
      <c r="G28" s="5" t="s">
        <v>10</v>
      </c>
      <c r="H28" s="6">
        <v>8</v>
      </c>
    </row>
    <row r="29" spans="1:11" x14ac:dyDescent="0.35">
      <c r="A29" s="5" t="s">
        <v>11</v>
      </c>
      <c r="B29" s="6">
        <f>B28*GETPIVOTDATA("Edad",$J$4)/10</f>
        <v>30</v>
      </c>
      <c r="C29" s="2"/>
      <c r="D29" s="5" t="s">
        <v>11</v>
      </c>
      <c r="E29" s="6">
        <f>E28*GETPIVOTDATA("Edad",$J$4)/10</f>
        <v>50</v>
      </c>
      <c r="F29" s="2"/>
      <c r="G29" s="5" t="s">
        <v>11</v>
      </c>
      <c r="H29" s="6">
        <f>H28*GETPIVOTDATA("Edad",$J$4)/10</f>
        <v>80</v>
      </c>
    </row>
    <row r="30" spans="1:11" x14ac:dyDescent="0.35">
      <c r="A30" s="7" t="s">
        <v>12</v>
      </c>
      <c r="B30" s="6">
        <f>S5</f>
        <v>17</v>
      </c>
      <c r="C30" s="4"/>
      <c r="D30" s="7" t="s">
        <v>12</v>
      </c>
      <c r="E30" s="6">
        <f>S6</f>
        <v>32</v>
      </c>
      <c r="F30" s="2"/>
      <c r="G30" s="7" t="s">
        <v>12</v>
      </c>
      <c r="H30" s="6">
        <f>S9</f>
        <v>76</v>
      </c>
    </row>
    <row r="31" spans="1:11" x14ac:dyDescent="0.35">
      <c r="A31" s="7" t="s">
        <v>13</v>
      </c>
      <c r="B31" s="6">
        <f>R6</f>
        <v>15</v>
      </c>
      <c r="C31" s="4"/>
      <c r="D31" s="7" t="s">
        <v>13</v>
      </c>
      <c r="E31" s="6">
        <f>R7</f>
        <v>18</v>
      </c>
      <c r="F31" s="2"/>
      <c r="G31" s="7" t="s">
        <v>13</v>
      </c>
      <c r="H31" s="6">
        <f>R10</f>
        <v>10</v>
      </c>
    </row>
    <row r="32" spans="1:11" x14ac:dyDescent="0.35">
      <c r="A32" s="7" t="s">
        <v>14</v>
      </c>
      <c r="B32" s="33">
        <f>P6</f>
        <v>22</v>
      </c>
      <c r="C32" s="2"/>
      <c r="D32" s="7" t="s">
        <v>14</v>
      </c>
      <c r="E32" s="33">
        <f>P7</f>
        <v>25</v>
      </c>
      <c r="F32" s="2"/>
      <c r="G32" s="7" t="s">
        <v>14</v>
      </c>
      <c r="H32" s="33">
        <f>P10</f>
        <v>34</v>
      </c>
    </row>
    <row r="33" spans="1:8" x14ac:dyDescent="0.35">
      <c r="A33" s="7" t="s">
        <v>15</v>
      </c>
      <c r="B33" s="33">
        <f>$N$9</f>
        <v>3</v>
      </c>
      <c r="C33" s="2"/>
      <c r="D33" s="7" t="s">
        <v>15</v>
      </c>
      <c r="E33" s="33">
        <f>$N$9</f>
        <v>3</v>
      </c>
      <c r="F33" s="2"/>
      <c r="G33" s="7" t="s">
        <v>15</v>
      </c>
      <c r="H33" s="33">
        <f>N9</f>
        <v>3</v>
      </c>
    </row>
    <row r="34" spans="1:8" x14ac:dyDescent="0.35">
      <c r="A34" s="8" t="s">
        <v>26</v>
      </c>
      <c r="B34" s="39">
        <f>B33*(B29-B30)/B31+B32</f>
        <v>24.6</v>
      </c>
      <c r="C34" s="2"/>
      <c r="D34" s="8" t="s">
        <v>27</v>
      </c>
      <c r="E34" s="9">
        <f>E33*(E29-E30)/E31+E32</f>
        <v>28</v>
      </c>
      <c r="F34" s="2"/>
      <c r="G34" s="8" t="s">
        <v>28</v>
      </c>
      <c r="H34" s="9">
        <f>H33*(H29-H30)/H31+H32</f>
        <v>35.200000000000003</v>
      </c>
    </row>
    <row r="35" spans="1:8" x14ac:dyDescent="0.35">
      <c r="A35" s="2"/>
      <c r="B35" s="2"/>
      <c r="C35" s="2"/>
      <c r="D35" s="2"/>
      <c r="E35" s="2"/>
      <c r="F35" s="2"/>
      <c r="G35" s="2"/>
      <c r="H35" s="2"/>
    </row>
    <row r="36" spans="1:8" x14ac:dyDescent="0.35">
      <c r="A36" s="10" t="s">
        <v>29</v>
      </c>
      <c r="B36" s="4">
        <f>B34</f>
        <v>24.6</v>
      </c>
      <c r="C36" s="2" t="s">
        <v>62</v>
      </c>
      <c r="D36" s="2"/>
      <c r="E36" s="2"/>
      <c r="F36" s="2"/>
      <c r="G36" s="2"/>
      <c r="H36" s="2"/>
    </row>
    <row r="37" spans="1:8" x14ac:dyDescent="0.35">
      <c r="A37" s="10" t="s">
        <v>30</v>
      </c>
      <c r="B37" s="2">
        <f>E34</f>
        <v>28</v>
      </c>
      <c r="C37" s="2" t="s">
        <v>59</v>
      </c>
      <c r="D37" s="2"/>
      <c r="E37" s="2"/>
      <c r="F37" s="2"/>
      <c r="G37" s="2"/>
      <c r="H37" s="2"/>
    </row>
    <row r="38" spans="1:8" x14ac:dyDescent="0.35">
      <c r="A38" s="10" t="s">
        <v>31</v>
      </c>
      <c r="B38">
        <f>H34</f>
        <v>35.200000000000003</v>
      </c>
      <c r="C38" t="s">
        <v>63</v>
      </c>
    </row>
    <row r="41" spans="1:8" ht="21" x14ac:dyDescent="0.5">
      <c r="A41" s="53" t="s">
        <v>32</v>
      </c>
      <c r="B41" s="53"/>
    </row>
    <row r="42" spans="1:8" x14ac:dyDescent="0.35">
      <c r="B42" s="2"/>
      <c r="C42" s="2"/>
      <c r="D42" s="2"/>
      <c r="E42" s="2"/>
      <c r="F42" s="2"/>
      <c r="G42" s="2"/>
    </row>
    <row r="43" spans="1:8" x14ac:dyDescent="0.35">
      <c r="A43" s="54"/>
      <c r="B43" s="54"/>
      <c r="C43" s="54"/>
      <c r="D43" s="54"/>
      <c r="E43" s="54"/>
      <c r="H43" s="2"/>
    </row>
    <row r="44" spans="1:8" x14ac:dyDescent="0.35">
      <c r="A44" s="54"/>
      <c r="B44" s="54"/>
      <c r="C44" s="54"/>
      <c r="D44" s="54"/>
      <c r="E44" s="54"/>
      <c r="F44" s="2"/>
      <c r="G44" s="2"/>
      <c r="H44" s="2"/>
    </row>
    <row r="45" spans="1:8" x14ac:dyDescent="0.35">
      <c r="A45" s="54"/>
      <c r="B45" s="54"/>
      <c r="C45" s="54"/>
      <c r="D45" s="54"/>
      <c r="E45" s="54"/>
      <c r="F45" s="2"/>
      <c r="G45" s="2"/>
      <c r="H45" s="2"/>
    </row>
    <row r="46" spans="1:8" x14ac:dyDescent="0.35">
      <c r="A46" s="3"/>
      <c r="B46" s="4"/>
      <c r="C46" s="2"/>
      <c r="D46" s="2"/>
      <c r="E46" s="2"/>
      <c r="F46" s="2"/>
      <c r="G46" s="2"/>
      <c r="H46" s="2"/>
    </row>
    <row r="47" spans="1:8" x14ac:dyDescent="0.35">
      <c r="A47" s="55" t="s">
        <v>33</v>
      </c>
      <c r="B47" s="56"/>
      <c r="C47" s="2"/>
      <c r="D47" s="55" t="s">
        <v>34</v>
      </c>
      <c r="E47" s="56"/>
      <c r="F47" s="2"/>
      <c r="G47" s="55" t="s">
        <v>35</v>
      </c>
      <c r="H47" s="56"/>
    </row>
    <row r="48" spans="1:8" x14ac:dyDescent="0.35">
      <c r="A48" s="5" t="s">
        <v>10</v>
      </c>
      <c r="B48" s="6">
        <v>30</v>
      </c>
      <c r="C48" s="2"/>
      <c r="D48" s="5" t="s">
        <v>10</v>
      </c>
      <c r="E48" s="6">
        <v>50</v>
      </c>
      <c r="F48" s="2"/>
      <c r="G48" s="5" t="s">
        <v>10</v>
      </c>
      <c r="H48" s="6">
        <v>75</v>
      </c>
    </row>
    <row r="49" spans="1:8" x14ac:dyDescent="0.35">
      <c r="A49" s="5" t="s">
        <v>11</v>
      </c>
      <c r="B49" s="6">
        <f>B48*GETPIVOTDATA("Edad",$J$4)/100</f>
        <v>30</v>
      </c>
      <c r="C49" s="2"/>
      <c r="D49" s="5" t="s">
        <v>11</v>
      </c>
      <c r="E49" s="6">
        <f>E48</f>
        <v>50</v>
      </c>
      <c r="F49" s="2"/>
      <c r="G49" s="5" t="s">
        <v>11</v>
      </c>
      <c r="H49" s="6">
        <f>H48</f>
        <v>75</v>
      </c>
    </row>
    <row r="50" spans="1:8" x14ac:dyDescent="0.35">
      <c r="A50" s="7" t="s">
        <v>12</v>
      </c>
      <c r="B50" s="6">
        <f>S5</f>
        <v>17</v>
      </c>
      <c r="C50" s="4"/>
      <c r="D50" s="7" t="s">
        <v>12</v>
      </c>
      <c r="E50" s="6">
        <f>S6</f>
        <v>32</v>
      </c>
      <c r="F50" s="2"/>
      <c r="G50" s="7" t="s">
        <v>12</v>
      </c>
      <c r="H50" s="6">
        <f>S8</f>
        <v>69</v>
      </c>
    </row>
    <row r="51" spans="1:8" x14ac:dyDescent="0.35">
      <c r="A51" s="7" t="s">
        <v>13</v>
      </c>
      <c r="B51" s="6">
        <f>R6</f>
        <v>15</v>
      </c>
      <c r="C51" s="4"/>
      <c r="D51" s="7" t="s">
        <v>13</v>
      </c>
      <c r="E51" s="6">
        <f>R7</f>
        <v>18</v>
      </c>
      <c r="F51" s="2"/>
      <c r="G51" s="7" t="s">
        <v>13</v>
      </c>
      <c r="H51" s="6">
        <f>R9</f>
        <v>7</v>
      </c>
    </row>
    <row r="52" spans="1:8" x14ac:dyDescent="0.35">
      <c r="A52" s="7" t="s">
        <v>14</v>
      </c>
      <c r="B52" s="33">
        <f>P6</f>
        <v>22</v>
      </c>
      <c r="C52" s="2"/>
      <c r="D52" s="7" t="s">
        <v>14</v>
      </c>
      <c r="E52" s="33">
        <f>P7</f>
        <v>25</v>
      </c>
      <c r="F52" s="2"/>
      <c r="G52" s="7" t="s">
        <v>14</v>
      </c>
      <c r="H52" s="33">
        <f>P9</f>
        <v>31</v>
      </c>
    </row>
    <row r="53" spans="1:8" x14ac:dyDescent="0.35">
      <c r="A53" s="7" t="s">
        <v>15</v>
      </c>
      <c r="B53" s="33">
        <f>$N$9</f>
        <v>3</v>
      </c>
      <c r="C53" s="2"/>
      <c r="D53" s="7" t="s">
        <v>15</v>
      </c>
      <c r="E53" s="33">
        <f>$N$9</f>
        <v>3</v>
      </c>
      <c r="F53" s="2"/>
      <c r="G53" s="7" t="s">
        <v>15</v>
      </c>
      <c r="H53" s="33">
        <f>$N$9</f>
        <v>3</v>
      </c>
    </row>
    <row r="54" spans="1:8" x14ac:dyDescent="0.35">
      <c r="A54" s="8" t="s">
        <v>36</v>
      </c>
      <c r="B54" s="39">
        <f>B53*(B49-B50)/B51+B52</f>
        <v>24.6</v>
      </c>
      <c r="C54" s="2"/>
      <c r="D54" s="8" t="s">
        <v>37</v>
      </c>
      <c r="E54" s="9">
        <f>E53*(E49-E50)/E51+E52</f>
        <v>28</v>
      </c>
      <c r="F54" s="2"/>
      <c r="G54" s="8" t="s">
        <v>38</v>
      </c>
      <c r="H54" s="39">
        <f>H53*(H49-H50)/H51+H52</f>
        <v>33.571428571428569</v>
      </c>
    </row>
    <row r="55" spans="1:8" x14ac:dyDescent="0.35">
      <c r="A55" s="2"/>
      <c r="B55" s="2"/>
      <c r="C55" s="2"/>
      <c r="D55" s="2"/>
      <c r="E55" s="2"/>
      <c r="F55" s="2"/>
      <c r="G55" s="2"/>
      <c r="H55" s="2"/>
    </row>
    <row r="56" spans="1:8" x14ac:dyDescent="0.35">
      <c r="A56" s="10" t="s">
        <v>64</v>
      </c>
      <c r="B56" s="4">
        <f>B54</f>
        <v>24.6</v>
      </c>
      <c r="C56" s="2" t="s">
        <v>65</v>
      </c>
      <c r="D56" s="2"/>
      <c r="E56" s="2"/>
      <c r="F56" s="2"/>
      <c r="G56" s="2"/>
      <c r="H56" s="2"/>
    </row>
    <row r="57" spans="1:8" x14ac:dyDescent="0.35">
      <c r="A57" s="10" t="s">
        <v>39</v>
      </c>
      <c r="B57" s="2">
        <f>E54</f>
        <v>28</v>
      </c>
      <c r="C57" s="2" t="s">
        <v>59</v>
      </c>
      <c r="D57" s="2"/>
      <c r="E57" s="2"/>
      <c r="F57" s="2"/>
      <c r="G57" s="2"/>
      <c r="H57" s="2"/>
    </row>
    <row r="58" spans="1:8" x14ac:dyDescent="0.35">
      <c r="A58" s="10" t="s">
        <v>40</v>
      </c>
      <c r="B58" s="40">
        <f>H54</f>
        <v>33.571428571428569</v>
      </c>
      <c r="C58" t="s">
        <v>66</v>
      </c>
    </row>
  </sheetData>
  <mergeCells count="15">
    <mergeCell ref="A21:B21"/>
    <mergeCell ref="A47:B47"/>
    <mergeCell ref="D47:E47"/>
    <mergeCell ref="G47:H47"/>
    <mergeCell ref="A23:E25"/>
    <mergeCell ref="A27:B27"/>
    <mergeCell ref="D27:E27"/>
    <mergeCell ref="G27:H27"/>
    <mergeCell ref="A41:B41"/>
    <mergeCell ref="A43:E45"/>
    <mergeCell ref="A1:B1"/>
    <mergeCell ref="A3:E5"/>
    <mergeCell ref="A7:B7"/>
    <mergeCell ref="D7:E7"/>
    <mergeCell ref="G7:H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90EC-9CB6-4BAC-A9BD-9BD40BF204F7}">
  <dimension ref="A1:S58"/>
  <sheetViews>
    <sheetView topLeftCell="A29" workbookViewId="0">
      <selection activeCell="C59" sqref="C59"/>
    </sheetView>
  </sheetViews>
  <sheetFormatPr baseColWidth="10" defaultRowHeight="14.5" x14ac:dyDescent="0.35"/>
  <sheetData>
    <row r="1" spans="1:19" ht="21" x14ac:dyDescent="0.5">
      <c r="A1" s="53" t="s">
        <v>6</v>
      </c>
      <c r="B1" s="53"/>
    </row>
    <row r="2" spans="1:19" x14ac:dyDescent="0.35">
      <c r="B2" s="2"/>
      <c r="C2" s="2"/>
      <c r="D2" s="2"/>
      <c r="E2" s="2"/>
      <c r="F2" s="2"/>
      <c r="G2" s="2"/>
      <c r="H2" s="2"/>
    </row>
    <row r="3" spans="1:19" ht="15" thickBot="1" x14ac:dyDescent="0.4">
      <c r="A3" s="54"/>
      <c r="B3" s="54"/>
      <c r="C3" s="54"/>
      <c r="D3" s="54"/>
      <c r="E3" s="54"/>
      <c r="F3" s="2"/>
      <c r="H3" s="2"/>
    </row>
    <row r="4" spans="1:19" ht="19" thickBot="1" x14ac:dyDescent="0.4">
      <c r="A4" s="54"/>
      <c r="B4" s="54"/>
      <c r="C4" s="54"/>
      <c r="D4" s="54"/>
      <c r="E4" s="54"/>
      <c r="F4" s="2"/>
      <c r="G4" s="2"/>
      <c r="H4" s="2"/>
      <c r="J4" s="11" t="s">
        <v>44</v>
      </c>
      <c r="K4" s="6" t="s">
        <v>57</v>
      </c>
      <c r="M4" s="14" t="s">
        <v>47</v>
      </c>
      <c r="N4" s="15">
        <f>GETPIVOTDATA("Resultado del test ",$J$4)</f>
        <v>100</v>
      </c>
      <c r="P4" s="21" t="s">
        <v>53</v>
      </c>
      <c r="Q4" s="22" t="s">
        <v>54</v>
      </c>
      <c r="R4" s="23" t="s">
        <v>55</v>
      </c>
      <c r="S4" s="23" t="s">
        <v>56</v>
      </c>
    </row>
    <row r="5" spans="1:19" x14ac:dyDescent="0.35">
      <c r="A5" s="54"/>
      <c r="B5" s="54"/>
      <c r="C5" s="54"/>
      <c r="D5" s="54"/>
      <c r="E5" s="54"/>
      <c r="F5" s="2"/>
      <c r="G5" s="2"/>
      <c r="H5" s="2"/>
      <c r="J5" s="12">
        <v>56</v>
      </c>
      <c r="K5" s="13">
        <v>2</v>
      </c>
      <c r="M5" s="16" t="s">
        <v>48</v>
      </c>
      <c r="N5" s="17">
        <f>1+3.3*LOG(N4)</f>
        <v>7.6</v>
      </c>
      <c r="P5" s="24">
        <f>J5</f>
        <v>56</v>
      </c>
      <c r="Q5" s="25">
        <f>P5+$N$9</f>
        <v>68</v>
      </c>
      <c r="R5" s="26">
        <v>11</v>
      </c>
      <c r="S5" s="26">
        <f>R5</f>
        <v>11</v>
      </c>
    </row>
    <row r="6" spans="1:19" x14ac:dyDescent="0.35">
      <c r="A6" s="3"/>
      <c r="B6" s="4"/>
      <c r="C6" s="2"/>
      <c r="D6" s="2"/>
      <c r="E6" s="2"/>
      <c r="F6" s="2"/>
      <c r="G6" s="2"/>
      <c r="H6" s="2"/>
      <c r="J6" s="12">
        <v>57</v>
      </c>
      <c r="K6" s="13">
        <v>2</v>
      </c>
      <c r="M6" s="16" t="s">
        <v>49</v>
      </c>
      <c r="N6" s="18">
        <f>J5</f>
        <v>56</v>
      </c>
      <c r="P6" s="27">
        <f>Q5</f>
        <v>68</v>
      </c>
      <c r="Q6" s="28">
        <f>P6+$N$9</f>
        <v>80</v>
      </c>
      <c r="R6" s="26">
        <v>15</v>
      </c>
      <c r="S6" s="26">
        <f>R6+S5</f>
        <v>26</v>
      </c>
    </row>
    <row r="7" spans="1:19" x14ac:dyDescent="0.35">
      <c r="A7" s="55" t="s">
        <v>7</v>
      </c>
      <c r="B7" s="56"/>
      <c r="C7" s="2"/>
      <c r="D7" s="55" t="s">
        <v>8</v>
      </c>
      <c r="E7" s="56"/>
      <c r="F7" s="2"/>
      <c r="G7" s="55" t="s">
        <v>9</v>
      </c>
      <c r="H7" s="56"/>
      <c r="J7" s="12">
        <v>58</v>
      </c>
      <c r="K7" s="13">
        <v>1</v>
      </c>
      <c r="M7" s="16" t="s">
        <v>50</v>
      </c>
      <c r="N7" s="18">
        <f>J54</f>
        <v>135</v>
      </c>
      <c r="P7" s="27">
        <f t="shared" ref="P7:P11" si="0">Q6</f>
        <v>80</v>
      </c>
      <c r="Q7" s="28">
        <f t="shared" ref="Q7:Q11" si="1">P7+$N$9</f>
        <v>92</v>
      </c>
      <c r="R7" s="26">
        <v>16</v>
      </c>
      <c r="S7" s="26">
        <f t="shared" ref="S7:S11" si="2">R7+S6</f>
        <v>42</v>
      </c>
    </row>
    <row r="8" spans="1:19" x14ac:dyDescent="0.35">
      <c r="A8" s="5" t="s">
        <v>10</v>
      </c>
      <c r="B8" s="6">
        <v>1</v>
      </c>
      <c r="C8" s="2"/>
      <c r="D8" s="5" t="s">
        <v>10</v>
      </c>
      <c r="E8" s="6">
        <v>2</v>
      </c>
      <c r="F8" s="2"/>
      <c r="G8" s="5" t="s">
        <v>10</v>
      </c>
      <c r="H8" s="6">
        <v>3</v>
      </c>
      <c r="J8" s="12">
        <v>62</v>
      </c>
      <c r="K8" s="13">
        <v>2</v>
      </c>
      <c r="M8" s="16" t="s">
        <v>51</v>
      </c>
      <c r="N8" s="18">
        <f>N7-N6</f>
        <v>79</v>
      </c>
      <c r="P8" s="27">
        <f t="shared" si="0"/>
        <v>92</v>
      </c>
      <c r="Q8" s="28">
        <f t="shared" si="1"/>
        <v>104</v>
      </c>
      <c r="R8" s="26">
        <v>36</v>
      </c>
      <c r="S8" s="26">
        <f t="shared" si="2"/>
        <v>78</v>
      </c>
    </row>
    <row r="9" spans="1:19" ht="15" thickBot="1" x14ac:dyDescent="0.4">
      <c r="A9" s="5" t="s">
        <v>11</v>
      </c>
      <c r="B9" s="6">
        <f>B8*GETPIVOTDATA("Resultado del test ",$J$4)/4</f>
        <v>25</v>
      </c>
      <c r="C9" s="2"/>
      <c r="D9" s="5" t="s">
        <v>11</v>
      </c>
      <c r="E9" s="6">
        <f>E8*GETPIVOTDATA("Resultado del test ",$J$4)/4</f>
        <v>50</v>
      </c>
      <c r="F9" s="2"/>
      <c r="G9" s="5" t="s">
        <v>11</v>
      </c>
      <c r="H9" s="6">
        <v>75</v>
      </c>
      <c r="J9" s="12">
        <v>63</v>
      </c>
      <c r="K9" s="13">
        <v>1</v>
      </c>
      <c r="M9" s="19" t="s">
        <v>52</v>
      </c>
      <c r="N9" s="20">
        <v>12</v>
      </c>
      <c r="P9" s="27">
        <f t="shared" si="0"/>
        <v>104</v>
      </c>
      <c r="Q9" s="28">
        <f t="shared" si="1"/>
        <v>116</v>
      </c>
      <c r="R9" s="26">
        <v>15</v>
      </c>
      <c r="S9" s="26">
        <f t="shared" si="2"/>
        <v>93</v>
      </c>
    </row>
    <row r="10" spans="1:19" x14ac:dyDescent="0.35">
      <c r="A10" s="7" t="s">
        <v>12</v>
      </c>
      <c r="B10" s="6">
        <f>S5</f>
        <v>11</v>
      </c>
      <c r="C10" s="4"/>
      <c r="D10" s="7" t="s">
        <v>12</v>
      </c>
      <c r="E10" s="6">
        <f>S7</f>
        <v>42</v>
      </c>
      <c r="F10" s="2"/>
      <c r="G10" s="7" t="s">
        <v>12</v>
      </c>
      <c r="H10" s="6">
        <f>S7</f>
        <v>42</v>
      </c>
      <c r="J10" s="12">
        <v>64</v>
      </c>
      <c r="K10" s="13">
        <v>1</v>
      </c>
      <c r="P10" s="27">
        <f t="shared" si="0"/>
        <v>116</v>
      </c>
      <c r="Q10" s="28">
        <f t="shared" si="1"/>
        <v>128</v>
      </c>
      <c r="R10" s="26">
        <v>3</v>
      </c>
      <c r="S10" s="26">
        <f t="shared" si="2"/>
        <v>96</v>
      </c>
    </row>
    <row r="11" spans="1:19" ht="15" thickBot="1" x14ac:dyDescent="0.4">
      <c r="A11" s="7" t="s">
        <v>13</v>
      </c>
      <c r="B11" s="6">
        <f>R6</f>
        <v>15</v>
      </c>
      <c r="C11" s="4"/>
      <c r="D11" s="7" t="s">
        <v>13</v>
      </c>
      <c r="E11" s="6">
        <f>R8</f>
        <v>36</v>
      </c>
      <c r="F11" s="2"/>
      <c r="G11" s="7" t="s">
        <v>13</v>
      </c>
      <c r="H11" s="6">
        <f>R8</f>
        <v>36</v>
      </c>
      <c r="J11" s="12">
        <v>66</v>
      </c>
      <c r="K11" s="13">
        <v>2</v>
      </c>
      <c r="P11" s="29">
        <f t="shared" si="0"/>
        <v>128</v>
      </c>
      <c r="Q11" s="30">
        <f t="shared" si="1"/>
        <v>140</v>
      </c>
      <c r="R11" s="26">
        <f>K23+K24+K25</f>
        <v>4</v>
      </c>
      <c r="S11" s="31">
        <f t="shared" si="2"/>
        <v>100</v>
      </c>
    </row>
    <row r="12" spans="1:19" ht="15" thickBot="1" x14ac:dyDescent="0.4">
      <c r="A12" s="7" t="s">
        <v>14</v>
      </c>
      <c r="B12" s="33">
        <f>P6</f>
        <v>68</v>
      </c>
      <c r="C12" s="2"/>
      <c r="D12" s="7" t="s">
        <v>14</v>
      </c>
      <c r="E12" s="33">
        <f>P8</f>
        <v>92</v>
      </c>
      <c r="F12" s="2"/>
      <c r="G12" s="7" t="s">
        <v>14</v>
      </c>
      <c r="H12" s="33">
        <f>P8</f>
        <v>92</v>
      </c>
      <c r="J12" s="12">
        <v>68</v>
      </c>
      <c r="K12" s="13">
        <v>1</v>
      </c>
      <c r="R12" s="32">
        <f>SUM(R5:R11)</f>
        <v>100</v>
      </c>
    </row>
    <row r="13" spans="1:19" x14ac:dyDescent="0.35">
      <c r="A13" s="7" t="s">
        <v>15</v>
      </c>
      <c r="B13" s="33">
        <f>$N$9</f>
        <v>12</v>
      </c>
      <c r="C13" s="2"/>
      <c r="D13" s="7" t="s">
        <v>15</v>
      </c>
      <c r="E13" s="33">
        <f>$N$9</f>
        <v>12</v>
      </c>
      <c r="F13" s="2"/>
      <c r="G13" s="7" t="s">
        <v>15</v>
      </c>
      <c r="H13" s="33">
        <f>$N$9</f>
        <v>12</v>
      </c>
      <c r="J13" s="12">
        <v>69</v>
      </c>
      <c r="K13" s="13">
        <v>1</v>
      </c>
    </row>
    <row r="14" spans="1:19" x14ac:dyDescent="0.35">
      <c r="A14" s="8" t="s">
        <v>16</v>
      </c>
      <c r="B14" s="34">
        <f>B13*(B9-B10)/B11+B12</f>
        <v>79.2</v>
      </c>
      <c r="C14" s="2"/>
      <c r="D14" s="8" t="s">
        <v>17</v>
      </c>
      <c r="E14" s="34">
        <f>E13*(E9-E10)/E11+E12</f>
        <v>94.666666666666671</v>
      </c>
      <c r="F14" s="2"/>
      <c r="G14" s="8" t="s">
        <v>18</v>
      </c>
      <c r="H14" s="36">
        <f>H13*(H9-H10)/H11+H12</f>
        <v>103</v>
      </c>
      <c r="J14" s="12">
        <v>70</v>
      </c>
      <c r="K14" s="13">
        <v>3</v>
      </c>
    </row>
    <row r="15" spans="1:19" x14ac:dyDescent="0.35">
      <c r="A15" s="2"/>
      <c r="B15" s="2"/>
      <c r="C15" s="2"/>
      <c r="D15" s="2"/>
      <c r="E15" s="2"/>
      <c r="F15" s="2"/>
      <c r="G15" s="2"/>
      <c r="H15" s="2"/>
      <c r="J15" s="12">
        <v>71</v>
      </c>
      <c r="K15" s="13">
        <v>1</v>
      </c>
    </row>
    <row r="16" spans="1:19" x14ac:dyDescent="0.35">
      <c r="A16" s="10" t="s">
        <v>19</v>
      </c>
      <c r="B16" s="37">
        <f>B14</f>
        <v>79.2</v>
      </c>
      <c r="C16" s="2" t="s">
        <v>67</v>
      </c>
      <c r="D16" s="2"/>
      <c r="E16" s="2"/>
      <c r="F16" s="2"/>
      <c r="G16" s="2"/>
      <c r="H16" s="2"/>
      <c r="J16" s="12">
        <v>72</v>
      </c>
      <c r="K16" s="13">
        <v>3</v>
      </c>
    </row>
    <row r="17" spans="1:11" x14ac:dyDescent="0.35">
      <c r="A17" s="10" t="s">
        <v>20</v>
      </c>
      <c r="B17" s="37">
        <f>E14</f>
        <v>94.666666666666671</v>
      </c>
      <c r="C17" s="2" t="s">
        <v>68</v>
      </c>
      <c r="D17" s="2"/>
      <c r="E17" s="2"/>
      <c r="F17" s="2"/>
      <c r="G17" s="2"/>
      <c r="H17" s="2"/>
      <c r="J17" s="12">
        <v>78</v>
      </c>
      <c r="K17" s="13">
        <v>3</v>
      </c>
    </row>
    <row r="18" spans="1:11" x14ac:dyDescent="0.35">
      <c r="A18" s="10" t="s">
        <v>21</v>
      </c>
      <c r="B18" s="38">
        <f>H14</f>
        <v>103</v>
      </c>
      <c r="C18" t="s">
        <v>69</v>
      </c>
      <c r="J18" s="12">
        <v>79</v>
      </c>
      <c r="K18" s="13">
        <v>3</v>
      </c>
    </row>
    <row r="19" spans="1:11" x14ac:dyDescent="0.35">
      <c r="J19" s="12">
        <v>80</v>
      </c>
      <c r="K19" s="13">
        <v>2</v>
      </c>
    </row>
    <row r="20" spans="1:11" x14ac:dyDescent="0.35">
      <c r="J20" s="12">
        <v>81</v>
      </c>
      <c r="K20" s="13">
        <v>1</v>
      </c>
    </row>
    <row r="21" spans="1:11" ht="21" x14ac:dyDescent="0.5">
      <c r="A21" s="53" t="s">
        <v>22</v>
      </c>
      <c r="B21" s="53"/>
      <c r="J21" s="12">
        <v>83</v>
      </c>
      <c r="K21" s="13">
        <v>3</v>
      </c>
    </row>
    <row r="22" spans="1:11" x14ac:dyDescent="0.35">
      <c r="B22" s="2"/>
      <c r="C22" s="2"/>
      <c r="D22" s="2"/>
      <c r="E22" s="2"/>
      <c r="F22" s="2"/>
      <c r="G22" s="2"/>
      <c r="J22" s="12">
        <v>85</v>
      </c>
      <c r="K22" s="13">
        <v>1</v>
      </c>
    </row>
    <row r="23" spans="1:11" x14ac:dyDescent="0.35">
      <c r="A23" s="54"/>
      <c r="B23" s="54"/>
      <c r="C23" s="54"/>
      <c r="D23" s="54"/>
      <c r="E23" s="54"/>
      <c r="H23" s="2"/>
      <c r="J23" s="12">
        <v>86</v>
      </c>
      <c r="K23" s="13">
        <v>1</v>
      </c>
    </row>
    <row r="24" spans="1:11" x14ac:dyDescent="0.35">
      <c r="A24" s="54"/>
      <c r="B24" s="54"/>
      <c r="C24" s="54"/>
      <c r="D24" s="54"/>
      <c r="E24" s="54"/>
      <c r="F24" s="2"/>
      <c r="G24" s="2"/>
      <c r="H24" s="2"/>
      <c r="J24" s="12">
        <v>87</v>
      </c>
      <c r="K24" s="13">
        <v>1</v>
      </c>
    </row>
    <row r="25" spans="1:11" x14ac:dyDescent="0.35">
      <c r="A25" s="54"/>
      <c r="B25" s="54"/>
      <c r="C25" s="54"/>
      <c r="D25" s="54"/>
      <c r="E25" s="54"/>
      <c r="F25" s="2"/>
      <c r="G25" s="2"/>
      <c r="H25" s="2"/>
      <c r="J25" s="12">
        <v>88</v>
      </c>
      <c r="K25" s="13">
        <v>2</v>
      </c>
    </row>
    <row r="26" spans="1:11" x14ac:dyDescent="0.35">
      <c r="A26" s="3"/>
      <c r="B26" s="4"/>
      <c r="C26" s="2"/>
      <c r="D26" s="2"/>
      <c r="E26" s="2"/>
      <c r="F26" s="2"/>
      <c r="G26" s="2"/>
      <c r="H26" s="2"/>
      <c r="J26" s="12">
        <v>90</v>
      </c>
      <c r="K26" s="13">
        <v>2</v>
      </c>
    </row>
    <row r="27" spans="1:11" x14ac:dyDescent="0.35">
      <c r="A27" s="55" t="s">
        <v>23</v>
      </c>
      <c r="B27" s="56"/>
      <c r="C27" s="2"/>
      <c r="D27" s="55" t="s">
        <v>24</v>
      </c>
      <c r="E27" s="56"/>
      <c r="F27" s="2"/>
      <c r="G27" s="55" t="s">
        <v>25</v>
      </c>
      <c r="H27" s="56"/>
      <c r="J27" s="12">
        <v>91</v>
      </c>
      <c r="K27" s="13">
        <v>3</v>
      </c>
    </row>
    <row r="28" spans="1:11" ht="13.9" customHeight="1" x14ac:dyDescent="0.35">
      <c r="A28" s="5" t="s">
        <v>10</v>
      </c>
      <c r="B28" s="6">
        <v>3</v>
      </c>
      <c r="C28" s="2"/>
      <c r="D28" s="5" t="s">
        <v>10</v>
      </c>
      <c r="E28" s="6">
        <v>5</v>
      </c>
      <c r="F28" s="2"/>
      <c r="G28" s="5" t="s">
        <v>10</v>
      </c>
      <c r="H28" s="6">
        <v>8</v>
      </c>
      <c r="J28" s="12">
        <v>92</v>
      </c>
      <c r="K28" s="13">
        <v>3</v>
      </c>
    </row>
    <row r="29" spans="1:11" x14ac:dyDescent="0.35">
      <c r="A29" s="5" t="s">
        <v>11</v>
      </c>
      <c r="B29" s="6">
        <v>30</v>
      </c>
      <c r="C29" s="2"/>
      <c r="D29" s="5" t="s">
        <v>11</v>
      </c>
      <c r="E29" s="6">
        <v>50</v>
      </c>
      <c r="F29" s="2"/>
      <c r="G29" s="5" t="s">
        <v>11</v>
      </c>
      <c r="H29" s="6">
        <v>80</v>
      </c>
      <c r="J29" s="12">
        <v>93</v>
      </c>
      <c r="K29" s="13">
        <v>4</v>
      </c>
    </row>
    <row r="30" spans="1:11" x14ac:dyDescent="0.35">
      <c r="A30" s="7" t="s">
        <v>12</v>
      </c>
      <c r="B30" s="6">
        <f>S6</f>
        <v>26</v>
      </c>
      <c r="C30" s="4"/>
      <c r="D30" s="7" t="s">
        <v>12</v>
      </c>
      <c r="E30" s="6">
        <f>S7</f>
        <v>42</v>
      </c>
      <c r="F30" s="2"/>
      <c r="G30" s="7" t="s">
        <v>12</v>
      </c>
      <c r="H30" s="6">
        <f>S8</f>
        <v>78</v>
      </c>
      <c r="J30" s="12">
        <v>94</v>
      </c>
      <c r="K30" s="13">
        <v>4</v>
      </c>
    </row>
    <row r="31" spans="1:11" x14ac:dyDescent="0.35">
      <c r="A31" s="7" t="s">
        <v>13</v>
      </c>
      <c r="B31" s="6">
        <f>R7</f>
        <v>16</v>
      </c>
      <c r="C31" s="4"/>
      <c r="D31" s="7" t="s">
        <v>13</v>
      </c>
      <c r="E31" s="6">
        <f>R8</f>
        <v>36</v>
      </c>
      <c r="F31" s="2"/>
      <c r="G31" s="7" t="s">
        <v>13</v>
      </c>
      <c r="H31" s="6">
        <f>R9</f>
        <v>15</v>
      </c>
      <c r="J31" s="12">
        <v>95</v>
      </c>
      <c r="K31" s="13">
        <v>2</v>
      </c>
    </row>
    <row r="32" spans="1:11" x14ac:dyDescent="0.35">
      <c r="A32" s="7" t="s">
        <v>14</v>
      </c>
      <c r="B32" s="33">
        <f>P7</f>
        <v>80</v>
      </c>
      <c r="C32" s="2"/>
      <c r="D32" s="7" t="s">
        <v>14</v>
      </c>
      <c r="E32" s="33">
        <f>P8</f>
        <v>92</v>
      </c>
      <c r="F32" s="2"/>
      <c r="G32" s="7" t="s">
        <v>14</v>
      </c>
      <c r="H32" s="33">
        <f>P9</f>
        <v>104</v>
      </c>
      <c r="J32" s="12">
        <v>96</v>
      </c>
      <c r="K32" s="13">
        <v>6</v>
      </c>
    </row>
    <row r="33" spans="1:11" x14ac:dyDescent="0.35">
      <c r="A33" s="7" t="s">
        <v>15</v>
      </c>
      <c r="B33" s="33">
        <f>$N$9</f>
        <v>12</v>
      </c>
      <c r="C33" s="2"/>
      <c r="D33" s="7" t="s">
        <v>15</v>
      </c>
      <c r="E33" s="33">
        <f>$N$9</f>
        <v>12</v>
      </c>
      <c r="F33" s="2"/>
      <c r="G33" s="7" t="s">
        <v>15</v>
      </c>
      <c r="H33" s="33">
        <f>N9</f>
        <v>12</v>
      </c>
      <c r="J33" s="12">
        <v>97</v>
      </c>
      <c r="K33" s="13">
        <v>3</v>
      </c>
    </row>
    <row r="34" spans="1:11" x14ac:dyDescent="0.35">
      <c r="A34" s="8" t="s">
        <v>26</v>
      </c>
      <c r="B34" s="39">
        <f>B33*(B29-B30)/B31+B32</f>
        <v>83</v>
      </c>
      <c r="C34" s="2"/>
      <c r="D34" s="8" t="s">
        <v>27</v>
      </c>
      <c r="E34" s="9">
        <f>E33*(E29-E30)/E31+E32</f>
        <v>94.666666666666671</v>
      </c>
      <c r="F34" s="2"/>
      <c r="G34" s="8" t="s">
        <v>28</v>
      </c>
      <c r="H34" s="9">
        <f>H33*(H29-H30)/H31+H32</f>
        <v>105.6</v>
      </c>
      <c r="J34" s="12">
        <v>98</v>
      </c>
      <c r="K34" s="13">
        <v>4</v>
      </c>
    </row>
    <row r="35" spans="1:11" x14ac:dyDescent="0.35">
      <c r="A35" s="2"/>
      <c r="B35" s="2"/>
      <c r="C35" s="2"/>
      <c r="D35" s="2"/>
      <c r="E35" s="2"/>
      <c r="F35" s="2"/>
      <c r="G35" s="2"/>
      <c r="H35" s="2"/>
      <c r="J35" s="12">
        <v>100</v>
      </c>
      <c r="K35" s="13">
        <v>4</v>
      </c>
    </row>
    <row r="36" spans="1:11" x14ac:dyDescent="0.35">
      <c r="A36" s="10" t="s">
        <v>29</v>
      </c>
      <c r="B36" s="4">
        <f>B34</f>
        <v>83</v>
      </c>
      <c r="C36" s="2" t="s">
        <v>70</v>
      </c>
      <c r="D36" s="2"/>
      <c r="E36" s="2"/>
      <c r="F36" s="2"/>
      <c r="G36" s="2"/>
      <c r="H36" s="2"/>
      <c r="J36" s="12">
        <v>101</v>
      </c>
      <c r="K36" s="13">
        <v>2</v>
      </c>
    </row>
    <row r="37" spans="1:11" x14ac:dyDescent="0.35">
      <c r="A37" s="10" t="s">
        <v>30</v>
      </c>
      <c r="B37" s="2">
        <f>E34</f>
        <v>94.666666666666671</v>
      </c>
      <c r="C37" s="2" t="s">
        <v>71</v>
      </c>
      <c r="D37" s="2"/>
      <c r="E37" s="2"/>
      <c r="F37" s="2"/>
      <c r="G37" s="2"/>
      <c r="H37" s="2"/>
      <c r="J37" s="12">
        <v>102</v>
      </c>
      <c r="K37" s="13">
        <v>1</v>
      </c>
    </row>
    <row r="38" spans="1:11" x14ac:dyDescent="0.35">
      <c r="A38" s="10" t="s">
        <v>31</v>
      </c>
      <c r="B38">
        <f>H34</f>
        <v>105.6</v>
      </c>
      <c r="C38" t="s">
        <v>72</v>
      </c>
      <c r="J38" s="12">
        <v>103</v>
      </c>
      <c r="K38" s="13">
        <v>3</v>
      </c>
    </row>
    <row r="39" spans="1:11" x14ac:dyDescent="0.35">
      <c r="J39" s="12">
        <v>105</v>
      </c>
      <c r="K39" s="13">
        <v>1</v>
      </c>
    </row>
    <row r="40" spans="1:11" x14ac:dyDescent="0.35">
      <c r="J40" s="12">
        <v>106</v>
      </c>
      <c r="K40" s="13">
        <v>1</v>
      </c>
    </row>
    <row r="41" spans="1:11" ht="21" x14ac:dyDescent="0.5">
      <c r="A41" s="53" t="s">
        <v>32</v>
      </c>
      <c r="B41" s="53"/>
      <c r="J41" s="12">
        <v>107</v>
      </c>
      <c r="K41" s="13">
        <v>1</v>
      </c>
    </row>
    <row r="42" spans="1:11" x14ac:dyDescent="0.35">
      <c r="B42" s="2"/>
      <c r="C42" s="2"/>
      <c r="D42" s="2"/>
      <c r="E42" s="2"/>
      <c r="F42" s="2"/>
      <c r="G42" s="2"/>
      <c r="J42" s="12">
        <v>108</v>
      </c>
      <c r="K42" s="13">
        <v>1</v>
      </c>
    </row>
    <row r="43" spans="1:11" x14ac:dyDescent="0.35">
      <c r="A43" s="54"/>
      <c r="B43" s="54"/>
      <c r="C43" s="54"/>
      <c r="D43" s="54"/>
      <c r="E43" s="54"/>
      <c r="H43" s="2"/>
      <c r="J43" s="12">
        <v>109</v>
      </c>
      <c r="K43" s="13">
        <v>1</v>
      </c>
    </row>
    <row r="44" spans="1:11" x14ac:dyDescent="0.35">
      <c r="A44" s="54"/>
      <c r="B44" s="54"/>
      <c r="C44" s="54"/>
      <c r="D44" s="54"/>
      <c r="E44" s="54"/>
      <c r="F44" s="2"/>
      <c r="G44" s="2"/>
      <c r="H44" s="2"/>
      <c r="J44" s="12">
        <v>110</v>
      </c>
      <c r="K44" s="13">
        <v>3</v>
      </c>
    </row>
    <row r="45" spans="1:11" x14ac:dyDescent="0.35">
      <c r="A45" s="54"/>
      <c r="B45" s="54"/>
      <c r="C45" s="54"/>
      <c r="D45" s="54"/>
      <c r="E45" s="54"/>
      <c r="F45" s="2"/>
      <c r="G45" s="2"/>
      <c r="H45" s="2"/>
      <c r="J45" s="12">
        <v>111</v>
      </c>
      <c r="K45" s="13">
        <v>2</v>
      </c>
    </row>
    <row r="46" spans="1:11" x14ac:dyDescent="0.35">
      <c r="A46" s="3"/>
      <c r="B46" s="4"/>
      <c r="C46" s="2"/>
      <c r="D46" s="2"/>
      <c r="E46" s="2"/>
      <c r="F46" s="2"/>
      <c r="G46" s="2"/>
      <c r="H46" s="2"/>
      <c r="J46" s="12">
        <v>112</v>
      </c>
      <c r="K46" s="13">
        <v>2</v>
      </c>
    </row>
    <row r="47" spans="1:11" x14ac:dyDescent="0.35">
      <c r="A47" s="55" t="s">
        <v>33</v>
      </c>
      <c r="B47" s="56"/>
      <c r="C47" s="2"/>
      <c r="D47" s="55" t="s">
        <v>34</v>
      </c>
      <c r="E47" s="56"/>
      <c r="F47" s="2"/>
      <c r="G47" s="55" t="s">
        <v>35</v>
      </c>
      <c r="H47" s="56"/>
      <c r="J47" s="12">
        <v>114</v>
      </c>
      <c r="K47" s="13">
        <v>2</v>
      </c>
    </row>
    <row r="48" spans="1:11" x14ac:dyDescent="0.35">
      <c r="A48" s="5" t="s">
        <v>10</v>
      </c>
      <c r="B48" s="6">
        <v>30</v>
      </c>
      <c r="C48" s="2"/>
      <c r="D48" s="5" t="s">
        <v>10</v>
      </c>
      <c r="E48" s="6">
        <v>50</v>
      </c>
      <c r="F48" s="2"/>
      <c r="G48" s="5" t="s">
        <v>10</v>
      </c>
      <c r="H48" s="6">
        <v>75</v>
      </c>
      <c r="J48" s="12">
        <v>115</v>
      </c>
      <c r="K48" s="13">
        <v>1</v>
      </c>
    </row>
    <row r="49" spans="1:11" x14ac:dyDescent="0.35">
      <c r="A49" s="5" t="s">
        <v>11</v>
      </c>
      <c r="B49" s="6">
        <v>30</v>
      </c>
      <c r="C49" s="2"/>
      <c r="D49" s="5" t="s">
        <v>11</v>
      </c>
      <c r="E49" s="6">
        <v>50</v>
      </c>
      <c r="F49" s="2"/>
      <c r="G49" s="5" t="s">
        <v>11</v>
      </c>
      <c r="H49" s="6">
        <v>75</v>
      </c>
      <c r="J49" s="12">
        <v>116</v>
      </c>
      <c r="K49" s="13">
        <v>1</v>
      </c>
    </row>
    <row r="50" spans="1:11" x14ac:dyDescent="0.35">
      <c r="A50" s="7" t="s">
        <v>12</v>
      </c>
      <c r="B50" s="6">
        <f>S6</f>
        <v>26</v>
      </c>
      <c r="C50" s="4"/>
      <c r="D50" s="7" t="s">
        <v>12</v>
      </c>
      <c r="E50" s="6">
        <f>S7</f>
        <v>42</v>
      </c>
      <c r="F50" s="2"/>
      <c r="G50" s="7" t="s">
        <v>12</v>
      </c>
      <c r="H50" s="6">
        <f>S7</f>
        <v>42</v>
      </c>
      <c r="J50" s="12">
        <v>123</v>
      </c>
      <c r="K50" s="13">
        <v>1</v>
      </c>
    </row>
    <row r="51" spans="1:11" x14ac:dyDescent="0.35">
      <c r="A51" s="7" t="s">
        <v>13</v>
      </c>
      <c r="B51" s="6">
        <f>R7</f>
        <v>16</v>
      </c>
      <c r="C51" s="4"/>
      <c r="D51" s="7" t="s">
        <v>13</v>
      </c>
      <c r="E51" s="6">
        <f>R8</f>
        <v>36</v>
      </c>
      <c r="F51" s="2"/>
      <c r="G51" s="7" t="s">
        <v>13</v>
      </c>
      <c r="H51" s="6">
        <f>R8</f>
        <v>36</v>
      </c>
      <c r="J51" s="12">
        <v>127</v>
      </c>
      <c r="K51" s="13">
        <v>1</v>
      </c>
    </row>
    <row r="52" spans="1:11" x14ac:dyDescent="0.35">
      <c r="A52" s="7" t="s">
        <v>14</v>
      </c>
      <c r="B52" s="33">
        <f>P7</f>
        <v>80</v>
      </c>
      <c r="C52" s="2"/>
      <c r="D52" s="7" t="s">
        <v>14</v>
      </c>
      <c r="E52" s="33">
        <f>P8</f>
        <v>92</v>
      </c>
      <c r="F52" s="2"/>
      <c r="G52" s="7" t="s">
        <v>14</v>
      </c>
      <c r="H52" s="33">
        <f>P8</f>
        <v>92</v>
      </c>
      <c r="J52" s="12">
        <v>131</v>
      </c>
      <c r="K52" s="13">
        <v>1</v>
      </c>
    </row>
    <row r="53" spans="1:11" x14ac:dyDescent="0.35">
      <c r="A53" s="7" t="s">
        <v>15</v>
      </c>
      <c r="B53" s="33">
        <f>$N$9</f>
        <v>12</v>
      </c>
      <c r="C53" s="2"/>
      <c r="D53" s="7" t="s">
        <v>15</v>
      </c>
      <c r="E53" s="33">
        <f>$N$9</f>
        <v>12</v>
      </c>
      <c r="F53" s="2"/>
      <c r="G53" s="7" t="s">
        <v>15</v>
      </c>
      <c r="H53" s="33">
        <f>$N$9</f>
        <v>12</v>
      </c>
      <c r="J53" s="12">
        <v>134</v>
      </c>
      <c r="K53" s="13">
        <v>1</v>
      </c>
    </row>
    <row r="54" spans="1:11" x14ac:dyDescent="0.35">
      <c r="A54" s="8" t="s">
        <v>36</v>
      </c>
      <c r="B54" s="39">
        <f>B53*(B49-B50)/B51+B52</f>
        <v>83</v>
      </c>
      <c r="C54" s="2"/>
      <c r="D54" s="8" t="s">
        <v>37</v>
      </c>
      <c r="E54" s="9">
        <f>E53*(E49-E50)/E51+E52</f>
        <v>94.666666666666671</v>
      </c>
      <c r="F54" s="2"/>
      <c r="G54" s="8" t="s">
        <v>38</v>
      </c>
      <c r="H54" s="39">
        <f>H53*(H49-H50)/H51+H52</f>
        <v>103</v>
      </c>
      <c r="J54" s="12">
        <v>135</v>
      </c>
      <c r="K54" s="13">
        <v>2</v>
      </c>
    </row>
    <row r="55" spans="1:11" x14ac:dyDescent="0.35">
      <c r="A55" s="2"/>
      <c r="B55" s="2"/>
      <c r="C55" s="2"/>
      <c r="D55" s="2"/>
      <c r="E55" s="2"/>
      <c r="F55" s="2"/>
      <c r="G55" s="2"/>
      <c r="H55" s="2"/>
      <c r="J55" s="12" t="s">
        <v>42</v>
      </c>
      <c r="K55" s="13"/>
    </row>
    <row r="56" spans="1:11" x14ac:dyDescent="0.35">
      <c r="A56" s="10" t="s">
        <v>73</v>
      </c>
      <c r="B56" s="4">
        <f>B54</f>
        <v>83</v>
      </c>
      <c r="C56" s="2" t="s">
        <v>74</v>
      </c>
      <c r="D56" s="2"/>
      <c r="E56" s="2"/>
      <c r="F56" s="2"/>
      <c r="G56" s="2"/>
      <c r="H56" s="2"/>
      <c r="J56" s="12" t="s">
        <v>43</v>
      </c>
      <c r="K56" s="13">
        <v>100</v>
      </c>
    </row>
    <row r="57" spans="1:11" x14ac:dyDescent="0.35">
      <c r="A57" s="10" t="s">
        <v>39</v>
      </c>
      <c r="B57" s="2">
        <f>E54</f>
        <v>94.666666666666671</v>
      </c>
      <c r="C57" s="2" t="s">
        <v>75</v>
      </c>
      <c r="D57" s="2"/>
      <c r="E57" s="2"/>
      <c r="F57" s="2"/>
      <c r="G57" s="2"/>
      <c r="H57" s="2"/>
    </row>
    <row r="58" spans="1:11" x14ac:dyDescent="0.35">
      <c r="A58" s="10" t="s">
        <v>40</v>
      </c>
      <c r="B58" s="40">
        <f>H54</f>
        <v>103</v>
      </c>
      <c r="C58" t="s">
        <v>76</v>
      </c>
    </row>
  </sheetData>
  <mergeCells count="15">
    <mergeCell ref="A21:B21"/>
    <mergeCell ref="A47:B47"/>
    <mergeCell ref="D47:E47"/>
    <mergeCell ref="G47:H47"/>
    <mergeCell ref="A23:E25"/>
    <mergeCell ref="A27:B27"/>
    <mergeCell ref="D27:E27"/>
    <mergeCell ref="G27:H27"/>
    <mergeCell ref="A41:B41"/>
    <mergeCell ref="A43:E45"/>
    <mergeCell ref="A1:B1"/>
    <mergeCell ref="A3:E5"/>
    <mergeCell ref="A7:B7"/>
    <mergeCell ref="D7:E7"/>
    <mergeCell ref="G7:H7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AFC7-5EAD-4D98-932A-FC169CF9CEF2}">
  <dimension ref="A1:S58"/>
  <sheetViews>
    <sheetView topLeftCell="A23" workbookViewId="0">
      <selection activeCell="C87" sqref="C87"/>
    </sheetView>
  </sheetViews>
  <sheetFormatPr baseColWidth="10" defaultRowHeight="14.5" x14ac:dyDescent="0.35"/>
  <cols>
    <col min="5" max="5" width="13.1796875" bestFit="1" customWidth="1"/>
  </cols>
  <sheetData>
    <row r="1" spans="1:19" ht="21" x14ac:dyDescent="0.5">
      <c r="A1" s="53" t="s">
        <v>6</v>
      </c>
      <c r="B1" s="53"/>
    </row>
    <row r="2" spans="1:19" x14ac:dyDescent="0.35">
      <c r="B2" s="2"/>
      <c r="C2" s="2"/>
      <c r="D2" s="2"/>
      <c r="E2" s="2"/>
      <c r="F2" s="2"/>
      <c r="G2" s="2"/>
      <c r="H2" s="2"/>
    </row>
    <row r="3" spans="1:19" ht="15" thickBot="1" x14ac:dyDescent="0.4">
      <c r="A3" s="54"/>
      <c r="B3" s="54"/>
      <c r="C3" s="54"/>
      <c r="D3" s="54"/>
      <c r="E3" s="54"/>
      <c r="F3" s="2"/>
      <c r="H3" s="2"/>
    </row>
    <row r="4" spans="1:19" ht="19" thickBot="1" x14ac:dyDescent="0.4">
      <c r="A4" s="54"/>
      <c r="B4" s="54"/>
      <c r="C4" s="54"/>
      <c r="D4" s="54"/>
      <c r="E4" s="54"/>
      <c r="F4" s="2"/>
      <c r="G4" s="2"/>
      <c r="H4" s="2"/>
      <c r="J4" s="11" t="s">
        <v>44</v>
      </c>
      <c r="K4" s="6" t="s">
        <v>58</v>
      </c>
      <c r="M4" s="14" t="s">
        <v>47</v>
      </c>
      <c r="N4" s="15">
        <f>GETPIVOTDATA("Tiempo empleado",$J$4)</f>
        <v>100</v>
      </c>
      <c r="P4" s="21" t="s">
        <v>53</v>
      </c>
      <c r="Q4" s="22" t="s">
        <v>54</v>
      </c>
      <c r="R4" s="23" t="s">
        <v>55</v>
      </c>
      <c r="S4" s="23" t="s">
        <v>56</v>
      </c>
    </row>
    <row r="5" spans="1:19" x14ac:dyDescent="0.35">
      <c r="A5" s="54"/>
      <c r="B5" s="54"/>
      <c r="C5" s="54"/>
      <c r="D5" s="54"/>
      <c r="E5" s="54"/>
      <c r="F5" s="2"/>
      <c r="G5" s="2"/>
      <c r="H5" s="2"/>
      <c r="J5" s="12">
        <v>67</v>
      </c>
      <c r="K5" s="13">
        <v>4</v>
      </c>
      <c r="M5" s="16" t="s">
        <v>48</v>
      </c>
      <c r="N5" s="17">
        <f>1+3.3*LOG(N4)</f>
        <v>7.6</v>
      </c>
      <c r="P5" s="24">
        <f>J5</f>
        <v>67</v>
      </c>
      <c r="Q5" s="25">
        <f>P5+$N$9</f>
        <v>70</v>
      </c>
      <c r="R5" s="26">
        <f>K5+K6+K7</f>
        <v>8</v>
      </c>
      <c r="S5" s="26">
        <f>R5</f>
        <v>8</v>
      </c>
    </row>
    <row r="6" spans="1:19" x14ac:dyDescent="0.35">
      <c r="A6" s="3"/>
      <c r="B6" s="4"/>
      <c r="C6" s="2"/>
      <c r="D6" s="2"/>
      <c r="E6" s="2"/>
      <c r="F6" s="2"/>
      <c r="G6" s="2"/>
      <c r="H6" s="2"/>
      <c r="J6" s="12">
        <v>68</v>
      </c>
      <c r="K6" s="13">
        <v>3</v>
      </c>
      <c r="M6" s="16" t="s">
        <v>49</v>
      </c>
      <c r="N6" s="18">
        <f>J5</f>
        <v>67</v>
      </c>
      <c r="P6" s="27">
        <f>Q5</f>
        <v>70</v>
      </c>
      <c r="Q6" s="28">
        <f>P6+$N$9</f>
        <v>73</v>
      </c>
      <c r="R6" s="26">
        <f>K8+K9+K10</f>
        <v>9</v>
      </c>
      <c r="S6" s="26">
        <f>R6+S5</f>
        <v>17</v>
      </c>
    </row>
    <row r="7" spans="1:19" x14ac:dyDescent="0.35">
      <c r="A7" s="55" t="s">
        <v>7</v>
      </c>
      <c r="B7" s="56"/>
      <c r="C7" s="2"/>
      <c r="D7" s="55" t="s">
        <v>8</v>
      </c>
      <c r="E7" s="56"/>
      <c r="F7" s="2"/>
      <c r="G7" s="55" t="s">
        <v>9</v>
      </c>
      <c r="H7" s="56"/>
      <c r="J7" s="12">
        <v>69</v>
      </c>
      <c r="K7" s="13">
        <v>1</v>
      </c>
      <c r="M7" s="16" t="s">
        <v>50</v>
      </c>
      <c r="N7" s="18">
        <f>J23</f>
        <v>85</v>
      </c>
      <c r="P7" s="27">
        <f t="shared" ref="P7:P11" si="0">Q6</f>
        <v>73</v>
      </c>
      <c r="Q7" s="28">
        <f t="shared" ref="Q7:Q11" si="1">P7+$N$9</f>
        <v>76</v>
      </c>
      <c r="R7" s="26">
        <f>K11+K12+K13</f>
        <v>11</v>
      </c>
      <c r="S7" s="26">
        <f t="shared" ref="S7:S11" si="2">R7+S6</f>
        <v>28</v>
      </c>
    </row>
    <row r="8" spans="1:19" x14ac:dyDescent="0.35">
      <c r="A8" s="5" t="s">
        <v>10</v>
      </c>
      <c r="B8" s="6">
        <v>1</v>
      </c>
      <c r="C8" s="2"/>
      <c r="D8" s="5" t="s">
        <v>10</v>
      </c>
      <c r="E8" s="6">
        <v>2</v>
      </c>
      <c r="F8" s="2"/>
      <c r="G8" s="5" t="s">
        <v>10</v>
      </c>
      <c r="H8" s="6">
        <v>3</v>
      </c>
      <c r="J8" s="12">
        <v>70</v>
      </c>
      <c r="K8" s="13">
        <v>3</v>
      </c>
      <c r="M8" s="16" t="s">
        <v>51</v>
      </c>
      <c r="N8" s="18">
        <f>N7-N6</f>
        <v>18</v>
      </c>
      <c r="P8" s="27">
        <f t="shared" si="0"/>
        <v>76</v>
      </c>
      <c r="Q8" s="28">
        <f t="shared" si="1"/>
        <v>79</v>
      </c>
      <c r="R8" s="26">
        <f>K14+K15+K16</f>
        <v>21</v>
      </c>
      <c r="S8" s="26">
        <f t="shared" si="2"/>
        <v>49</v>
      </c>
    </row>
    <row r="9" spans="1:19" ht="15" thickBot="1" x14ac:dyDescent="0.4">
      <c r="A9" s="5" t="s">
        <v>11</v>
      </c>
      <c r="B9" s="6">
        <v>25</v>
      </c>
      <c r="C9" s="2"/>
      <c r="D9" s="5" t="s">
        <v>11</v>
      </c>
      <c r="E9" s="6">
        <v>50</v>
      </c>
      <c r="F9" s="2"/>
      <c r="G9" s="5" t="s">
        <v>11</v>
      </c>
      <c r="H9" s="6">
        <v>75</v>
      </c>
      <c r="J9" s="12">
        <v>71</v>
      </c>
      <c r="K9" s="13">
        <v>4</v>
      </c>
      <c r="M9" s="19" t="s">
        <v>52</v>
      </c>
      <c r="N9" s="20">
        <f>ROUNDUP(N8/N5,0)</f>
        <v>3</v>
      </c>
      <c r="P9" s="27">
        <f t="shared" si="0"/>
        <v>79</v>
      </c>
      <c r="Q9" s="28">
        <f t="shared" si="1"/>
        <v>82</v>
      </c>
      <c r="R9" s="26">
        <f>K17+K18+K19</f>
        <v>26</v>
      </c>
      <c r="S9" s="26">
        <f t="shared" si="2"/>
        <v>75</v>
      </c>
    </row>
    <row r="10" spans="1:19" x14ac:dyDescent="0.35">
      <c r="A10" s="7" t="s">
        <v>12</v>
      </c>
      <c r="B10" s="6">
        <f>S6</f>
        <v>17</v>
      </c>
      <c r="C10" s="4"/>
      <c r="D10" s="7" t="s">
        <v>12</v>
      </c>
      <c r="E10" s="6">
        <f>S8</f>
        <v>49</v>
      </c>
      <c r="F10" s="2"/>
      <c r="G10" s="7" t="s">
        <v>12</v>
      </c>
      <c r="H10" s="6">
        <f>S8</f>
        <v>49</v>
      </c>
      <c r="J10" s="12">
        <v>72</v>
      </c>
      <c r="K10" s="13">
        <v>2</v>
      </c>
      <c r="P10" s="27">
        <f t="shared" si="0"/>
        <v>82</v>
      </c>
      <c r="Q10" s="28">
        <f t="shared" si="1"/>
        <v>85</v>
      </c>
      <c r="R10" s="26">
        <f>K20+K21+K22</f>
        <v>24</v>
      </c>
      <c r="S10" s="26">
        <f t="shared" si="2"/>
        <v>99</v>
      </c>
    </row>
    <row r="11" spans="1:19" ht="15" thickBot="1" x14ac:dyDescent="0.4">
      <c r="A11" s="7" t="s">
        <v>13</v>
      </c>
      <c r="B11" s="6">
        <f>R7</f>
        <v>11</v>
      </c>
      <c r="C11" s="4"/>
      <c r="D11" s="7" t="s">
        <v>13</v>
      </c>
      <c r="E11" s="6">
        <f>R9</f>
        <v>26</v>
      </c>
      <c r="F11" s="2"/>
      <c r="G11" s="7" t="s">
        <v>13</v>
      </c>
      <c r="H11" s="6">
        <f>R9</f>
        <v>26</v>
      </c>
      <c r="J11" s="12">
        <v>73</v>
      </c>
      <c r="K11" s="13">
        <v>1</v>
      </c>
      <c r="P11" s="29">
        <f t="shared" si="0"/>
        <v>85</v>
      </c>
      <c r="Q11" s="30">
        <f t="shared" si="1"/>
        <v>88</v>
      </c>
      <c r="R11" s="26">
        <v>1</v>
      </c>
      <c r="S11" s="31">
        <f t="shared" si="2"/>
        <v>100</v>
      </c>
    </row>
    <row r="12" spans="1:19" ht="15" thickBot="1" x14ac:dyDescent="0.4">
      <c r="A12" s="7" t="s">
        <v>14</v>
      </c>
      <c r="B12" s="33">
        <f>P7</f>
        <v>73</v>
      </c>
      <c r="C12" s="2"/>
      <c r="D12" s="7" t="s">
        <v>14</v>
      </c>
      <c r="E12" s="33">
        <f>P9</f>
        <v>79</v>
      </c>
      <c r="F12" s="2"/>
      <c r="G12" s="7" t="s">
        <v>14</v>
      </c>
      <c r="H12" s="33">
        <f>P9</f>
        <v>79</v>
      </c>
      <c r="J12" s="12">
        <v>74</v>
      </c>
      <c r="K12" s="13">
        <v>8</v>
      </c>
      <c r="R12" s="32">
        <f>SUM(R5:R11)</f>
        <v>100</v>
      </c>
    </row>
    <row r="13" spans="1:19" x14ac:dyDescent="0.35">
      <c r="A13" s="7" t="s">
        <v>15</v>
      </c>
      <c r="B13" s="33">
        <f>$N$9</f>
        <v>3</v>
      </c>
      <c r="C13" s="2"/>
      <c r="D13" s="7" t="s">
        <v>15</v>
      </c>
      <c r="E13" s="33">
        <f>$N$9</f>
        <v>3</v>
      </c>
      <c r="F13" s="2"/>
      <c r="G13" s="7" t="s">
        <v>15</v>
      </c>
      <c r="H13" s="33">
        <f>$N$9</f>
        <v>3</v>
      </c>
      <c r="J13" s="12">
        <v>75</v>
      </c>
      <c r="K13" s="13">
        <v>2</v>
      </c>
    </row>
    <row r="14" spans="1:19" x14ac:dyDescent="0.35">
      <c r="A14" s="8" t="s">
        <v>16</v>
      </c>
      <c r="B14" s="39">
        <f>B13*(B9-B10)/B11+B12</f>
        <v>75.181818181818187</v>
      </c>
      <c r="C14" s="2"/>
      <c r="D14" s="8" t="s">
        <v>17</v>
      </c>
      <c r="E14" s="39">
        <f>E13*(E9-E10)/E11+E12</f>
        <v>79.115384615384613</v>
      </c>
      <c r="F14" s="2"/>
      <c r="G14" s="8" t="s">
        <v>18</v>
      </c>
      <c r="H14" s="36">
        <f>H13*(H9-H10)/H11+H12</f>
        <v>82</v>
      </c>
      <c r="J14" s="12">
        <v>76</v>
      </c>
      <c r="K14" s="13">
        <v>2</v>
      </c>
    </row>
    <row r="15" spans="1:19" x14ac:dyDescent="0.35">
      <c r="A15" s="2"/>
      <c r="B15" s="2"/>
      <c r="C15" s="2"/>
      <c r="D15" s="2"/>
      <c r="E15" s="2"/>
      <c r="F15" s="2"/>
      <c r="G15" s="2"/>
      <c r="H15" s="2"/>
      <c r="J15" s="12">
        <v>77</v>
      </c>
      <c r="K15" s="13">
        <v>8</v>
      </c>
    </row>
    <row r="16" spans="1:19" x14ac:dyDescent="0.35">
      <c r="A16" s="10" t="s">
        <v>19</v>
      </c>
      <c r="B16" s="4">
        <f>B14</f>
        <v>75.181818181818187</v>
      </c>
      <c r="C16" s="2" t="s">
        <v>77</v>
      </c>
      <c r="D16" s="2"/>
      <c r="E16" s="2"/>
      <c r="F16" s="2"/>
      <c r="G16" s="2"/>
      <c r="H16" s="2"/>
      <c r="J16" s="12">
        <v>78</v>
      </c>
      <c r="K16" s="13">
        <v>11</v>
      </c>
    </row>
    <row r="17" spans="1:11" x14ac:dyDescent="0.35">
      <c r="A17" s="10" t="s">
        <v>20</v>
      </c>
      <c r="B17" s="4">
        <f>E14</f>
        <v>79.115384615384613</v>
      </c>
      <c r="C17" s="2" t="s">
        <v>78</v>
      </c>
      <c r="D17" s="2"/>
      <c r="E17" s="2"/>
      <c r="F17" s="2"/>
      <c r="G17" s="2"/>
      <c r="H17" s="2"/>
      <c r="J17" s="12">
        <v>79</v>
      </c>
      <c r="K17" s="13">
        <v>16</v>
      </c>
    </row>
    <row r="18" spans="1:11" x14ac:dyDescent="0.35">
      <c r="A18" s="10" t="s">
        <v>21</v>
      </c>
      <c r="B18" s="38">
        <f>H14</f>
        <v>82</v>
      </c>
      <c r="C18" t="s">
        <v>79</v>
      </c>
      <c r="J18" s="12">
        <v>80</v>
      </c>
      <c r="K18" s="13">
        <v>6</v>
      </c>
    </row>
    <row r="19" spans="1:11" x14ac:dyDescent="0.35">
      <c r="J19" s="12">
        <v>81</v>
      </c>
      <c r="K19" s="13">
        <v>4</v>
      </c>
    </row>
    <row r="20" spans="1:11" x14ac:dyDescent="0.35">
      <c r="J20" s="12">
        <v>82</v>
      </c>
      <c r="K20" s="13">
        <v>14</v>
      </c>
    </row>
    <row r="21" spans="1:11" ht="21" x14ac:dyDescent="0.5">
      <c r="A21" s="53" t="s">
        <v>22</v>
      </c>
      <c r="B21" s="53"/>
      <c r="J21" s="12">
        <v>83</v>
      </c>
      <c r="K21" s="13">
        <v>4</v>
      </c>
    </row>
    <row r="22" spans="1:11" x14ac:dyDescent="0.35">
      <c r="B22" s="2"/>
      <c r="C22" s="2"/>
      <c r="D22" s="2"/>
      <c r="E22" s="2"/>
      <c r="F22" s="2"/>
      <c r="G22" s="2"/>
      <c r="J22" s="12">
        <v>84</v>
      </c>
      <c r="K22" s="13">
        <v>6</v>
      </c>
    </row>
    <row r="23" spans="1:11" x14ac:dyDescent="0.35">
      <c r="A23" s="54"/>
      <c r="B23" s="54"/>
      <c r="C23" s="54"/>
      <c r="D23" s="54"/>
      <c r="E23" s="54"/>
      <c r="H23" s="2"/>
      <c r="J23" s="12">
        <v>85</v>
      </c>
      <c r="K23" s="13">
        <v>1</v>
      </c>
    </row>
    <row r="24" spans="1:11" x14ac:dyDescent="0.35">
      <c r="A24" s="54"/>
      <c r="B24" s="54"/>
      <c r="C24" s="54"/>
      <c r="D24" s="54"/>
      <c r="E24" s="54"/>
      <c r="F24" s="2"/>
      <c r="G24" s="2"/>
      <c r="H24" s="2"/>
      <c r="J24" s="12" t="s">
        <v>43</v>
      </c>
      <c r="K24" s="13">
        <v>100</v>
      </c>
    </row>
    <row r="25" spans="1:11" x14ac:dyDescent="0.35">
      <c r="A25" s="54"/>
      <c r="B25" s="54"/>
      <c r="C25" s="54"/>
      <c r="D25" s="54"/>
      <c r="E25" s="54"/>
      <c r="F25" s="2"/>
      <c r="G25" s="2"/>
      <c r="H25" s="2"/>
    </row>
    <row r="26" spans="1:11" x14ac:dyDescent="0.35">
      <c r="A26" s="3"/>
      <c r="B26" s="4"/>
      <c r="C26" s="2"/>
      <c r="D26" s="2"/>
      <c r="E26" s="2"/>
      <c r="F26" s="2"/>
      <c r="G26" s="2"/>
      <c r="H26" s="2"/>
    </row>
    <row r="27" spans="1:11" x14ac:dyDescent="0.35">
      <c r="A27" s="55" t="s">
        <v>23</v>
      </c>
      <c r="B27" s="56"/>
      <c r="C27" s="2"/>
      <c r="D27" s="55" t="s">
        <v>24</v>
      </c>
      <c r="E27" s="56"/>
      <c r="F27" s="2"/>
      <c r="G27" s="55" t="s">
        <v>25</v>
      </c>
      <c r="H27" s="56"/>
    </row>
    <row r="28" spans="1:11" x14ac:dyDescent="0.35">
      <c r="A28" s="5" t="s">
        <v>10</v>
      </c>
      <c r="B28" s="6">
        <v>3</v>
      </c>
      <c r="C28" s="2"/>
      <c r="D28" s="5" t="s">
        <v>10</v>
      </c>
      <c r="E28" s="6">
        <v>5</v>
      </c>
      <c r="F28" s="2"/>
      <c r="G28" s="5" t="s">
        <v>10</v>
      </c>
      <c r="H28" s="6">
        <v>8</v>
      </c>
    </row>
    <row r="29" spans="1:11" x14ac:dyDescent="0.35">
      <c r="A29" s="5" t="s">
        <v>11</v>
      </c>
      <c r="B29" s="6">
        <v>30</v>
      </c>
      <c r="C29" s="2"/>
      <c r="D29" s="5" t="s">
        <v>11</v>
      </c>
      <c r="E29" s="6">
        <v>50</v>
      </c>
      <c r="F29" s="2"/>
      <c r="G29" s="5" t="s">
        <v>11</v>
      </c>
      <c r="H29" s="6">
        <v>80</v>
      </c>
    </row>
    <row r="30" spans="1:11" x14ac:dyDescent="0.35">
      <c r="A30" s="7" t="s">
        <v>12</v>
      </c>
      <c r="B30" s="6">
        <f>S7</f>
        <v>28</v>
      </c>
      <c r="C30" s="4"/>
      <c r="D30" s="7" t="s">
        <v>12</v>
      </c>
      <c r="E30" s="6">
        <f>S8</f>
        <v>49</v>
      </c>
      <c r="F30" s="2"/>
      <c r="G30" s="7" t="s">
        <v>12</v>
      </c>
      <c r="H30" s="6">
        <f>S9</f>
        <v>75</v>
      </c>
    </row>
    <row r="31" spans="1:11" x14ac:dyDescent="0.35">
      <c r="A31" s="7" t="s">
        <v>13</v>
      </c>
      <c r="B31" s="6">
        <f>R8</f>
        <v>21</v>
      </c>
      <c r="C31" s="4"/>
      <c r="D31" s="7" t="s">
        <v>13</v>
      </c>
      <c r="E31" s="6">
        <f>R9</f>
        <v>26</v>
      </c>
      <c r="F31" s="2"/>
      <c r="G31" s="7" t="s">
        <v>13</v>
      </c>
      <c r="H31" s="6">
        <f>R10</f>
        <v>24</v>
      </c>
    </row>
    <row r="32" spans="1:11" x14ac:dyDescent="0.35">
      <c r="A32" s="7" t="s">
        <v>14</v>
      </c>
      <c r="B32" s="33">
        <f>P8</f>
        <v>76</v>
      </c>
      <c r="C32" s="2"/>
      <c r="D32" s="7" t="s">
        <v>14</v>
      </c>
      <c r="E32" s="33">
        <f>P9</f>
        <v>79</v>
      </c>
      <c r="F32" s="2"/>
      <c r="G32" s="7" t="s">
        <v>14</v>
      </c>
      <c r="H32" s="33">
        <f>P10</f>
        <v>82</v>
      </c>
    </row>
    <row r="33" spans="1:8" x14ac:dyDescent="0.35">
      <c r="A33" s="7" t="s">
        <v>15</v>
      </c>
      <c r="B33" s="33">
        <f>$N$9</f>
        <v>3</v>
      </c>
      <c r="C33" s="2"/>
      <c r="D33" s="7" t="s">
        <v>15</v>
      </c>
      <c r="E33" s="33">
        <f>$N$9</f>
        <v>3</v>
      </c>
      <c r="F33" s="2"/>
      <c r="G33" s="7" t="s">
        <v>15</v>
      </c>
      <c r="H33" s="33">
        <f>N9</f>
        <v>3</v>
      </c>
    </row>
    <row r="34" spans="1:8" x14ac:dyDescent="0.35">
      <c r="A34" s="8" t="s">
        <v>26</v>
      </c>
      <c r="B34" s="39">
        <f>B33*(B29-B30)/B31+B32</f>
        <v>76.285714285714292</v>
      </c>
      <c r="C34" s="2"/>
      <c r="D34" s="8" t="s">
        <v>27</v>
      </c>
      <c r="E34" s="35">
        <f>E33*(E29-E30)/E31+E32</f>
        <v>79.115384615384613</v>
      </c>
      <c r="F34" s="2"/>
      <c r="G34" s="8" t="s">
        <v>28</v>
      </c>
      <c r="H34" s="9">
        <f>H33*(H29-H30)/H31+H32</f>
        <v>82.625</v>
      </c>
    </row>
    <row r="35" spans="1:8" x14ac:dyDescent="0.35">
      <c r="A35" s="2"/>
      <c r="B35" s="2"/>
      <c r="C35" s="2"/>
      <c r="D35" s="2"/>
      <c r="E35" s="2"/>
      <c r="F35" s="2"/>
      <c r="G35" s="2"/>
      <c r="H35" s="2"/>
    </row>
    <row r="36" spans="1:8" x14ac:dyDescent="0.35">
      <c r="A36" s="10" t="s">
        <v>29</v>
      </c>
      <c r="B36" s="4">
        <f>B34</f>
        <v>76.285714285714292</v>
      </c>
      <c r="C36" s="2" t="s">
        <v>80</v>
      </c>
      <c r="D36" s="2"/>
      <c r="E36" s="2"/>
      <c r="F36" s="2"/>
      <c r="G36" s="2"/>
      <c r="H36" s="2"/>
    </row>
    <row r="37" spans="1:8" x14ac:dyDescent="0.35">
      <c r="A37" s="10" t="s">
        <v>30</v>
      </c>
      <c r="B37" s="2">
        <f>E34</f>
        <v>79.115384615384613</v>
      </c>
      <c r="C37" s="2" t="s">
        <v>81</v>
      </c>
      <c r="D37" s="2"/>
      <c r="E37" s="2"/>
      <c r="F37" s="2"/>
      <c r="G37" s="2"/>
      <c r="H37" s="2"/>
    </row>
    <row r="38" spans="1:8" x14ac:dyDescent="0.35">
      <c r="A38" s="10" t="s">
        <v>31</v>
      </c>
      <c r="B38">
        <f>H34</f>
        <v>82.625</v>
      </c>
      <c r="C38" t="s">
        <v>82</v>
      </c>
    </row>
    <row r="41" spans="1:8" ht="21" x14ac:dyDescent="0.5">
      <c r="A41" s="53" t="s">
        <v>32</v>
      </c>
      <c r="B41" s="53"/>
    </row>
    <row r="42" spans="1:8" x14ac:dyDescent="0.35">
      <c r="B42" s="2"/>
      <c r="C42" s="2"/>
      <c r="D42" s="2"/>
      <c r="E42" s="2"/>
      <c r="F42" s="2"/>
      <c r="G42" s="2"/>
    </row>
    <row r="43" spans="1:8" x14ac:dyDescent="0.35">
      <c r="A43" s="54"/>
      <c r="B43" s="54"/>
      <c r="C43" s="54"/>
      <c r="D43" s="54"/>
      <c r="E43" s="54"/>
      <c r="H43" s="2"/>
    </row>
    <row r="44" spans="1:8" x14ac:dyDescent="0.35">
      <c r="A44" s="54"/>
      <c r="B44" s="54"/>
      <c r="C44" s="54"/>
      <c r="D44" s="54"/>
      <c r="E44" s="54"/>
      <c r="F44" s="2"/>
      <c r="G44" s="2"/>
      <c r="H44" s="2"/>
    </row>
    <row r="45" spans="1:8" x14ac:dyDescent="0.35">
      <c r="A45" s="54"/>
      <c r="B45" s="54"/>
      <c r="C45" s="54"/>
      <c r="D45" s="54"/>
      <c r="E45" s="54"/>
      <c r="F45" s="2"/>
      <c r="G45" s="2"/>
      <c r="H45" s="2"/>
    </row>
    <row r="46" spans="1:8" x14ac:dyDescent="0.35">
      <c r="A46" s="3"/>
      <c r="B46" s="4"/>
      <c r="C46" s="2"/>
      <c r="D46" s="2"/>
      <c r="E46" s="2"/>
      <c r="F46" s="2"/>
      <c r="G46" s="2"/>
      <c r="H46" s="2"/>
    </row>
    <row r="47" spans="1:8" x14ac:dyDescent="0.35">
      <c r="A47" s="55" t="s">
        <v>33</v>
      </c>
      <c r="B47" s="56"/>
      <c r="C47" s="2"/>
      <c r="D47" s="55" t="s">
        <v>34</v>
      </c>
      <c r="E47" s="56"/>
      <c r="F47" s="2"/>
      <c r="G47" s="55" t="s">
        <v>35</v>
      </c>
      <c r="H47" s="56"/>
    </row>
    <row r="48" spans="1:8" x14ac:dyDescent="0.35">
      <c r="A48" s="5" t="s">
        <v>10</v>
      </c>
      <c r="B48" s="6">
        <v>30</v>
      </c>
      <c r="C48" s="2"/>
      <c r="D48" s="5" t="s">
        <v>10</v>
      </c>
      <c r="E48" s="6">
        <v>50</v>
      </c>
      <c r="F48" s="2"/>
      <c r="G48" s="5" t="s">
        <v>10</v>
      </c>
      <c r="H48" s="6">
        <v>75</v>
      </c>
    </row>
    <row r="49" spans="1:8" x14ac:dyDescent="0.35">
      <c r="A49" s="5" t="s">
        <v>11</v>
      </c>
      <c r="B49" s="6">
        <v>30</v>
      </c>
      <c r="C49" s="2"/>
      <c r="D49" s="5" t="s">
        <v>11</v>
      </c>
      <c r="E49" s="6">
        <v>50</v>
      </c>
      <c r="F49" s="2"/>
      <c r="G49" s="5" t="s">
        <v>11</v>
      </c>
      <c r="H49" s="6">
        <v>75</v>
      </c>
    </row>
    <row r="50" spans="1:8" x14ac:dyDescent="0.35">
      <c r="A50" s="7" t="s">
        <v>12</v>
      </c>
      <c r="B50" s="6">
        <f>S7</f>
        <v>28</v>
      </c>
      <c r="C50" s="4"/>
      <c r="D50" s="7" t="s">
        <v>12</v>
      </c>
      <c r="E50" s="6">
        <f>S8</f>
        <v>49</v>
      </c>
      <c r="F50" s="2"/>
      <c r="G50" s="7" t="s">
        <v>12</v>
      </c>
      <c r="H50" s="6">
        <f>S8</f>
        <v>49</v>
      </c>
    </row>
    <row r="51" spans="1:8" x14ac:dyDescent="0.35">
      <c r="A51" s="7" t="s">
        <v>13</v>
      </c>
      <c r="B51" s="6">
        <f>R8</f>
        <v>21</v>
      </c>
      <c r="C51" s="4"/>
      <c r="D51" s="7" t="s">
        <v>13</v>
      </c>
      <c r="E51" s="6">
        <f>R9</f>
        <v>26</v>
      </c>
      <c r="F51" s="2"/>
      <c r="G51" s="7" t="s">
        <v>13</v>
      </c>
      <c r="H51" s="6">
        <f>R9</f>
        <v>26</v>
      </c>
    </row>
    <row r="52" spans="1:8" x14ac:dyDescent="0.35">
      <c r="A52" s="7" t="s">
        <v>14</v>
      </c>
      <c r="B52" s="33">
        <f>P8</f>
        <v>76</v>
      </c>
      <c r="C52" s="2"/>
      <c r="D52" s="7" t="s">
        <v>14</v>
      </c>
      <c r="E52" s="33">
        <f>P9</f>
        <v>79</v>
      </c>
      <c r="F52" s="2"/>
      <c r="G52" s="7" t="s">
        <v>14</v>
      </c>
      <c r="H52" s="33">
        <f>P9</f>
        <v>79</v>
      </c>
    </row>
    <row r="53" spans="1:8" x14ac:dyDescent="0.35">
      <c r="A53" s="7" t="s">
        <v>15</v>
      </c>
      <c r="B53" s="33">
        <f>$N$9</f>
        <v>3</v>
      </c>
      <c r="C53" s="2"/>
      <c r="D53" s="7" t="s">
        <v>15</v>
      </c>
      <c r="E53" s="33">
        <f>$N$9</f>
        <v>3</v>
      </c>
      <c r="F53" s="2"/>
      <c r="G53" s="7" t="s">
        <v>15</v>
      </c>
      <c r="H53" s="33">
        <f>$N$9</f>
        <v>3</v>
      </c>
    </row>
    <row r="54" spans="1:8" x14ac:dyDescent="0.35">
      <c r="A54" s="8" t="s">
        <v>36</v>
      </c>
      <c r="B54" s="39">
        <f>B53*(B49-B50)/B51+B52</f>
        <v>76.285714285714292</v>
      </c>
      <c r="C54" s="2"/>
      <c r="D54" s="8" t="s">
        <v>37</v>
      </c>
      <c r="E54" s="35">
        <f>E53*(E49-E50)/E51+E52</f>
        <v>79.115384615384613</v>
      </c>
      <c r="F54" s="2"/>
      <c r="G54" s="8" t="s">
        <v>38</v>
      </c>
      <c r="H54" s="39">
        <f>H53*(H49-H50)/H51+H52</f>
        <v>82</v>
      </c>
    </row>
    <row r="55" spans="1:8" x14ac:dyDescent="0.35">
      <c r="A55" s="2"/>
      <c r="B55" s="2"/>
      <c r="C55" s="2"/>
      <c r="D55" s="2"/>
      <c r="E55" s="2"/>
      <c r="F55" s="2"/>
      <c r="G55" s="2"/>
      <c r="H55" s="2"/>
    </row>
    <row r="56" spans="1:8" x14ac:dyDescent="0.35">
      <c r="A56" s="10" t="s">
        <v>73</v>
      </c>
      <c r="B56" s="4">
        <f>B54</f>
        <v>76.285714285714292</v>
      </c>
      <c r="C56" s="2" t="s">
        <v>80</v>
      </c>
      <c r="D56" s="2"/>
      <c r="E56" s="2"/>
      <c r="F56" s="2"/>
      <c r="G56" s="2"/>
      <c r="H56" s="2"/>
    </row>
    <row r="57" spans="1:8" x14ac:dyDescent="0.35">
      <c r="A57" s="10" t="s">
        <v>39</v>
      </c>
      <c r="B57" s="41">
        <f>E54</f>
        <v>79.115384615384613</v>
      </c>
      <c r="C57" s="2" t="s">
        <v>81</v>
      </c>
      <c r="D57" s="2"/>
      <c r="E57" s="2"/>
      <c r="F57" s="2"/>
      <c r="G57" s="2"/>
      <c r="H57" s="2"/>
    </row>
    <row r="58" spans="1:8" x14ac:dyDescent="0.35">
      <c r="A58" s="10" t="s">
        <v>40</v>
      </c>
      <c r="B58" s="40">
        <f>H54</f>
        <v>82</v>
      </c>
      <c r="C58" t="s">
        <v>79</v>
      </c>
    </row>
  </sheetData>
  <mergeCells count="15">
    <mergeCell ref="A21:B21"/>
    <mergeCell ref="A47:B47"/>
    <mergeCell ref="D47:E47"/>
    <mergeCell ref="G47:H47"/>
    <mergeCell ref="A23:E25"/>
    <mergeCell ref="A27:B27"/>
    <mergeCell ref="D27:E27"/>
    <mergeCell ref="G27:H27"/>
    <mergeCell ref="A41:B41"/>
    <mergeCell ref="A43:E45"/>
    <mergeCell ref="A1:B1"/>
    <mergeCell ref="A3:E5"/>
    <mergeCell ref="A7:B7"/>
    <mergeCell ref="D7:E7"/>
    <mergeCell ref="G7:H7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 de Datos</vt:lpstr>
      <vt:lpstr>Edad</vt:lpstr>
      <vt:lpstr>Resultado test</vt:lpstr>
      <vt:lpstr>Tiempo empleado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Cristina</cp:lastModifiedBy>
  <cp:lastPrinted>2022-03-08T17:14:40Z</cp:lastPrinted>
  <dcterms:created xsi:type="dcterms:W3CDTF">2022-02-23T21:19:40Z</dcterms:created>
  <dcterms:modified xsi:type="dcterms:W3CDTF">2022-10-23T23:08:54Z</dcterms:modified>
</cp:coreProperties>
</file>