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3d456693b9d57a/Documentos/Estudos/Excel/"/>
    </mc:Choice>
  </mc:AlternateContent>
  <xr:revisionPtr revIDLastSave="48" documentId="8_{72D4B9AD-E762-4497-9134-F29F8A007AAC}" xr6:coauthVersionLast="47" xr6:coauthVersionMax="47" xr10:uidLastSave="{58FC6576-7D3C-484E-985F-58D77AEDADEF}"/>
  <bookViews>
    <workbookView xWindow="-120" yWindow="-120" windowWidth="29040" windowHeight="15720" xr2:uid="{BFEDE925-AB19-413B-95DD-309BA02BCF48}"/>
  </bookViews>
  <sheets>
    <sheet name="FIInvest" sheetId="1" r:id="rId1"/>
    <sheet name="Tipos FII" sheetId="2" r:id="rId2"/>
  </sheets>
  <definedNames>
    <definedName name="aporte">FIInvest!$D$18</definedName>
    <definedName name="patrimonio">FIInvest!$D$21</definedName>
    <definedName name="qtde_anos">FIInvest!$D$19</definedName>
    <definedName name="salario">FIInvest!$D$13</definedName>
    <definedName name="sugestao_investimento">FIInvest!$D$15</definedName>
    <definedName name="taxa_mensal">FIInvest!$D$20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 s="1"/>
  <c r="C39" i="1"/>
  <c r="D39" i="1" s="1"/>
  <c r="C40" i="1"/>
  <c r="D40" i="1" s="1"/>
  <c r="C41" i="1"/>
  <c r="D41" i="1" s="1"/>
  <c r="C42" i="1"/>
  <c r="D42" i="1" s="1"/>
  <c r="C37" i="1"/>
  <c r="D37" i="1" s="1"/>
  <c r="A15" i="2"/>
  <c r="A16" i="2"/>
  <c r="A17" i="2"/>
  <c r="A18" i="2"/>
  <c r="A19" i="2"/>
  <c r="A20" i="2"/>
  <c r="A9" i="2"/>
  <c r="A10" i="2"/>
  <c r="A11" i="2"/>
  <c r="A12" i="2"/>
  <c r="A13" i="2"/>
  <c r="A14" i="2"/>
  <c r="A4" i="2"/>
  <c r="A5" i="2"/>
  <c r="A6" i="2"/>
  <c r="A7" i="2"/>
  <c r="A8" i="2"/>
  <c r="A3" i="2"/>
  <c r="C34" i="1"/>
  <c r="D21" i="1"/>
  <c r="D22" i="1" s="1"/>
  <c r="D15" i="1"/>
  <c r="C27" i="1"/>
  <c r="D27" i="1" s="1"/>
  <c r="C28" i="1"/>
  <c r="D28" i="1" s="1"/>
  <c r="C29" i="1"/>
  <c r="D29" i="1" s="1"/>
  <c r="C30" i="1"/>
  <c r="D30" i="1" s="1"/>
  <c r="C26" i="1"/>
  <c r="D26" i="1" s="1"/>
  <c r="D43" i="1" l="1"/>
</calcChain>
</file>

<file path=xl/sharedStrings.xml><?xml version="1.0" encoding="utf-8"?>
<sst xmlns="http://schemas.openxmlformats.org/spreadsheetml/2006/main" count="70" uniqueCount="34">
  <si>
    <t>investimento mensal</t>
  </si>
  <si>
    <t>Quanto investir por mês?</t>
  </si>
  <si>
    <t>Por quantos anos?</t>
  </si>
  <si>
    <t>Taxa de rendimento mensal?</t>
  </si>
  <si>
    <t>Patrimonio acumulado</t>
  </si>
  <si>
    <t>Dividendos Mensais</t>
  </si>
  <si>
    <t>Cenários</t>
  </si>
  <si>
    <t>Quanto em 2 anos?</t>
  </si>
  <si>
    <t>Quanto em 5 anos?</t>
  </si>
  <si>
    <t>Quanto em 8 anos?</t>
  </si>
  <si>
    <t>Quanto em 10 anos?</t>
  </si>
  <si>
    <t>Quanto em 20 anos?</t>
  </si>
  <si>
    <t>Dividendo</t>
  </si>
  <si>
    <t>Configurações</t>
  </si>
  <si>
    <t>Rendimento Carteira</t>
  </si>
  <si>
    <t>Salário</t>
  </si>
  <si>
    <t>Sugestão de investimento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</si>
  <si>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</si>
  <si>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</si>
  <si>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</si>
  <si>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</si>
  <si>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</si>
  <si>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</si>
  <si>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</si>
  <si>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</si>
  <si>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</si>
  <si>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</si>
  <si>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</si>
  <si>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</si>
  <si>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</si>
  <si>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</si>
  <si>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</si>
  <si>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Agressivo</t>
  </si>
  <si>
    <t>Selecione seu perfil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</si>
</sst>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1"/>
      <color theme="0"/>
      <name val="Aptos Narrow"/>
      <family val="2"/>
      <scheme val="minor"/>
    </font>
    <font>
      <b/>
      <sz val="14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2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2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Border="1"/>
    <xf numFmtId="0" fontId="5" fillId="0" borderId="3" xfId="0" applyFont="1" applyBorder="1" applyAlignment="1">
      <alignment horizontal="center"/>
    </xf>
    <xf numFmtId="164" fontId="6" fillId="0" borderId="4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8" fontId="6" fillId="2" borderId="7" xfId="0" applyNumberFormat="1" applyFont="1" applyFill="1" applyBorder="1" applyAlignment="1">
      <alignment horizontal="center" vertical="center"/>
    </xf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9" fontId="0" fillId="0" borderId="11" xfId="0" applyNumberFormat="1" applyBorder="1"/>
    <xf numFmtId="164" fontId="0" fillId="0" borderId="12" xfId="0" applyNumberFormat="1" applyBorder="1"/>
    <xf numFmtId="0" fontId="2" fillId="3" borderId="13" xfId="0" applyFont="1" applyFill="1" applyBorder="1"/>
    <xf numFmtId="0" fontId="2" fillId="3" borderId="14" xfId="0" applyFont="1" applyFill="1" applyBorder="1"/>
    <xf numFmtId="164" fontId="2" fillId="3" borderId="15" xfId="0" applyNumberFormat="1" applyFont="1" applyFill="1" applyBorder="1"/>
    <xf numFmtId="8" fontId="6" fillId="4" borderId="16" xfId="0" applyNumberFormat="1" applyFont="1" applyFill="1" applyBorder="1" applyAlignment="1">
      <alignment horizontal="center" vertical="center"/>
    </xf>
    <xf numFmtId="8" fontId="6" fillId="4" borderId="17" xfId="0" applyNumberFormat="1" applyFont="1" applyFill="1" applyBorder="1" applyAlignment="1">
      <alignment horizontal="center" vertical="center"/>
    </xf>
    <xf numFmtId="8" fontId="6" fillId="4" borderId="18" xfId="0" applyNumberFormat="1" applyFont="1" applyFill="1" applyBorder="1" applyAlignment="1">
      <alignment horizontal="center" vertical="center"/>
    </xf>
    <xf numFmtId="8" fontId="6" fillId="4" borderId="19" xfId="0" applyNumberFormat="1" applyFont="1" applyFill="1" applyBorder="1" applyAlignment="1">
      <alignment horizontal="center" vertical="center"/>
    </xf>
    <xf numFmtId="8" fontId="6" fillId="4" borderId="20" xfId="0" applyNumberFormat="1" applyFont="1" applyFill="1" applyBorder="1" applyAlignment="1">
      <alignment horizontal="center" vertical="center"/>
    </xf>
    <xf numFmtId="8" fontId="6" fillId="4" borderId="21" xfId="0" applyNumberFormat="1" applyFont="1" applyFill="1" applyBorder="1" applyAlignment="1">
      <alignment horizontal="center" vertical="center"/>
    </xf>
    <xf numFmtId="8" fontId="6" fillId="4" borderId="22" xfId="0" applyNumberFormat="1" applyFont="1" applyFill="1" applyBorder="1" applyAlignment="1">
      <alignment horizontal="center" vertical="center"/>
    </xf>
    <xf numFmtId="8" fontId="6" fillId="4" borderId="23" xfId="0" applyNumberFormat="1" applyFont="1" applyFill="1" applyBorder="1" applyAlignment="1">
      <alignment horizontal="center" vertical="center"/>
    </xf>
    <xf numFmtId="8" fontId="6" fillId="4" borderId="24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6" fillId="0" borderId="9" xfId="1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0" fontId="6" fillId="0" borderId="1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0" fontId="6" fillId="0" borderId="6" xfId="2" applyNumberFormat="1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B09B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0</xdr:row>
      <xdr:rowOff>180975</xdr:rowOff>
    </xdr:from>
    <xdr:to>
      <xdr:col>4</xdr:col>
      <xdr:colOff>9524</xdr:colOff>
      <xdr:row>11</xdr:row>
      <xdr:rowOff>4727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DF7F4C-A5F6-0F2C-3411-5124E320F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4" y="180975"/>
          <a:ext cx="5915025" cy="1919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624B-0A38-4BDA-BF4E-C8FEB6E987B2}">
  <dimension ref="A12:D44"/>
  <sheetViews>
    <sheetView showGridLines="0" tabSelected="1" workbookViewId="0">
      <selection activeCell="B2" sqref="B2"/>
    </sheetView>
  </sheetViews>
  <sheetFormatPr defaultRowHeight="15" x14ac:dyDescent="0.25"/>
  <cols>
    <col min="2" max="2" width="31.85546875" bestFit="1" customWidth="1"/>
    <col min="3" max="4" width="28.28515625" customWidth="1"/>
    <col min="5" max="5" width="23.7109375" bestFit="1" customWidth="1"/>
    <col min="6" max="6" width="10.7109375" bestFit="1" customWidth="1"/>
  </cols>
  <sheetData>
    <row r="12" spans="2:4" ht="18.75" x14ac:dyDescent="0.3">
      <c r="B12" s="50" t="s">
        <v>13</v>
      </c>
      <c r="C12" s="50"/>
      <c r="D12" s="50"/>
    </row>
    <row r="13" spans="2:4" ht="16.5" x14ac:dyDescent="0.3">
      <c r="B13" s="9" t="s">
        <v>15</v>
      </c>
      <c r="C13" s="6"/>
      <c r="D13" s="10">
        <v>5000</v>
      </c>
    </row>
    <row r="14" spans="2:4" ht="16.5" x14ac:dyDescent="0.3">
      <c r="B14" s="11" t="s">
        <v>14</v>
      </c>
      <c r="C14" s="7"/>
      <c r="D14" s="55">
        <v>7.7999999999999996E-3</v>
      </c>
    </row>
    <row r="15" spans="2:4" ht="16.5" x14ac:dyDescent="0.3">
      <c r="B15" s="11" t="s">
        <v>16</v>
      </c>
      <c r="C15" s="7"/>
      <c r="D15" s="48">
        <f>D13*30%</f>
        <v>1500</v>
      </c>
    </row>
    <row r="17" spans="1:4" ht="18.75" x14ac:dyDescent="0.25">
      <c r="B17" s="51" t="s">
        <v>0</v>
      </c>
      <c r="C17" s="51"/>
      <c r="D17" s="51"/>
    </row>
    <row r="18" spans="1:4" ht="16.5" x14ac:dyDescent="0.3">
      <c r="B18" s="39" t="s">
        <v>1</v>
      </c>
      <c r="C18" s="40"/>
      <c r="D18" s="41">
        <v>1000</v>
      </c>
    </row>
    <row r="19" spans="1:4" ht="16.5" x14ac:dyDescent="0.3">
      <c r="B19" s="42" t="s">
        <v>2</v>
      </c>
      <c r="C19" s="43"/>
      <c r="D19" s="44">
        <v>5</v>
      </c>
    </row>
    <row r="20" spans="1:4" ht="16.5" x14ac:dyDescent="0.3">
      <c r="B20" s="45" t="s">
        <v>3</v>
      </c>
      <c r="C20" s="46"/>
      <c r="D20" s="47">
        <v>1.0789999999999999E-2</v>
      </c>
    </row>
    <row r="21" spans="1:4" ht="16.5" x14ac:dyDescent="0.3">
      <c r="B21" s="35" t="s">
        <v>4</v>
      </c>
      <c r="C21" s="36"/>
      <c r="D21" s="28">
        <f>FV(taxa_mensal,qtde_anos*12,aporte*-1)</f>
        <v>83776.913998487638</v>
      </c>
    </row>
    <row r="22" spans="1:4" ht="16.5" x14ac:dyDescent="0.3">
      <c r="B22" s="37" t="s">
        <v>5</v>
      </c>
      <c r="C22" s="38"/>
      <c r="D22" s="34">
        <f>D21*1%</f>
        <v>837.76913998487635</v>
      </c>
    </row>
    <row r="24" spans="1:4" x14ac:dyDescent="0.25">
      <c r="B24" s="8"/>
      <c r="C24" s="8"/>
      <c r="D24" s="8"/>
    </row>
    <row r="25" spans="1:4" ht="18.75" x14ac:dyDescent="0.25">
      <c r="B25" s="51" t="s">
        <v>6</v>
      </c>
      <c r="C25" s="51"/>
      <c r="D25" s="52" t="s">
        <v>12</v>
      </c>
    </row>
    <row r="26" spans="1:4" ht="16.5" x14ac:dyDescent="0.25">
      <c r="A26" s="1">
        <v>2</v>
      </c>
      <c r="B26" s="26" t="s">
        <v>7</v>
      </c>
      <c r="C26" s="27">
        <f>FV($D$20,$A26*12,$D$18*-1)</f>
        <v>27227.627297645216</v>
      </c>
      <c r="D26" s="28">
        <f>C26*$D$14</f>
        <v>212.37549292163268</v>
      </c>
    </row>
    <row r="27" spans="1:4" ht="16.5" x14ac:dyDescent="0.25">
      <c r="A27" s="1">
        <v>5</v>
      </c>
      <c r="B27" s="29" t="s">
        <v>8</v>
      </c>
      <c r="C27" s="30">
        <f>FV($D$20,$A27*12,$D$18*-1)</f>
        <v>83776.913998487638</v>
      </c>
      <c r="D27" s="31">
        <f>C27*$D$14</f>
        <v>653.45992918820355</v>
      </c>
    </row>
    <row r="28" spans="1:4" ht="16.5" x14ac:dyDescent="0.25">
      <c r="A28" s="1">
        <v>8</v>
      </c>
      <c r="B28" s="29" t="s">
        <v>9</v>
      </c>
      <c r="C28" s="30">
        <f>FV($D$20,$A28*12,$D$18*-1)</f>
        <v>166995.59956323131</v>
      </c>
      <c r="D28" s="31">
        <f>C28*$D$14</f>
        <v>1302.5656765932042</v>
      </c>
    </row>
    <row r="29" spans="1:4" ht="16.5" x14ac:dyDescent="0.25">
      <c r="A29" s="1">
        <v>10</v>
      </c>
      <c r="B29" s="29" t="s">
        <v>10</v>
      </c>
      <c r="C29" s="30">
        <f>FV($D$20,$A29*12,$D$18*-1)</f>
        <v>243284.2125301722</v>
      </c>
      <c r="D29" s="31">
        <f>C29*$D$14</f>
        <v>1897.616857735343</v>
      </c>
    </row>
    <row r="30" spans="1:4" ht="16.5" x14ac:dyDescent="0.25">
      <c r="A30" s="1">
        <v>20</v>
      </c>
      <c r="B30" s="32" t="s">
        <v>11</v>
      </c>
      <c r="C30" s="33">
        <f>FV($D$20,$A30*12,$D$18*-1)</f>
        <v>1125198.4000970805</v>
      </c>
      <c r="D30" s="34">
        <f>C30*$D$14</f>
        <v>8776.5475207572272</v>
      </c>
    </row>
    <row r="31" spans="1:4" x14ac:dyDescent="0.25">
      <c r="A31" s="1"/>
      <c r="B31" s="1"/>
      <c r="C31" s="1"/>
      <c r="D31" s="1"/>
    </row>
    <row r="32" spans="1:4" x14ac:dyDescent="0.25">
      <c r="B32" s="8"/>
      <c r="C32" s="49" t="s">
        <v>33</v>
      </c>
      <c r="D32" s="8"/>
    </row>
    <row r="33" spans="2:4" x14ac:dyDescent="0.25">
      <c r="B33" s="53" t="s">
        <v>17</v>
      </c>
      <c r="C33" s="53" t="s">
        <v>18</v>
      </c>
      <c r="D33" s="53"/>
    </row>
    <row r="34" spans="2:4" ht="16.5" x14ac:dyDescent="0.25">
      <c r="B34" s="12" t="s">
        <v>19</v>
      </c>
      <c r="C34" s="13">
        <f>aporte</f>
        <v>1000</v>
      </c>
      <c r="D34" s="14"/>
    </row>
    <row r="35" spans="2:4" x14ac:dyDescent="0.25">
      <c r="B35" s="15"/>
      <c r="C35" s="16"/>
      <c r="D35" s="17"/>
    </row>
    <row r="36" spans="2:4" x14ac:dyDescent="0.25">
      <c r="B36" s="18" t="s">
        <v>20</v>
      </c>
      <c r="C36" s="19" t="s">
        <v>21</v>
      </c>
      <c r="D36" s="20" t="s">
        <v>22</v>
      </c>
    </row>
    <row r="37" spans="2:4" x14ac:dyDescent="0.25">
      <c r="B37" s="15" t="s">
        <v>23</v>
      </c>
      <c r="C37" s="21">
        <f>VLOOKUP($C$33&amp;"-"&amp;B37,'Tipos FII'!A:D,4,0)</f>
        <v>0.32</v>
      </c>
      <c r="D37" s="22">
        <f>C37*$C$34</f>
        <v>320</v>
      </c>
    </row>
    <row r="38" spans="2:4" x14ac:dyDescent="0.25">
      <c r="B38" s="15" t="s">
        <v>24</v>
      </c>
      <c r="C38" s="21">
        <f>VLOOKUP($C$33&amp;"-"&amp;B38,'Tipos FII'!A:D,4,0)</f>
        <v>0.35</v>
      </c>
      <c r="D38" s="22">
        <f t="shared" ref="D38:D42" si="0">C38*$C$34</f>
        <v>350</v>
      </c>
    </row>
    <row r="39" spans="2:4" x14ac:dyDescent="0.25">
      <c r="B39" s="15" t="s">
        <v>25</v>
      </c>
      <c r="C39" s="21">
        <f>VLOOKUP($C$33&amp;"-"&amp;B39,'Tipos FII'!A:D,4,0)</f>
        <v>0.08</v>
      </c>
      <c r="D39" s="22">
        <f t="shared" si="0"/>
        <v>80</v>
      </c>
    </row>
    <row r="40" spans="2:4" x14ac:dyDescent="0.25">
      <c r="B40" s="15" t="s">
        <v>26</v>
      </c>
      <c r="C40" s="21">
        <f>VLOOKUP($C$33&amp;"-"&amp;B40,'Tipos FII'!A:D,4,0)</f>
        <v>0.05</v>
      </c>
      <c r="D40" s="22">
        <f t="shared" si="0"/>
        <v>50</v>
      </c>
    </row>
    <row r="41" spans="2:4" x14ac:dyDescent="0.25">
      <c r="B41" s="15" t="s">
        <v>27</v>
      </c>
      <c r="C41" s="21">
        <f>VLOOKUP($C$33&amp;"-"&amp;B41,'Tipos FII'!A:D,4,0)</f>
        <v>0.1</v>
      </c>
      <c r="D41" s="22">
        <f t="shared" si="0"/>
        <v>100</v>
      </c>
    </row>
    <row r="42" spans="2:4" x14ac:dyDescent="0.25">
      <c r="B42" s="15" t="s">
        <v>28</v>
      </c>
      <c r="C42" s="21">
        <f>VLOOKUP($C$33&amp;"-"&amp;B42,'Tipos FII'!A:D,4,0)</f>
        <v>0.1</v>
      </c>
      <c r="D42" s="22">
        <f t="shared" si="0"/>
        <v>100</v>
      </c>
    </row>
    <row r="43" spans="2:4" x14ac:dyDescent="0.25">
      <c r="B43" s="23"/>
      <c r="C43" s="24"/>
      <c r="D43" s="25">
        <f>SUM(D37:D42)</f>
        <v>1000</v>
      </c>
    </row>
    <row r="44" spans="2:4" x14ac:dyDescent="0.25">
      <c r="B44" s="8"/>
      <c r="C44" s="8"/>
      <c r="D44" s="8"/>
    </row>
  </sheetData>
  <mergeCells count="11">
    <mergeCell ref="B12:D12"/>
    <mergeCell ref="B13:C13"/>
    <mergeCell ref="B14:C14"/>
    <mergeCell ref="B15:C15"/>
    <mergeCell ref="B25:C25"/>
    <mergeCell ref="B17:D17"/>
    <mergeCell ref="B18:C18"/>
    <mergeCell ref="B19:C19"/>
    <mergeCell ref="B20:C20"/>
    <mergeCell ref="B21:C21"/>
    <mergeCell ref="B22:C22"/>
  </mergeCells>
  <dataValidations count="1">
    <dataValidation type="list" allowBlank="1" showInputMessage="1" showErrorMessage="1" sqref="C33" xr:uid="{73C3C261-EE42-49E8-9B33-B06860F584CD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6795-3FC5-409A-ACB1-8830796C41DC}">
  <dimension ref="A2:D20"/>
  <sheetViews>
    <sheetView workbookViewId="0">
      <selection activeCell="H11" sqref="H11"/>
    </sheetView>
  </sheetViews>
  <sheetFormatPr defaultRowHeight="15" x14ac:dyDescent="0.25"/>
  <cols>
    <col min="1" max="1" width="28.42578125" style="2" bestFit="1" customWidth="1"/>
    <col min="2" max="2" width="12.140625" style="2" bestFit="1" customWidth="1"/>
    <col min="3" max="3" width="16.140625" style="2" bestFit="1" customWidth="1"/>
    <col min="4" max="4" width="9.140625" style="2"/>
  </cols>
  <sheetData>
    <row r="2" spans="1:4" ht="20.25" x14ac:dyDescent="0.25">
      <c r="A2" s="54" t="s">
        <v>31</v>
      </c>
      <c r="B2" s="54" t="s">
        <v>17</v>
      </c>
      <c r="C2" s="54" t="s">
        <v>20</v>
      </c>
      <c r="D2" s="54" t="s">
        <v>30</v>
      </c>
    </row>
    <row r="3" spans="1:4" ht="16.5" x14ac:dyDescent="0.25">
      <c r="A3" s="3" t="str">
        <f>B3&amp;"-"&amp;C3</f>
        <v>Conservador-Papel</v>
      </c>
      <c r="B3" s="3" t="s">
        <v>29</v>
      </c>
      <c r="C3" s="3" t="s">
        <v>23</v>
      </c>
      <c r="D3" s="4">
        <v>0.3</v>
      </c>
    </row>
    <row r="4" spans="1:4" ht="16.5" x14ac:dyDescent="0.25">
      <c r="A4" s="3" t="str">
        <f t="shared" ref="A4:A20" si="0">B4&amp;"-"&amp;C4</f>
        <v>Conservador-Tijolo</v>
      </c>
      <c r="B4" s="3" t="s">
        <v>29</v>
      </c>
      <c r="C4" s="3" t="s">
        <v>24</v>
      </c>
      <c r="D4" s="4">
        <v>0.5</v>
      </c>
    </row>
    <row r="5" spans="1:4" ht="16.5" x14ac:dyDescent="0.25">
      <c r="A5" s="3" t="str">
        <f t="shared" si="0"/>
        <v>Conservador-Híbridos</v>
      </c>
      <c r="B5" s="3" t="s">
        <v>29</v>
      </c>
      <c r="C5" s="3" t="s">
        <v>25</v>
      </c>
      <c r="D5" s="4">
        <v>0.1</v>
      </c>
    </row>
    <row r="6" spans="1:4" ht="16.5" x14ac:dyDescent="0.25">
      <c r="A6" s="3" t="str">
        <f t="shared" si="0"/>
        <v>Conservador-FOFs</v>
      </c>
      <c r="B6" s="3" t="s">
        <v>29</v>
      </c>
      <c r="C6" s="3" t="s">
        <v>26</v>
      </c>
      <c r="D6" s="4">
        <v>0.1</v>
      </c>
    </row>
    <row r="7" spans="1:4" ht="16.5" x14ac:dyDescent="0.25">
      <c r="A7" s="3" t="str">
        <f t="shared" si="0"/>
        <v>Conservador-Desenvolvimento</v>
      </c>
      <c r="B7" s="3" t="s">
        <v>29</v>
      </c>
      <c r="C7" s="3" t="s">
        <v>27</v>
      </c>
      <c r="D7" s="4">
        <v>0</v>
      </c>
    </row>
    <row r="8" spans="1:4" ht="16.5" x14ac:dyDescent="0.25">
      <c r="A8" s="3" t="str">
        <f t="shared" si="0"/>
        <v>Conservador-Hotelarias</v>
      </c>
      <c r="B8" s="3" t="s">
        <v>29</v>
      </c>
      <c r="C8" s="3" t="s">
        <v>28</v>
      </c>
      <c r="D8" s="4">
        <v>0</v>
      </c>
    </row>
    <row r="9" spans="1:4" ht="16.5" x14ac:dyDescent="0.25">
      <c r="A9" s="3" t="str">
        <f t="shared" si="0"/>
        <v>Moderado-Papel</v>
      </c>
      <c r="B9" s="3" t="s">
        <v>18</v>
      </c>
      <c r="C9" s="3" t="s">
        <v>23</v>
      </c>
      <c r="D9" s="4">
        <v>0.32</v>
      </c>
    </row>
    <row r="10" spans="1:4" ht="16.5" x14ac:dyDescent="0.25">
      <c r="A10" s="3" t="str">
        <f t="shared" si="0"/>
        <v>Moderado-Tijolo</v>
      </c>
      <c r="B10" s="3" t="s">
        <v>18</v>
      </c>
      <c r="C10" s="3" t="s">
        <v>24</v>
      </c>
      <c r="D10" s="4">
        <v>0.35</v>
      </c>
    </row>
    <row r="11" spans="1:4" ht="16.5" x14ac:dyDescent="0.25">
      <c r="A11" s="3" t="str">
        <f t="shared" si="0"/>
        <v>Moderado-Híbridos</v>
      </c>
      <c r="B11" s="3" t="s">
        <v>18</v>
      </c>
      <c r="C11" s="3" t="s">
        <v>25</v>
      </c>
      <c r="D11" s="4">
        <v>0.08</v>
      </c>
    </row>
    <row r="12" spans="1:4" ht="16.5" x14ac:dyDescent="0.25">
      <c r="A12" s="3" t="str">
        <f t="shared" si="0"/>
        <v>Moderado-FOFs</v>
      </c>
      <c r="B12" s="3" t="s">
        <v>18</v>
      </c>
      <c r="C12" s="3" t="s">
        <v>26</v>
      </c>
      <c r="D12" s="4">
        <v>0.05</v>
      </c>
    </row>
    <row r="13" spans="1:4" ht="16.5" x14ac:dyDescent="0.25">
      <c r="A13" s="3" t="str">
        <f t="shared" si="0"/>
        <v>Moderado-Desenvolvimento</v>
      </c>
      <c r="B13" s="3" t="s">
        <v>18</v>
      </c>
      <c r="C13" s="3" t="s">
        <v>27</v>
      </c>
      <c r="D13" s="4">
        <v>0.1</v>
      </c>
    </row>
    <row r="14" spans="1:4" ht="16.5" x14ac:dyDescent="0.25">
      <c r="A14" s="3" t="str">
        <f t="shared" si="0"/>
        <v>Moderado-Hotelarias</v>
      </c>
      <c r="B14" s="3" t="s">
        <v>18</v>
      </c>
      <c r="C14" s="3" t="s">
        <v>28</v>
      </c>
      <c r="D14" s="4">
        <v>0.1</v>
      </c>
    </row>
    <row r="15" spans="1:4" ht="16.5" x14ac:dyDescent="0.25">
      <c r="A15" s="3" t="str">
        <f t="shared" si="0"/>
        <v>Agressivo-Papel</v>
      </c>
      <c r="B15" s="3" t="s">
        <v>32</v>
      </c>
      <c r="C15" s="3" t="s">
        <v>23</v>
      </c>
      <c r="D15" s="4">
        <v>0.5</v>
      </c>
    </row>
    <row r="16" spans="1:4" ht="16.5" x14ac:dyDescent="0.25">
      <c r="A16" s="3" t="str">
        <f t="shared" si="0"/>
        <v>Agressivo-Tijolo</v>
      </c>
      <c r="B16" s="3" t="s">
        <v>32</v>
      </c>
      <c r="C16" s="3" t="s">
        <v>24</v>
      </c>
      <c r="D16" s="4">
        <v>0.1</v>
      </c>
    </row>
    <row r="17" spans="1:4" ht="16.5" x14ac:dyDescent="0.25">
      <c r="A17" s="3" t="str">
        <f t="shared" si="0"/>
        <v>Agressivo-Híbridos</v>
      </c>
      <c r="B17" s="3" t="s">
        <v>32</v>
      </c>
      <c r="C17" s="3" t="s">
        <v>25</v>
      </c>
      <c r="D17" s="4">
        <v>0.05</v>
      </c>
    </row>
    <row r="18" spans="1:4" ht="16.5" x14ac:dyDescent="0.25">
      <c r="A18" s="3" t="str">
        <f t="shared" si="0"/>
        <v>Agressivo-FOFs</v>
      </c>
      <c r="B18" s="3" t="s">
        <v>32</v>
      </c>
      <c r="C18" s="3" t="s">
        <v>26</v>
      </c>
      <c r="D18" s="4">
        <v>0.05</v>
      </c>
    </row>
    <row r="19" spans="1:4" ht="16.5" x14ac:dyDescent="0.25">
      <c r="A19" s="3" t="str">
        <f t="shared" si="0"/>
        <v>Agressivo-Desenvolvimento</v>
      </c>
      <c r="B19" s="3" t="s">
        <v>32</v>
      </c>
      <c r="C19" s="3" t="s">
        <v>27</v>
      </c>
      <c r="D19" s="5">
        <v>0.2</v>
      </c>
    </row>
    <row r="20" spans="1:4" ht="16.5" x14ac:dyDescent="0.25">
      <c r="A20" s="3" t="str">
        <f t="shared" si="0"/>
        <v>Agressivo-Hotelarias</v>
      </c>
      <c r="B20" s="3" t="s">
        <v>32</v>
      </c>
      <c r="C20" s="3" t="s">
        <v>28</v>
      </c>
      <c r="D20" s="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FIInvest</vt:lpstr>
      <vt:lpstr>Tipos FII</vt:lpstr>
      <vt:lpstr>aporte</vt:lpstr>
      <vt:lpstr>patrimonio</vt:lpstr>
      <vt:lpstr>qtde_anos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Lima</dc:creator>
  <cp:lastModifiedBy>Ana Lima</cp:lastModifiedBy>
  <dcterms:created xsi:type="dcterms:W3CDTF">2025-06-10T00:16:51Z</dcterms:created>
  <dcterms:modified xsi:type="dcterms:W3CDTF">2025-06-14T20:36:09Z</dcterms:modified>
</cp:coreProperties>
</file>