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olina.karovska\Desktop\"/>
    </mc:Choice>
  </mc:AlternateContent>
  <xr:revisionPtr revIDLastSave="0" documentId="8_{C12C63BC-D21E-4962-B889-165F3DE49F9A}" xr6:coauthVersionLast="47" xr6:coauthVersionMax="47" xr10:uidLastSave="{00000000-0000-0000-0000-000000000000}"/>
  <bookViews>
    <workbookView xWindow="-108" yWindow="-108" windowWidth="23256" windowHeight="12576" tabRatio="880" activeTab="6" xr2:uid="{6EB48BA1-ED18-4AC6-81A7-5E5400811ACF}"/>
  </bookViews>
  <sheets>
    <sheet name="ФИ-Наслов" sheetId="22" r:id="rId1"/>
    <sheet name="FI-Title" sheetId="13" r:id="rId2"/>
    <sheet name="Биланс на состојба" sheetId="14" r:id="rId3"/>
    <sheet name="Balance Sheet" sheetId="18" r:id="rId4"/>
    <sheet name="Биланс на успех - природа" sheetId="15" r:id="rId5"/>
    <sheet name="Income Statement" sheetId="19" r:id="rId6"/>
    <sheet name="Паричен тек" sheetId="16" r:id="rId7"/>
    <sheet name="Cash Flow" sheetId="20" r:id="rId8"/>
    <sheet name="Капитал" sheetId="17" r:id="rId9"/>
    <sheet name="Equity" sheetId="21" r:id="rId10"/>
  </sheets>
  <externalReferences>
    <externalReference r:id="rId11"/>
    <externalReference r:id="rId12"/>
  </externalReferences>
  <definedNames>
    <definedName name="_xlnm.Database">#REF!</definedName>
    <definedName name="Excel_BuiltIn_Print_Area_1">[1]БС!#REF!</definedName>
    <definedName name="_xlnm.Print_Area" localSheetId="3">'Balance Sheet'!$A$2:$I$63</definedName>
    <definedName name="_xlnm.Print_Area" localSheetId="7">'Cash Flow'!$A$1:$I$50</definedName>
    <definedName name="_xlnm.Print_Area" localSheetId="9">Equity!$A$4:$G$50</definedName>
    <definedName name="_xlnm.Print_Area" localSheetId="1">'FI-Title'!$A$1:$H$34</definedName>
    <definedName name="_xlnm.Print_Area" localSheetId="5">'Income Statement'!$A$1:$J$52</definedName>
    <definedName name="_xlnm.Print_Area" localSheetId="2">'Биланс на состојба'!$A$1:$I$57</definedName>
    <definedName name="_xlnm.Print_Area" localSheetId="4">'Биланс на успех - природа'!$A$1:$J$52</definedName>
    <definedName name="_xlnm.Print_Area" localSheetId="8">Капитал!$A$1:$G$66</definedName>
    <definedName name="_xlnm.Print_Area" localSheetId="6">'Паричен тек'!$A$2:$I$50</definedName>
    <definedName name="_xlnm.Print_Area" localSheetId="0">'ФИ-Наслов'!$A$1:$H$34</definedName>
    <definedName name="_xlnm.Print_Titles" localSheetId="4">'Биланс на успех - природа'!$9:$10</definedName>
    <definedName name="table452a_4">#REF!</definedName>
    <definedName name="table452b_4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20" l="1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D8" i="20"/>
  <c r="D8" i="16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9" i="19"/>
  <c r="E8" i="20" s="1"/>
  <c r="E9" i="19"/>
  <c r="F9" i="15"/>
  <c r="E8" i="16" s="1"/>
  <c r="E9" i="15"/>
  <c r="E57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58" i="14"/>
  <c r="G28" i="17" l="1"/>
  <c r="G47" i="17" s="1"/>
  <c r="F28" i="17"/>
  <c r="F47" i="17" s="1"/>
  <c r="F47" i="21" s="1"/>
  <c r="E28" i="17"/>
  <c r="E28" i="21" s="1"/>
  <c r="D28" i="17"/>
  <c r="D28" i="21" s="1"/>
  <c r="C28" i="17"/>
  <c r="C47" i="17" s="1"/>
  <c r="C47" i="21" s="1"/>
  <c r="B28" i="17"/>
  <c r="B47" i="17" s="1"/>
  <c r="I8" i="18"/>
  <c r="B1" i="17"/>
  <c r="B4" i="17"/>
  <c r="B3" i="17"/>
  <c r="B2" i="17"/>
  <c r="D2" i="16"/>
  <c r="F5" i="16"/>
  <c r="F4" i="16"/>
  <c r="F3" i="16"/>
  <c r="G4" i="15"/>
  <c r="G3" i="15"/>
  <c r="G2" i="15"/>
  <c r="G1" i="15"/>
  <c r="I8" i="14"/>
  <c r="F4" i="14"/>
  <c r="F3" i="14"/>
  <c r="F2" i="14"/>
  <c r="F1" i="14"/>
  <c r="F46" i="21"/>
  <c r="E46" i="21"/>
  <c r="D46" i="21"/>
  <c r="C46" i="21"/>
  <c r="B46" i="21"/>
  <c r="F45" i="21"/>
  <c r="E45" i="21"/>
  <c r="D45" i="21"/>
  <c r="C45" i="21"/>
  <c r="B45" i="21"/>
  <c r="F44" i="21"/>
  <c r="E44" i="21"/>
  <c r="D44" i="21"/>
  <c r="C44" i="21"/>
  <c r="B44" i="21"/>
  <c r="F43" i="21"/>
  <c r="E43" i="21"/>
  <c r="D43" i="21"/>
  <c r="C43" i="21"/>
  <c r="B43" i="21"/>
  <c r="F42" i="21"/>
  <c r="E42" i="21"/>
  <c r="D42" i="21"/>
  <c r="C42" i="21"/>
  <c r="B42" i="21"/>
  <c r="F41" i="21"/>
  <c r="E41" i="21"/>
  <c r="D41" i="21"/>
  <c r="C41" i="21"/>
  <c r="B41" i="21"/>
  <c r="F40" i="21"/>
  <c r="E40" i="21"/>
  <c r="D40" i="21"/>
  <c r="C40" i="21"/>
  <c r="B40" i="21"/>
  <c r="F39" i="21"/>
  <c r="E39" i="21"/>
  <c r="D39" i="21"/>
  <c r="C39" i="21"/>
  <c r="B39" i="21"/>
  <c r="F38" i="21"/>
  <c r="E38" i="21"/>
  <c r="D38" i="21"/>
  <c r="C38" i="21"/>
  <c r="B38" i="21"/>
  <c r="F37" i="21"/>
  <c r="E37" i="21"/>
  <c r="D37" i="21"/>
  <c r="C37" i="21"/>
  <c r="B37" i="21"/>
  <c r="F36" i="21"/>
  <c r="E36" i="21"/>
  <c r="D36" i="21"/>
  <c r="C36" i="21"/>
  <c r="B36" i="21"/>
  <c r="F35" i="21"/>
  <c r="E35" i="21"/>
  <c r="D35" i="21"/>
  <c r="C35" i="21"/>
  <c r="B35" i="21"/>
  <c r="F34" i="21"/>
  <c r="C34" i="21"/>
  <c r="B34" i="21"/>
  <c r="F33" i="21"/>
  <c r="D33" i="21"/>
  <c r="C33" i="21"/>
  <c r="B33" i="21"/>
  <c r="F32" i="21"/>
  <c r="E32" i="21"/>
  <c r="D32" i="21"/>
  <c r="C32" i="21"/>
  <c r="B32" i="21"/>
  <c r="F31" i="21"/>
  <c r="E31" i="21"/>
  <c r="D31" i="21"/>
  <c r="C31" i="21"/>
  <c r="B31" i="21"/>
  <c r="F30" i="21"/>
  <c r="E30" i="21"/>
  <c r="D30" i="21"/>
  <c r="C30" i="21"/>
  <c r="B30" i="21"/>
  <c r="F29" i="21"/>
  <c r="E29" i="21"/>
  <c r="D29" i="21"/>
  <c r="C29" i="21"/>
  <c r="B29" i="21"/>
  <c r="F27" i="21"/>
  <c r="E27" i="21"/>
  <c r="D27" i="21"/>
  <c r="C27" i="21"/>
  <c r="B27" i="21"/>
  <c r="F26" i="21"/>
  <c r="E26" i="21"/>
  <c r="D26" i="21"/>
  <c r="C26" i="21"/>
  <c r="B26" i="21"/>
  <c r="F25" i="21"/>
  <c r="E25" i="21"/>
  <c r="D25" i="21"/>
  <c r="C25" i="21"/>
  <c r="B25" i="21"/>
  <c r="F24" i="21"/>
  <c r="E24" i="21"/>
  <c r="D24" i="21"/>
  <c r="C24" i="21"/>
  <c r="B24" i="21"/>
  <c r="F23" i="21"/>
  <c r="E23" i="21"/>
  <c r="D23" i="21"/>
  <c r="C23" i="21"/>
  <c r="B23" i="21"/>
  <c r="F22" i="21"/>
  <c r="E22" i="21"/>
  <c r="D22" i="21"/>
  <c r="C22" i="21"/>
  <c r="B22" i="21"/>
  <c r="F21" i="21"/>
  <c r="E21" i="21"/>
  <c r="D21" i="21"/>
  <c r="C21" i="21"/>
  <c r="B21" i="21"/>
  <c r="F20" i="21"/>
  <c r="E20" i="21"/>
  <c r="D20" i="21"/>
  <c r="C20" i="21"/>
  <c r="B20" i="21"/>
  <c r="F19" i="21"/>
  <c r="E19" i="21"/>
  <c r="D19" i="21"/>
  <c r="C19" i="21"/>
  <c r="B19" i="21"/>
  <c r="F18" i="21"/>
  <c r="E18" i="21"/>
  <c r="D18" i="21"/>
  <c r="C18" i="21"/>
  <c r="B18" i="21"/>
  <c r="F17" i="21"/>
  <c r="E17" i="21"/>
  <c r="D17" i="21"/>
  <c r="C17" i="21"/>
  <c r="B17" i="21"/>
  <c r="F16" i="21"/>
  <c r="E16" i="21"/>
  <c r="D16" i="21"/>
  <c r="C16" i="21"/>
  <c r="B16" i="21"/>
  <c r="F15" i="21"/>
  <c r="E15" i="21"/>
  <c r="D15" i="21"/>
  <c r="C15" i="21"/>
  <c r="B15" i="21"/>
  <c r="F14" i="21"/>
  <c r="E14" i="21"/>
  <c r="D14" i="21"/>
  <c r="C14" i="21"/>
  <c r="B14" i="21"/>
  <c r="F13" i="21"/>
  <c r="E13" i="21"/>
  <c r="D13" i="21"/>
  <c r="C13" i="21"/>
  <c r="B13" i="21"/>
  <c r="F12" i="21"/>
  <c r="E12" i="21"/>
  <c r="D12" i="21"/>
  <c r="C12" i="21"/>
  <c r="B12" i="21"/>
  <c r="F11" i="21"/>
  <c r="E11" i="21"/>
  <c r="D11" i="21"/>
  <c r="C11" i="21"/>
  <c r="B11" i="21"/>
  <c r="F10" i="21"/>
  <c r="E10" i="21"/>
  <c r="D10" i="21"/>
  <c r="C10" i="21"/>
  <c r="B10" i="21"/>
  <c r="F9" i="21"/>
  <c r="E9" i="21"/>
  <c r="D9" i="21"/>
  <c r="C9" i="21"/>
  <c r="B9" i="21"/>
  <c r="B3" i="21"/>
  <c r="B2" i="21"/>
  <c r="B4" i="21"/>
  <c r="B48" i="20"/>
  <c r="H46" i="20"/>
  <c r="G46" i="20"/>
  <c r="F46" i="20"/>
  <c r="D46" i="20"/>
  <c r="C46" i="20"/>
  <c r="B46" i="20"/>
  <c r="H45" i="20"/>
  <c r="G45" i="20"/>
  <c r="F45" i="20"/>
  <c r="D45" i="20"/>
  <c r="C45" i="20"/>
  <c r="B45" i="20"/>
  <c r="H44" i="20"/>
  <c r="F44" i="20"/>
  <c r="C44" i="20"/>
  <c r="B44" i="20"/>
  <c r="H43" i="20"/>
  <c r="G43" i="20"/>
  <c r="F43" i="20"/>
  <c r="D43" i="20"/>
  <c r="C43" i="20"/>
  <c r="B43" i="20"/>
  <c r="H42" i="20"/>
  <c r="G42" i="20"/>
  <c r="F42" i="20"/>
  <c r="D42" i="20"/>
  <c r="C42" i="20"/>
  <c r="B42" i="20"/>
  <c r="H41" i="20"/>
  <c r="G41" i="20"/>
  <c r="F41" i="20"/>
  <c r="D41" i="20"/>
  <c r="C41" i="20"/>
  <c r="B41" i="20"/>
  <c r="H40" i="20"/>
  <c r="G40" i="20"/>
  <c r="F40" i="20"/>
  <c r="D40" i="20"/>
  <c r="C40" i="20"/>
  <c r="H38" i="20"/>
  <c r="G38" i="20"/>
  <c r="F38" i="20"/>
  <c r="D38" i="20"/>
  <c r="C38" i="20"/>
  <c r="B38" i="20"/>
  <c r="H37" i="20"/>
  <c r="G37" i="20"/>
  <c r="F37" i="20"/>
  <c r="D37" i="20"/>
  <c r="C37" i="20"/>
  <c r="B37" i="20"/>
  <c r="H36" i="20"/>
  <c r="G36" i="20"/>
  <c r="F36" i="20"/>
  <c r="D36" i="20"/>
  <c r="C36" i="20"/>
  <c r="B36" i="20"/>
  <c r="H35" i="20"/>
  <c r="G35" i="20"/>
  <c r="D35" i="20"/>
  <c r="C35" i="20"/>
  <c r="B35" i="20"/>
  <c r="F34" i="20"/>
  <c r="C34" i="20"/>
  <c r="B34" i="20"/>
  <c r="H33" i="20"/>
  <c r="G33" i="20"/>
  <c r="F33" i="20"/>
  <c r="D33" i="20"/>
  <c r="C33" i="20"/>
  <c r="B33" i="20"/>
  <c r="H32" i="20"/>
  <c r="G32" i="20"/>
  <c r="F32" i="20"/>
  <c r="D32" i="20"/>
  <c r="C32" i="20"/>
  <c r="B32" i="20"/>
  <c r="G31" i="20"/>
  <c r="F31" i="20"/>
  <c r="B31" i="20"/>
  <c r="F30" i="20"/>
  <c r="H28" i="20"/>
  <c r="G28" i="20"/>
  <c r="F28" i="20"/>
  <c r="D28" i="20"/>
  <c r="C28" i="20"/>
  <c r="B28" i="20"/>
  <c r="H27" i="20"/>
  <c r="G27" i="20"/>
  <c r="F27" i="20"/>
  <c r="D27" i="20"/>
  <c r="C27" i="20"/>
  <c r="B27" i="20"/>
  <c r="H26" i="20"/>
  <c r="G26" i="20"/>
  <c r="F26" i="20"/>
  <c r="D26" i="20"/>
  <c r="C26" i="20"/>
  <c r="B26" i="20"/>
  <c r="H25" i="20"/>
  <c r="G25" i="20"/>
  <c r="F25" i="20"/>
  <c r="D25" i="20"/>
  <c r="C25" i="20"/>
  <c r="B25" i="20"/>
  <c r="H24" i="20"/>
  <c r="G24" i="20"/>
  <c r="F24" i="20"/>
  <c r="D24" i="20"/>
  <c r="C24" i="20"/>
  <c r="B24" i="20"/>
  <c r="H23" i="20"/>
  <c r="G23" i="20"/>
  <c r="F23" i="20"/>
  <c r="D23" i="20"/>
  <c r="C23" i="20"/>
  <c r="B23" i="20"/>
  <c r="H20" i="20"/>
  <c r="G20" i="20"/>
  <c r="F20" i="20"/>
  <c r="D20" i="20"/>
  <c r="C20" i="20"/>
  <c r="B20" i="20"/>
  <c r="H16" i="20"/>
  <c r="G16" i="20"/>
  <c r="F16" i="20"/>
  <c r="D16" i="20"/>
  <c r="C16" i="20"/>
  <c r="B16" i="20"/>
  <c r="H13" i="20"/>
  <c r="G13" i="20"/>
  <c r="F13" i="20"/>
  <c r="D13" i="20"/>
  <c r="C13" i="20"/>
  <c r="B13" i="20"/>
  <c r="H11" i="20"/>
  <c r="G11" i="20"/>
  <c r="F11" i="20"/>
  <c r="D11" i="20"/>
  <c r="C11" i="20"/>
  <c r="B11" i="20"/>
  <c r="F5" i="20"/>
  <c r="F4" i="20"/>
  <c r="F3" i="20"/>
  <c r="H49" i="19"/>
  <c r="G49" i="19"/>
  <c r="E49" i="19"/>
  <c r="D49" i="19"/>
  <c r="C49" i="19"/>
  <c r="I48" i="19"/>
  <c r="H48" i="19"/>
  <c r="G48" i="19"/>
  <c r="E48" i="19"/>
  <c r="D48" i="19"/>
  <c r="C48" i="19"/>
  <c r="H47" i="19"/>
  <c r="G47" i="19"/>
  <c r="E47" i="19"/>
  <c r="D47" i="19"/>
  <c r="C47" i="19"/>
  <c r="I46" i="19"/>
  <c r="H46" i="19"/>
  <c r="G46" i="19"/>
  <c r="E46" i="19"/>
  <c r="D46" i="19"/>
  <c r="C46" i="19"/>
  <c r="H45" i="19"/>
  <c r="G45" i="19"/>
  <c r="E45" i="19"/>
  <c r="D45" i="19"/>
  <c r="C45" i="19"/>
  <c r="H44" i="19"/>
  <c r="G44" i="19"/>
  <c r="E44" i="19"/>
  <c r="D44" i="19"/>
  <c r="C44" i="19"/>
  <c r="H43" i="19"/>
  <c r="G43" i="19"/>
  <c r="E43" i="19"/>
  <c r="D43" i="19"/>
  <c r="C43" i="19"/>
  <c r="I42" i="19"/>
  <c r="H42" i="19"/>
  <c r="G42" i="19"/>
  <c r="E42" i="19"/>
  <c r="D42" i="19"/>
  <c r="C42" i="19"/>
  <c r="H41" i="19"/>
  <c r="G41" i="19"/>
  <c r="E41" i="19"/>
  <c r="D41" i="19"/>
  <c r="C41" i="19"/>
  <c r="I40" i="19"/>
  <c r="H40" i="19"/>
  <c r="G40" i="19"/>
  <c r="E40" i="19"/>
  <c r="D40" i="19"/>
  <c r="C40" i="19"/>
  <c r="I39" i="19"/>
  <c r="H39" i="19"/>
  <c r="G39" i="19"/>
  <c r="E39" i="19"/>
  <c r="D39" i="19"/>
  <c r="C39" i="19"/>
  <c r="H38" i="19"/>
  <c r="G38" i="19"/>
  <c r="E38" i="19"/>
  <c r="D38" i="19"/>
  <c r="C38" i="19"/>
  <c r="H37" i="19"/>
  <c r="G37" i="19"/>
  <c r="E37" i="19"/>
  <c r="D37" i="19"/>
  <c r="C37" i="19"/>
  <c r="I36" i="19"/>
  <c r="H36" i="19"/>
  <c r="G36" i="19"/>
  <c r="E36" i="19"/>
  <c r="D36" i="19"/>
  <c r="C36" i="19"/>
  <c r="I35" i="19"/>
  <c r="H35" i="19"/>
  <c r="G35" i="19"/>
  <c r="E35" i="19"/>
  <c r="D35" i="19"/>
  <c r="C35" i="19"/>
  <c r="H34" i="19"/>
  <c r="G34" i="19"/>
  <c r="E34" i="19"/>
  <c r="D34" i="19"/>
  <c r="C34" i="19"/>
  <c r="H33" i="19"/>
  <c r="G33" i="19"/>
  <c r="E33" i="19"/>
  <c r="D33" i="19"/>
  <c r="C33" i="19"/>
  <c r="H32" i="19"/>
  <c r="G32" i="19"/>
  <c r="E32" i="19"/>
  <c r="D32" i="19"/>
  <c r="C32" i="19"/>
  <c r="H31" i="19"/>
  <c r="G31" i="19"/>
  <c r="E31" i="19"/>
  <c r="D31" i="19"/>
  <c r="C31" i="19"/>
  <c r="I30" i="19"/>
  <c r="H30" i="19"/>
  <c r="G30" i="19"/>
  <c r="E30" i="19"/>
  <c r="D30" i="19"/>
  <c r="C30" i="19"/>
  <c r="I29" i="19"/>
  <c r="H29" i="19"/>
  <c r="G29" i="19"/>
  <c r="E29" i="19"/>
  <c r="D29" i="19"/>
  <c r="C29" i="19"/>
  <c r="I28" i="19"/>
  <c r="H28" i="19"/>
  <c r="G28" i="19"/>
  <c r="E28" i="19"/>
  <c r="D28" i="19"/>
  <c r="C28" i="19"/>
  <c r="H27" i="19"/>
  <c r="G27" i="19"/>
  <c r="E27" i="19"/>
  <c r="D27" i="19"/>
  <c r="C27" i="19"/>
  <c r="H26" i="19"/>
  <c r="G26" i="19"/>
  <c r="E26" i="19"/>
  <c r="D26" i="19"/>
  <c r="C26" i="19"/>
  <c r="H25" i="19"/>
  <c r="G25" i="19"/>
  <c r="E25" i="19"/>
  <c r="D25" i="19"/>
  <c r="C25" i="19"/>
  <c r="H24" i="19"/>
  <c r="G24" i="19"/>
  <c r="E24" i="19"/>
  <c r="D24" i="19"/>
  <c r="C24" i="19"/>
  <c r="I23" i="19"/>
  <c r="H23" i="19"/>
  <c r="G23" i="19"/>
  <c r="E23" i="19"/>
  <c r="D23" i="19"/>
  <c r="C23" i="19"/>
  <c r="H22" i="19"/>
  <c r="G22" i="19"/>
  <c r="E22" i="19"/>
  <c r="D22" i="19"/>
  <c r="C22" i="19"/>
  <c r="H21" i="19"/>
  <c r="G21" i="19"/>
  <c r="E21" i="19"/>
  <c r="D21" i="19"/>
  <c r="C21" i="19"/>
  <c r="H20" i="19"/>
  <c r="G20" i="19"/>
  <c r="E20" i="19"/>
  <c r="D20" i="19"/>
  <c r="C20" i="19"/>
  <c r="H19" i="19"/>
  <c r="G19" i="19"/>
  <c r="E19" i="19"/>
  <c r="D19" i="19"/>
  <c r="C19" i="19"/>
  <c r="I18" i="19"/>
  <c r="H18" i="19"/>
  <c r="G18" i="19"/>
  <c r="E18" i="19"/>
  <c r="D18" i="19"/>
  <c r="C18" i="19"/>
  <c r="H17" i="19"/>
  <c r="G17" i="19"/>
  <c r="E17" i="19"/>
  <c r="D17" i="19"/>
  <c r="C17" i="19"/>
  <c r="I16" i="19"/>
  <c r="H16" i="19"/>
  <c r="G16" i="19"/>
  <c r="E16" i="19"/>
  <c r="D16" i="19"/>
  <c r="C16" i="19"/>
  <c r="I15" i="19"/>
  <c r="H15" i="19"/>
  <c r="G15" i="19"/>
  <c r="E15" i="19"/>
  <c r="D15" i="19"/>
  <c r="C15" i="19"/>
  <c r="H14" i="19"/>
  <c r="G14" i="19"/>
  <c r="E14" i="19"/>
  <c r="D14" i="19"/>
  <c r="C14" i="19"/>
  <c r="H13" i="19"/>
  <c r="G13" i="19"/>
  <c r="E13" i="19"/>
  <c r="D13" i="19"/>
  <c r="C13" i="19"/>
  <c r="H12" i="19"/>
  <c r="G12" i="19"/>
  <c r="E12" i="19"/>
  <c r="D12" i="19"/>
  <c r="C12" i="19"/>
  <c r="H11" i="19"/>
  <c r="G11" i="19"/>
  <c r="E11" i="19"/>
  <c r="D11" i="19"/>
  <c r="C11" i="19"/>
  <c r="I9" i="19"/>
  <c r="H8" i="20" s="1"/>
  <c r="H9" i="19"/>
  <c r="G8" i="20" s="1"/>
  <c r="G9" i="19"/>
  <c r="F8" i="20" s="1"/>
  <c r="G5" i="19"/>
  <c r="G4" i="19"/>
  <c r="G3" i="19"/>
  <c r="H57" i="18"/>
  <c r="G57" i="18"/>
  <c r="F57" i="18"/>
  <c r="D57" i="18"/>
  <c r="C57" i="18"/>
  <c r="B57" i="18"/>
  <c r="G56" i="18"/>
  <c r="F56" i="18"/>
  <c r="D56" i="18"/>
  <c r="C56" i="18"/>
  <c r="B56" i="18"/>
  <c r="H55" i="18"/>
  <c r="G55" i="18"/>
  <c r="F55" i="18"/>
  <c r="D55" i="18"/>
  <c r="C55" i="18"/>
  <c r="B55" i="18"/>
  <c r="H54" i="18"/>
  <c r="G54" i="18"/>
  <c r="F54" i="18"/>
  <c r="D54" i="18"/>
  <c r="C54" i="18"/>
  <c r="B54" i="18"/>
  <c r="H53" i="18"/>
  <c r="G53" i="18"/>
  <c r="F53" i="18"/>
  <c r="D53" i="18"/>
  <c r="C53" i="18"/>
  <c r="B53" i="18"/>
  <c r="H52" i="18"/>
  <c r="G52" i="18"/>
  <c r="F52" i="18"/>
  <c r="D52" i="18"/>
  <c r="C52" i="18"/>
  <c r="B52" i="18"/>
  <c r="G51" i="18"/>
  <c r="F51" i="18"/>
  <c r="D51" i="18"/>
  <c r="C51" i="18"/>
  <c r="B51" i="18"/>
  <c r="H50" i="18"/>
  <c r="G50" i="18"/>
  <c r="F50" i="18"/>
  <c r="D50" i="18"/>
  <c r="C50" i="18"/>
  <c r="B50" i="18"/>
  <c r="G49" i="18"/>
  <c r="F49" i="18"/>
  <c r="D49" i="18"/>
  <c r="C49" i="18"/>
  <c r="B49" i="18"/>
  <c r="G48" i="18"/>
  <c r="F48" i="18"/>
  <c r="D48" i="18"/>
  <c r="C48" i="18"/>
  <c r="B48" i="18"/>
  <c r="G47" i="18"/>
  <c r="F47" i="18"/>
  <c r="D47" i="18"/>
  <c r="C47" i="18"/>
  <c r="B47" i="18"/>
  <c r="H46" i="18"/>
  <c r="G46" i="18"/>
  <c r="F46" i="18"/>
  <c r="D46" i="18"/>
  <c r="C46" i="18"/>
  <c r="B46" i="18"/>
  <c r="G45" i="18"/>
  <c r="F45" i="18"/>
  <c r="D45" i="18"/>
  <c r="C45" i="18"/>
  <c r="B45" i="18"/>
  <c r="G44" i="18"/>
  <c r="F44" i="18"/>
  <c r="D44" i="18"/>
  <c r="C44" i="18"/>
  <c r="B44" i="18"/>
  <c r="G43" i="18"/>
  <c r="F43" i="18"/>
  <c r="D43" i="18"/>
  <c r="C43" i="18"/>
  <c r="B43" i="18"/>
  <c r="G42" i="18"/>
  <c r="F42" i="18"/>
  <c r="D42" i="18"/>
  <c r="C42" i="18"/>
  <c r="B42" i="18"/>
  <c r="H41" i="18"/>
  <c r="G41" i="18"/>
  <c r="F41" i="18"/>
  <c r="D41" i="18"/>
  <c r="C41" i="18"/>
  <c r="B41" i="18"/>
  <c r="G40" i="18"/>
  <c r="F40" i="18"/>
  <c r="D40" i="18"/>
  <c r="C40" i="18"/>
  <c r="B40" i="18"/>
  <c r="G39" i="18"/>
  <c r="F39" i="18"/>
  <c r="D39" i="18"/>
  <c r="C39" i="18"/>
  <c r="B39" i="18"/>
  <c r="G38" i="18"/>
  <c r="F38" i="18"/>
  <c r="D38" i="18"/>
  <c r="C38" i="18"/>
  <c r="B38" i="18"/>
  <c r="G37" i="18"/>
  <c r="F37" i="18"/>
  <c r="D37" i="18"/>
  <c r="C37" i="18"/>
  <c r="B37" i="18"/>
  <c r="H35" i="18"/>
  <c r="G35" i="18"/>
  <c r="F35" i="18"/>
  <c r="D35" i="18"/>
  <c r="C35" i="18"/>
  <c r="B35" i="18"/>
  <c r="G34" i="18"/>
  <c r="F34" i="18"/>
  <c r="D34" i="18"/>
  <c r="C34" i="18"/>
  <c r="B34" i="18"/>
  <c r="G33" i="18"/>
  <c r="F33" i="18"/>
  <c r="D33" i="18"/>
  <c r="C33" i="18"/>
  <c r="B33" i="18"/>
  <c r="G32" i="18"/>
  <c r="F32" i="18"/>
  <c r="D32" i="18"/>
  <c r="C32" i="18"/>
  <c r="B32" i="18"/>
  <c r="G31" i="18"/>
  <c r="F31" i="18"/>
  <c r="D31" i="18"/>
  <c r="C31" i="18"/>
  <c r="B31" i="18"/>
  <c r="G30" i="18"/>
  <c r="F30" i="18"/>
  <c r="D30" i="18"/>
  <c r="C30" i="18"/>
  <c r="B30" i="18"/>
  <c r="G29" i="18"/>
  <c r="F29" i="18"/>
  <c r="D29" i="18"/>
  <c r="C29" i="18"/>
  <c r="B29" i="18"/>
  <c r="G28" i="18"/>
  <c r="F28" i="18"/>
  <c r="D28" i="18"/>
  <c r="C28" i="18"/>
  <c r="B28" i="18"/>
  <c r="G27" i="18"/>
  <c r="F27" i="18"/>
  <c r="D27" i="18"/>
  <c r="C27" i="18"/>
  <c r="B27" i="18"/>
  <c r="H26" i="18"/>
  <c r="G26" i="18"/>
  <c r="F26" i="18"/>
  <c r="D26" i="18"/>
  <c r="C26" i="18"/>
  <c r="B26" i="18"/>
  <c r="H25" i="18"/>
  <c r="G25" i="18"/>
  <c r="F25" i="18"/>
  <c r="D25" i="18"/>
  <c r="C25" i="18"/>
  <c r="B25" i="18"/>
  <c r="H24" i="18"/>
  <c r="G24" i="18"/>
  <c r="F24" i="18"/>
  <c r="D24" i="18"/>
  <c r="C24" i="18"/>
  <c r="B24" i="18"/>
  <c r="H23" i="18"/>
  <c r="G23" i="18"/>
  <c r="F23" i="18"/>
  <c r="D23" i="18"/>
  <c r="C23" i="18"/>
  <c r="B23" i="18"/>
  <c r="G22" i="18"/>
  <c r="F22" i="18"/>
  <c r="D22" i="18"/>
  <c r="C22" i="18"/>
  <c r="B22" i="18"/>
  <c r="H21" i="18"/>
  <c r="G21" i="18"/>
  <c r="F21" i="18"/>
  <c r="D21" i="18"/>
  <c r="C21" i="18"/>
  <c r="B21" i="18"/>
  <c r="H20" i="18"/>
  <c r="G20" i="18"/>
  <c r="F20" i="18"/>
  <c r="D20" i="18"/>
  <c r="C20" i="18"/>
  <c r="B20" i="18"/>
  <c r="G19" i="18"/>
  <c r="F19" i="18"/>
  <c r="D19" i="18"/>
  <c r="C19" i="18"/>
  <c r="B19" i="18"/>
  <c r="H18" i="18"/>
  <c r="G18" i="18"/>
  <c r="F18" i="18"/>
  <c r="D18" i="18"/>
  <c r="C18" i="18"/>
  <c r="B18" i="18"/>
  <c r="G17" i="18"/>
  <c r="F17" i="18"/>
  <c r="D17" i="18"/>
  <c r="C17" i="18"/>
  <c r="B17" i="18"/>
  <c r="H16" i="18"/>
  <c r="G16" i="18"/>
  <c r="F16" i="18"/>
  <c r="D16" i="18"/>
  <c r="C16" i="18"/>
  <c r="B16" i="18"/>
  <c r="G15" i="18"/>
  <c r="F15" i="18"/>
  <c r="D15" i="18"/>
  <c r="C15" i="18"/>
  <c r="B15" i="18"/>
  <c r="G14" i="18"/>
  <c r="F14" i="18"/>
  <c r="D14" i="18"/>
  <c r="C14" i="18"/>
  <c r="B14" i="18"/>
  <c r="G13" i="18"/>
  <c r="F13" i="18"/>
  <c r="D13" i="18"/>
  <c r="C13" i="18"/>
  <c r="B13" i="18"/>
  <c r="G12" i="18"/>
  <c r="F12" i="18"/>
  <c r="D12" i="18"/>
  <c r="C12" i="18"/>
  <c r="B12" i="18"/>
  <c r="G11" i="18"/>
  <c r="F11" i="18"/>
  <c r="D11" i="18"/>
  <c r="C11" i="18"/>
  <c r="B11" i="18"/>
  <c r="F5" i="18"/>
  <c r="F4" i="18"/>
  <c r="F3" i="18"/>
  <c r="G46" i="21"/>
  <c r="G45" i="21"/>
  <c r="G44" i="21"/>
  <c r="G43" i="21"/>
  <c r="G42" i="21"/>
  <c r="G41" i="21"/>
  <c r="G40" i="21"/>
  <c r="G39" i="21"/>
  <c r="G38" i="21"/>
  <c r="G37" i="21"/>
  <c r="G36" i="21"/>
  <c r="G35" i="21"/>
  <c r="G32" i="21"/>
  <c r="G31" i="21"/>
  <c r="G30" i="21"/>
  <c r="G29" i="21"/>
  <c r="C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H48" i="20"/>
  <c r="G48" i="20"/>
  <c r="F48" i="20"/>
  <c r="D48" i="16"/>
  <c r="D48" i="20" s="1"/>
  <c r="D44" i="20"/>
  <c r="B40" i="20"/>
  <c r="H39" i="20"/>
  <c r="F39" i="20"/>
  <c r="D39" i="16"/>
  <c r="D39" i="20" s="1"/>
  <c r="C39" i="16"/>
  <c r="C39" i="20" s="1"/>
  <c r="B39" i="16"/>
  <c r="B39" i="20" s="1"/>
  <c r="F35" i="20"/>
  <c r="G34" i="20"/>
  <c r="D34" i="20"/>
  <c r="H31" i="20"/>
  <c r="D31" i="20"/>
  <c r="C31" i="20"/>
  <c r="B29" i="16"/>
  <c r="B29" i="20" s="1"/>
  <c r="G30" i="20"/>
  <c r="D30" i="20"/>
  <c r="C30" i="20"/>
  <c r="B30" i="20"/>
  <c r="G29" i="20"/>
  <c r="F29" i="20"/>
  <c r="D29" i="16"/>
  <c r="D29" i="20" s="1"/>
  <c r="C29" i="16"/>
  <c r="C29" i="20" s="1"/>
  <c r="G22" i="20"/>
  <c r="F22" i="20"/>
  <c r="D22" i="16"/>
  <c r="D22" i="20" s="1"/>
  <c r="C22" i="16"/>
  <c r="C22" i="20" s="1"/>
  <c r="B22" i="16"/>
  <c r="B22" i="20" s="1"/>
  <c r="G21" i="20"/>
  <c r="F21" i="20"/>
  <c r="D21" i="16"/>
  <c r="D21" i="20" s="1"/>
  <c r="C21" i="16"/>
  <c r="C21" i="20" s="1"/>
  <c r="B21" i="16"/>
  <c r="B21" i="20" s="1"/>
  <c r="G19" i="20"/>
  <c r="F19" i="20"/>
  <c r="D19" i="16"/>
  <c r="D19" i="20" s="1"/>
  <c r="C19" i="16"/>
  <c r="C19" i="20" s="1"/>
  <c r="B19" i="16"/>
  <c r="B19" i="20" s="1"/>
  <c r="G18" i="20"/>
  <c r="F18" i="20"/>
  <c r="D18" i="16"/>
  <c r="D18" i="20" s="1"/>
  <c r="C18" i="16"/>
  <c r="C18" i="20" s="1"/>
  <c r="B18" i="16"/>
  <c r="B18" i="20" s="1"/>
  <c r="G17" i="20"/>
  <c r="F17" i="20"/>
  <c r="D17" i="16"/>
  <c r="D17" i="20" s="1"/>
  <c r="C17" i="16"/>
  <c r="C17" i="20" s="1"/>
  <c r="B17" i="16"/>
  <c r="B17" i="20" s="1"/>
  <c r="G15" i="20"/>
  <c r="F15" i="20"/>
  <c r="D15" i="16"/>
  <c r="D15" i="20" s="1"/>
  <c r="C15" i="16"/>
  <c r="C15" i="20" s="1"/>
  <c r="B15" i="16"/>
  <c r="B15" i="20" s="1"/>
  <c r="G14" i="20"/>
  <c r="F14" i="20"/>
  <c r="D14" i="16"/>
  <c r="D14" i="20" s="1"/>
  <c r="C14" i="16"/>
  <c r="C14" i="20" s="1"/>
  <c r="B14" i="16"/>
  <c r="B14" i="20" s="1"/>
  <c r="G12" i="20"/>
  <c r="F12" i="20"/>
  <c r="D12" i="16"/>
  <c r="D12" i="20" s="1"/>
  <c r="C12" i="16"/>
  <c r="C12" i="20" s="1"/>
  <c r="B12" i="16"/>
  <c r="B12" i="20" s="1"/>
  <c r="G10" i="20"/>
  <c r="D10" i="16"/>
  <c r="D10" i="20" s="1"/>
  <c r="C10" i="16"/>
  <c r="C10" i="20" s="1"/>
  <c r="B10" i="16"/>
  <c r="B10" i="20" s="1"/>
  <c r="I38" i="19"/>
  <c r="J38" i="19" s="1"/>
  <c r="I34" i="19"/>
  <c r="I31" i="19"/>
  <c r="I27" i="19"/>
  <c r="I26" i="19"/>
  <c r="I25" i="19"/>
  <c r="I24" i="19"/>
  <c r="J24" i="19" s="1"/>
  <c r="I22" i="19"/>
  <c r="J22" i="19" s="1"/>
  <c r="I21" i="19"/>
  <c r="I19" i="19"/>
  <c r="I17" i="19"/>
  <c r="I14" i="19"/>
  <c r="I13" i="19"/>
  <c r="H9" i="15"/>
  <c r="G8" i="16" s="1"/>
  <c r="G9" i="15"/>
  <c r="F8" i="16" s="1"/>
  <c r="D58" i="14"/>
  <c r="C58" i="14"/>
  <c r="B58" i="14"/>
  <c r="H51" i="18"/>
  <c r="H22" i="20"/>
  <c r="H48" i="18"/>
  <c r="H39" i="18"/>
  <c r="I39" i="18" s="1"/>
  <c r="H38" i="18"/>
  <c r="H32" i="18"/>
  <c r="H31" i="18"/>
  <c r="H29" i="18"/>
  <c r="H14" i="20"/>
  <c r="I14" i="20" s="1"/>
  <c r="H22" i="18"/>
  <c r="H17" i="18"/>
  <c r="H14" i="18"/>
  <c r="H12" i="18"/>
  <c r="I12" i="18" s="1"/>
  <c r="C18" i="13"/>
  <c r="I32" i="18" l="1"/>
  <c r="J27" i="19"/>
  <c r="I38" i="20"/>
  <c r="J31" i="19"/>
  <c r="I31" i="18"/>
  <c r="D47" i="17"/>
  <c r="E47" i="17"/>
  <c r="I31" i="20"/>
  <c r="J34" i="19"/>
  <c r="J21" i="19"/>
  <c r="J14" i="19"/>
  <c r="I22" i="20"/>
  <c r="J25" i="19"/>
  <c r="J13" i="19"/>
  <c r="I17" i="18"/>
  <c r="I48" i="18"/>
  <c r="I48" i="20"/>
  <c r="J19" i="19"/>
  <c r="J26" i="19"/>
  <c r="I29" i="18"/>
  <c r="I14" i="18"/>
  <c r="I38" i="18"/>
  <c r="B9" i="16"/>
  <c r="B9" i="20" s="1"/>
  <c r="J8" i="19"/>
  <c r="G6" i="21" s="1"/>
  <c r="C9" i="16"/>
  <c r="C9" i="20" s="1"/>
  <c r="F9" i="20"/>
  <c r="J8" i="15"/>
  <c r="I7" i="16" s="1"/>
  <c r="G6" i="17" s="1"/>
  <c r="G44" i="20"/>
  <c r="I44" i="20" s="1"/>
  <c r="H45" i="18"/>
  <c r="I45" i="18" s="1"/>
  <c r="H30" i="20"/>
  <c r="I30" i="20" s="1"/>
  <c r="H47" i="18"/>
  <c r="I47" i="18" s="1"/>
  <c r="C47" i="16"/>
  <c r="D9" i="16"/>
  <c r="B47" i="21"/>
  <c r="H49" i="18"/>
  <c r="I49" i="18" s="1"/>
  <c r="F10" i="20"/>
  <c r="B28" i="21"/>
  <c r="B1" i="21"/>
  <c r="F2" i="18"/>
  <c r="F2" i="20"/>
  <c r="G2" i="19"/>
  <c r="H19" i="18"/>
  <c r="H33" i="18"/>
  <c r="I33" i="18" s="1"/>
  <c r="H44" i="18"/>
  <c r="I44" i="18" s="1"/>
  <c r="D34" i="21"/>
  <c r="E34" i="21"/>
  <c r="H28" i="18"/>
  <c r="I28" i="18" s="1"/>
  <c r="F28" i="21"/>
  <c r="H12" i="20" l="1"/>
  <c r="I12" i="20" s="1"/>
  <c r="H21" i="20"/>
  <c r="I21" i="20" s="1"/>
  <c r="H19" i="20"/>
  <c r="I19" i="20" s="1"/>
  <c r="H34" i="20"/>
  <c r="I34" i="20" s="1"/>
  <c r="H15" i="20"/>
  <c r="I15" i="20" s="1"/>
  <c r="H18" i="20"/>
  <c r="I18" i="20" s="1"/>
  <c r="F47" i="20"/>
  <c r="H15" i="18"/>
  <c r="I15" i="18" s="1"/>
  <c r="H43" i="18"/>
  <c r="I43" i="18" s="1"/>
  <c r="I33" i="19"/>
  <c r="J33" i="19" s="1"/>
  <c r="I37" i="19"/>
  <c r="I12" i="19"/>
  <c r="J12" i="19" s="1"/>
  <c r="I20" i="19"/>
  <c r="B47" i="16"/>
  <c r="B49" i="16" s="1"/>
  <c r="I7" i="20"/>
  <c r="G9" i="20"/>
  <c r="C47" i="20"/>
  <c r="G34" i="21"/>
  <c r="I11" i="19"/>
  <c r="D47" i="21"/>
  <c r="D47" i="16"/>
  <c r="D9" i="20"/>
  <c r="G28" i="21"/>
  <c r="H13" i="18"/>
  <c r="I13" i="18" s="1"/>
  <c r="G39" i="20"/>
  <c r="I39" i="20" s="1"/>
  <c r="J11" i="19" l="1"/>
  <c r="J20" i="19"/>
  <c r="J37" i="19"/>
  <c r="B47" i="20"/>
  <c r="H42" i="18"/>
  <c r="I42" i="18" s="1"/>
  <c r="I44" i="19"/>
  <c r="H40" i="18"/>
  <c r="I40" i="18" s="1"/>
  <c r="H29" i="20"/>
  <c r="I29" i="20" s="1"/>
  <c r="B49" i="20"/>
  <c r="B50" i="16"/>
  <c r="C48" i="16"/>
  <c r="F49" i="20"/>
  <c r="D47" i="20"/>
  <c r="D49" i="16"/>
  <c r="I32" i="19"/>
  <c r="G47" i="20"/>
  <c r="H30" i="18"/>
  <c r="I30" i="18" s="1"/>
  <c r="H37" i="18"/>
  <c r="I37" i="18" s="1"/>
  <c r="J32" i="19" l="1"/>
  <c r="H17" i="20"/>
  <c r="I17" i="20" s="1"/>
  <c r="H11" i="18"/>
  <c r="I11" i="18" s="1"/>
  <c r="H27" i="18"/>
  <c r="I27" i="18" s="1"/>
  <c r="H56" i="18"/>
  <c r="I56" i="18" s="1"/>
  <c r="I41" i="19"/>
  <c r="G49" i="20"/>
  <c r="D49" i="20"/>
  <c r="D50" i="16"/>
  <c r="C48" i="20"/>
  <c r="C49" i="16"/>
  <c r="J41" i="19" l="1"/>
  <c r="H34" i="18"/>
  <c r="I34" i="18" s="1"/>
  <c r="I43" i="19"/>
  <c r="J43" i="19" s="1"/>
  <c r="C49" i="20"/>
  <c r="C50" i="16"/>
  <c r="I45" i="19" l="1"/>
  <c r="J45" i="19" l="1"/>
  <c r="I47" i="19"/>
  <c r="J47" i="19" s="1"/>
  <c r="I49" i="19"/>
  <c r="J49" i="19" s="1"/>
  <c r="H10" i="20" l="1"/>
  <c r="I10" i="20" s="1"/>
  <c r="E33" i="21"/>
  <c r="G33" i="21" l="1"/>
  <c r="G47" i="21"/>
  <c r="H9" i="20"/>
  <c r="I9" i="20" s="1"/>
  <c r="E47" i="21"/>
  <c r="H47" i="20" l="1"/>
  <c r="I47" i="20" s="1"/>
  <c r="H49" i="20" l="1"/>
  <c r="I49" i="20" s="1"/>
</calcChain>
</file>

<file path=xl/sharedStrings.xml><?xml version="1.0" encoding="utf-8"?>
<sst xmlns="http://schemas.openxmlformats.org/spreadsheetml/2006/main" count="529" uniqueCount="416">
  <si>
    <t>LIABILITIES</t>
  </si>
  <si>
    <t>Profit for the period</t>
  </si>
  <si>
    <t>(консолидација и ревизија)</t>
  </si>
  <si>
    <t>(тековна година)</t>
  </si>
  <si>
    <t>(период)</t>
  </si>
  <si>
    <t>YES</t>
  </si>
  <si>
    <t>01.01 - 30.04</t>
  </si>
  <si>
    <t>NO</t>
  </si>
  <si>
    <t>01.01 - 30.06</t>
  </si>
  <si>
    <t>01.01 - 30.09</t>
  </si>
  <si>
    <t>01.01 - 31.12</t>
  </si>
  <si>
    <t>FINANCIAL STATEMENTS</t>
  </si>
  <si>
    <t>in MKD</t>
  </si>
  <si>
    <t>Entity:</t>
  </si>
  <si>
    <t>ID:</t>
  </si>
  <si>
    <t>Consolidated:</t>
  </si>
  <si>
    <t>Audited:</t>
  </si>
  <si>
    <t>Period:</t>
  </si>
  <si>
    <t>Year:</t>
  </si>
  <si>
    <t>Prepared by:</t>
  </si>
  <si>
    <t>Biljana Kunovska</t>
  </si>
  <si>
    <t>BIKOM DOO Skopje Accounting &amp; Tax advisory</t>
  </si>
  <si>
    <t>Signiture:</t>
  </si>
  <si>
    <t>Content:</t>
  </si>
  <si>
    <t>BS: Balance Sheet</t>
  </si>
  <si>
    <t>IS: Income Statement</t>
  </si>
  <si>
    <t>CF: Cash Flow</t>
  </si>
  <si>
    <t>E: Equity</t>
  </si>
  <si>
    <t>Друштво:</t>
  </si>
  <si>
    <t>Период на известување:</t>
  </si>
  <si>
    <t>Година:</t>
  </si>
  <si>
    <t>Извештајот е консолидиран:</t>
  </si>
  <si>
    <t>БИЛАНС НА СОСТОЈБА</t>
  </si>
  <si>
    <t>(Извештај за финансиската состојба)</t>
  </si>
  <si>
    <t>Позиција</t>
  </si>
  <si>
    <t>Периодот кој завршува на 31,12,2016</t>
  </si>
  <si>
    <t>Периодот кој завршува на 31,12,2017</t>
  </si>
  <si>
    <t>Индекси</t>
  </si>
  <si>
    <t>СРЕДСТВА</t>
  </si>
  <si>
    <t>Нематеријални средства</t>
  </si>
  <si>
    <t>Материјални  средства</t>
  </si>
  <si>
    <t>Недвижности</t>
  </si>
  <si>
    <t>Постројки, опрема, транспортни средства, алат, погонски и канцeлариски инвентар и мебел</t>
  </si>
  <si>
    <t>Биолошки средства</t>
  </si>
  <si>
    <t>Останати материјални средства</t>
  </si>
  <si>
    <t>Вложувања во недвижности</t>
  </si>
  <si>
    <t>Долгорочни финансиски средства</t>
  </si>
  <si>
    <t>Вложувања во подружници</t>
  </si>
  <si>
    <t>Вложувања во придружени претпријатија</t>
  </si>
  <si>
    <t>Побарувања по дадени долгорочни заеми</t>
  </si>
  <si>
    <t xml:space="preserve">Вложувања во хартии од вредност </t>
  </si>
  <si>
    <t>Останати  долгорочни финансиски средства</t>
  </si>
  <si>
    <t>Долгорочни побарувања</t>
  </si>
  <si>
    <t>Одложено даночно средство</t>
  </si>
  <si>
    <t>ТЕКОВНИ СРЕДСТВА</t>
  </si>
  <si>
    <t>Залихи</t>
  </si>
  <si>
    <t>Побарувања од купувачите</t>
  </si>
  <si>
    <t>Останати побарувања</t>
  </si>
  <si>
    <t>Краткорочни вложувања</t>
  </si>
  <si>
    <t>Пари и парични еквиваленти</t>
  </si>
  <si>
    <t>Платени трошоци за идните периоди и пресметани приходи (АВР)</t>
  </si>
  <si>
    <t>ВКУПНО СРЕДСТВА</t>
  </si>
  <si>
    <t>ВОНБИЛАНСНА ЕВИДЕНЦИЈА - АКТИВА</t>
  </si>
  <si>
    <t xml:space="preserve"> ГЛАВНИНА И РЕЗЕРВИ  И ОБВРСКИ</t>
  </si>
  <si>
    <t>ГЛАВНИНА И РЕЗЕРВИ</t>
  </si>
  <si>
    <t>Основна главнина и ревалоризациони резерви</t>
  </si>
  <si>
    <t>Резерви</t>
  </si>
  <si>
    <t>Акумулирана добивка (загуба)</t>
  </si>
  <si>
    <t>Малцински удел</t>
  </si>
  <si>
    <t>ОБВРСКИ</t>
  </si>
  <si>
    <t>ТЕКОВНИ ОБВРСКИ</t>
  </si>
  <si>
    <t>Обврски спрема добавувачи и останати обврски</t>
  </si>
  <si>
    <t>Обврски за краткорочни кредити и хартии од вредност</t>
  </si>
  <si>
    <t>Краткорочни резервирања</t>
  </si>
  <si>
    <t>Обврски кон државата</t>
  </si>
  <si>
    <t>Останати  краткорочни обврски</t>
  </si>
  <si>
    <t>Одложено плаќање на трошоци и приходи на идните периоди (ПВР)</t>
  </si>
  <si>
    <t xml:space="preserve">Обврски по основ на нетековни средства (или групи за отуѓување)  кои се чуваат за продажба и прекинати  работења  </t>
  </si>
  <si>
    <t>ДОЛГОРОЧНИ ОБВРСКИ</t>
  </si>
  <si>
    <t>Обврски за долгорочни кредити и хартии од вредност</t>
  </si>
  <si>
    <t>Обврски кон добавувачи и останати долгорочни обврски</t>
  </si>
  <si>
    <t>Останати долгорочни резервирања</t>
  </si>
  <si>
    <t>Одложени даночни обврски</t>
  </si>
  <si>
    <t>ГЛАВНИНА И РЕЗЕРВИ  И ОБВРСКИ</t>
  </si>
  <si>
    <t>ВОНБИЛАНСНА ЕВИДЕНЦИЈА-ПАСИВА</t>
  </si>
  <si>
    <t>БИЛАНС НА УСПЕХ</t>
  </si>
  <si>
    <t>(Извештај за сеопфатна добивка)</t>
  </si>
  <si>
    <t>Р.Б.</t>
  </si>
  <si>
    <t>кумулативно од почетокот на годината</t>
  </si>
  <si>
    <t>во однос на претходна година</t>
  </si>
  <si>
    <t>ОПЕРАТИВНИ ПРИХОДИ</t>
  </si>
  <si>
    <t>Приходи од продажба</t>
  </si>
  <si>
    <t>2а</t>
  </si>
  <si>
    <t>Приходи од продажба на домашен пазар</t>
  </si>
  <si>
    <t>2б</t>
  </si>
  <si>
    <t>Приходи од продажба на странски пазар</t>
  </si>
  <si>
    <t>Промени на залихите на готови производи и производството во тек</t>
  </si>
  <si>
    <t>XXXXX</t>
  </si>
  <si>
    <t>XXXXXX</t>
  </si>
  <si>
    <t>Залихи на готови производи и на недовршено производство на почетокот на годината</t>
  </si>
  <si>
    <t>Залихи на готовите производи и на недовршено производство на крајот на годината</t>
  </si>
  <si>
    <t xml:space="preserve">Капитализирано сопствено производство и услуги </t>
  </si>
  <si>
    <t>Останати оперативни приходи</t>
  </si>
  <si>
    <t>ОПЕРАТИВНИ РАСХОДИ</t>
  </si>
  <si>
    <t>Набавна вредност на трговски стоки</t>
  </si>
  <si>
    <t>Трошоци за суровини и други материјали</t>
  </si>
  <si>
    <t>Набавна вредност на продадени материјали, резервни делови, ситен инвентар, амбалажа и автогуми</t>
  </si>
  <si>
    <t>Услуги со карактер на материјални трошоци</t>
  </si>
  <si>
    <t xml:space="preserve">Останати трошоци од работењето </t>
  </si>
  <si>
    <t>Трошоци за вработените</t>
  </si>
  <si>
    <t xml:space="preserve">Амортизација на материјалните и нематеријалните средства </t>
  </si>
  <si>
    <t xml:space="preserve">Вредносно усогласување (обезвреднување) на нетековни средства </t>
  </si>
  <si>
    <t>Вредносно усогласување (обезвреднување) на тековни средства</t>
  </si>
  <si>
    <t>Резервирања за трошоци и ризици</t>
  </si>
  <si>
    <t>Останати расходи од работењето</t>
  </si>
  <si>
    <t>ОПЕРАТИВНА ДОБИВКА / ЗАГУБА</t>
  </si>
  <si>
    <t>Финансиски приходи</t>
  </si>
  <si>
    <t>21а</t>
  </si>
  <si>
    <t>Приходи од вложувања, заеми и камати и курсни разлики</t>
  </si>
  <si>
    <t>21б</t>
  </si>
  <si>
    <t>Останати приходи од финансирање</t>
  </si>
  <si>
    <t>21в</t>
  </si>
  <si>
    <t>Удел во добивката на придружените друштва</t>
  </si>
  <si>
    <t>Финансиски расходи</t>
  </si>
  <si>
    <t>22а</t>
  </si>
  <si>
    <t>Расходи по основ на камати, курсни разлики и слични расходи</t>
  </si>
  <si>
    <t>22б</t>
  </si>
  <si>
    <t>Останати расходи од финансирање</t>
  </si>
  <si>
    <t>22в</t>
  </si>
  <si>
    <t>Удел во загубата на придружените друштва</t>
  </si>
  <si>
    <t>Добивка/ загуба од редовно работење</t>
  </si>
  <si>
    <t>Добивка/ загуба од прекинато работење пред оданочување</t>
  </si>
  <si>
    <t>Добивка/ загуба од редовно работење пред оданочување</t>
  </si>
  <si>
    <t>Данок од добивка</t>
  </si>
  <si>
    <t>Нето добивка/загуба по оданочување</t>
  </si>
  <si>
    <t>Малцински интерес</t>
  </si>
  <si>
    <t>Нето добивка/загуба која им припаѓа на акционерите на друштвото</t>
  </si>
  <si>
    <t>Нето останата сеопфатна добивка/загуба</t>
  </si>
  <si>
    <t>Вкупна сеопфатна добивка/загуба</t>
  </si>
  <si>
    <t>ИЗВЕШТАЈ ЗА ПАРИЧЕН ТЕК</t>
  </si>
  <si>
    <t>А) Парични текови од оперативни активности</t>
  </si>
  <si>
    <t>Нето добивка/загуба после оданочување</t>
  </si>
  <si>
    <t>Прилагодување за:</t>
  </si>
  <si>
    <t>Амортизација</t>
  </si>
  <si>
    <t>Оштетување на средства и резервирања</t>
  </si>
  <si>
    <t>Зголемување/намалување на залихи</t>
  </si>
  <si>
    <t>Зголемување/намалување на купувачите</t>
  </si>
  <si>
    <t>Зголемување/намалување на побарувања за аванси</t>
  </si>
  <si>
    <t>Зголемување/намалување на останати краткорочни побарувања</t>
  </si>
  <si>
    <t>Зголемување/намалување на АВР</t>
  </si>
  <si>
    <t>Зголемување/намалување обврски спрема добавувачите</t>
  </si>
  <si>
    <t>Зголемување/намалување обврски за примени аванси</t>
  </si>
  <si>
    <t>Зголемување/намалување на останати краткорочни обврски</t>
  </si>
  <si>
    <t>Зголемување/намалување на ПВР</t>
  </si>
  <si>
    <t>Расходи/приходи од камати</t>
  </si>
  <si>
    <t>Исплатени/наплатени дивиденди</t>
  </si>
  <si>
    <t>Расходи за платен данок</t>
  </si>
  <si>
    <t>Капитална добивка/загуба од продажба на основни средства</t>
  </si>
  <si>
    <t>Капитална добивка/загуба од продажба на вложувања</t>
  </si>
  <si>
    <t>Останати парични приливи и одливи од оперативни активности</t>
  </si>
  <si>
    <t>Б) Парични текови од инвестициони активности</t>
  </si>
  <si>
    <t>Набавки на недвижности, постројки и опрема, нематеријални средства и сл.</t>
  </si>
  <si>
    <t>Продажба на недвижности, постројки и опрема, нематеријални средства и сл.</t>
  </si>
  <si>
    <t>Парични приливи од продажба на сопственички или должнички хартии од вредност на други правни лица и учество во заеднички вложувања</t>
  </si>
  <si>
    <t>Парични исплати за стекнување на сопственички или должнички хартии од вредност на други правни лица и учество во заеднички вложувања</t>
  </si>
  <si>
    <t>Парични аванси и заеми дадени на други лица (освен оние од финансиски институции)</t>
  </si>
  <si>
    <t>Парични приливи од наплата на дадени аванси и заеми на други лица (освен оние од финансиски институции)</t>
  </si>
  <si>
    <t>Приливи/ одливи од камати</t>
  </si>
  <si>
    <t>Приливи/ одливи од дивиденди</t>
  </si>
  <si>
    <t>Останати парични приливи и одливи од инвестициони активности</t>
  </si>
  <si>
    <t>В) Парични текови од финансиски активности</t>
  </si>
  <si>
    <t>Парични приливи од зголемување на капиталот преку издавање на акции или други сопственички хартии од вредност</t>
  </si>
  <si>
    <t>Парични исплати за враќање на заеми</t>
  </si>
  <si>
    <t xml:space="preserve">Парични приливи од издадени должнички хартии од вредност и останати земени краткорочни и долгорочни кредити и заеми  </t>
  </si>
  <si>
    <t>Стекнување на малцински интереси</t>
  </si>
  <si>
    <t>Исплатена дивиденда</t>
  </si>
  <si>
    <t>Откуп / продажба на сопствени акции</t>
  </si>
  <si>
    <t>Парични исплати за намалување на обврските по основ на финансиски лизинг</t>
  </si>
  <si>
    <t>Зголемување/намалување на паричните средства</t>
  </si>
  <si>
    <t>Парични средства на почеток на годината</t>
  </si>
  <si>
    <t>Г)  Парични средства на крајот на годината</t>
  </si>
  <si>
    <t>ИЗВЕШТАЈ ЗА ПРОМЕНИТЕ ВО КАПИТАЛОТ</t>
  </si>
  <si>
    <t xml:space="preserve">Промени </t>
  </si>
  <si>
    <t>Капитал на акционерите</t>
  </si>
  <si>
    <t>Вкупно капитал</t>
  </si>
  <si>
    <t>Акционерски капитал</t>
  </si>
  <si>
    <t>Премии на издадени акции</t>
  </si>
  <si>
    <t xml:space="preserve">Резерви </t>
  </si>
  <si>
    <t>Состојба на 1 Јануари претходната година</t>
  </si>
  <si>
    <t>Уплата на акции</t>
  </si>
  <si>
    <t>Откупени сопствени акции</t>
  </si>
  <si>
    <t>Продадени сопствени акции</t>
  </si>
  <si>
    <t>Конверзија на хартии од вредност</t>
  </si>
  <si>
    <t>Добивка (загуба) за финансиската година</t>
  </si>
  <si>
    <t>Распределба на добивката во корист на резервите</t>
  </si>
  <si>
    <t>Распределба на добивката за дивиденди и останати надоместоци за акционерите</t>
  </si>
  <si>
    <t>Распределба на добивката за награди и користи за вработените</t>
  </si>
  <si>
    <t>Останати резерви</t>
  </si>
  <si>
    <t>Процена на материјални средства</t>
  </si>
  <si>
    <t>Усогласување на вложувањата расположливи за продажба до нивна објективна вредност</t>
  </si>
  <si>
    <t>Реализирана капитална добивка од продажба на хартии од вредност</t>
  </si>
  <si>
    <t xml:space="preserve">Евидентирање на загуби од подружници од претходните години по методот на главнина </t>
  </si>
  <si>
    <t>Одложени даноци</t>
  </si>
  <si>
    <t>Признаени приходи и расходи, нето</t>
  </si>
  <si>
    <t>Курсни разлики</t>
  </si>
  <si>
    <t>Останато зголемување/намалување на средства, нето</t>
  </si>
  <si>
    <t>Состојба на 31 Декември претходната година</t>
  </si>
  <si>
    <t>Состојба на последен ден во извештаен период</t>
  </si>
  <si>
    <t>Company</t>
  </si>
  <si>
    <t>Reporting period</t>
  </si>
  <si>
    <t>Year</t>
  </si>
  <si>
    <t>Consolidated report</t>
  </si>
  <si>
    <t>BALANCE SHEET</t>
  </si>
  <si>
    <t>Position</t>
  </si>
  <si>
    <t>Period end 31,12,2016</t>
  </si>
  <si>
    <t>Period end 31,12,2017</t>
  </si>
  <si>
    <t>Indexes</t>
  </si>
  <si>
    <t>ASSETS</t>
  </si>
  <si>
    <t>NON-CURRENT ASSETS</t>
  </si>
  <si>
    <t>Intagible assets</t>
  </si>
  <si>
    <t>Property, plant and equipment</t>
  </si>
  <si>
    <t>Property</t>
  </si>
  <si>
    <t>Plant and equipment</t>
  </si>
  <si>
    <t>Biological assets</t>
  </si>
  <si>
    <t>Other Long Term Assets</t>
  </si>
  <si>
    <t>Investment properties (Real Estate)</t>
  </si>
  <si>
    <t>Long Term Financial Instruments</t>
  </si>
  <si>
    <t xml:space="preserve">Investments in subsidiaries </t>
  </si>
  <si>
    <t>Investments in associates</t>
  </si>
  <si>
    <t>Long term Loans, Receivables</t>
  </si>
  <si>
    <t>Financial investments</t>
  </si>
  <si>
    <t>Other Long Term Financial investments</t>
  </si>
  <si>
    <t>Other long-term receivables</t>
  </si>
  <si>
    <t>Deferred income tax assets</t>
  </si>
  <si>
    <t>CURRENT ASSETS</t>
  </si>
  <si>
    <t>Inventories</t>
  </si>
  <si>
    <t>Trade recivables</t>
  </si>
  <si>
    <t>Other recivables / Current assets</t>
  </si>
  <si>
    <t>Short-term financial investments</t>
  </si>
  <si>
    <t>Cash and cash equivalents</t>
  </si>
  <si>
    <t>Prepaid Expenses</t>
  </si>
  <si>
    <t>TOTAL ASSETS</t>
  </si>
  <si>
    <t>OFF-BALANCE-SHEET ASSETS</t>
  </si>
  <si>
    <t>EQUITY AND LIABILITIES</t>
  </si>
  <si>
    <t>EQUITY</t>
  </si>
  <si>
    <t>Subscribed capital and revaluation reserves</t>
  </si>
  <si>
    <t>Reserves</t>
  </si>
  <si>
    <t>Retained earnings</t>
  </si>
  <si>
    <t>Minority interest</t>
  </si>
  <si>
    <t>CURRENT LIABILITIES</t>
  </si>
  <si>
    <t>Trade liabilities and other short-term liabilities</t>
  </si>
  <si>
    <t>Short-term Borrowings</t>
  </si>
  <si>
    <t>Short-term provisions</t>
  </si>
  <si>
    <t>Deffered Tax Liabilities</t>
  </si>
  <si>
    <t>Other Current  Liabilities</t>
  </si>
  <si>
    <t>AccruedExpenses</t>
  </si>
  <si>
    <t>Liabilities related to disposal assets</t>
  </si>
  <si>
    <t>LONG TERM LIABILITIES</t>
  </si>
  <si>
    <t>Long-term Borrowings</t>
  </si>
  <si>
    <t>Trade payables and other long-term liabilities</t>
  </si>
  <si>
    <t>Long-term Provisions</t>
  </si>
  <si>
    <t>Long Term Tax Liabilities</t>
  </si>
  <si>
    <t>TOTAL CAPITAL AND RESERVES</t>
  </si>
  <si>
    <t>OFF-BALANCE-SHEET LIABILITIES</t>
  </si>
  <si>
    <t>INCOME STATEMENT</t>
  </si>
  <si>
    <t>Year to date</t>
  </si>
  <si>
    <t>curent year / previous year</t>
  </si>
  <si>
    <t>Total Operating revenues</t>
  </si>
  <si>
    <t>Sales revenues</t>
  </si>
  <si>
    <t>2a</t>
  </si>
  <si>
    <t xml:space="preserve">     Revenues from domestic market</t>
  </si>
  <si>
    <t>2b</t>
  </si>
  <si>
    <t xml:space="preserve">     Revenues from foreign markets</t>
  </si>
  <si>
    <t>Change in the value of inventories</t>
  </si>
  <si>
    <t>Inventories of finished and unfinised goods at the beginning of the period</t>
  </si>
  <si>
    <t>Inventories of finished and unfinised goods at the end of the period</t>
  </si>
  <si>
    <t>Capitalised own products and services</t>
  </si>
  <si>
    <t>Other operating revenues</t>
  </si>
  <si>
    <t>Total Operating expenses</t>
  </si>
  <si>
    <t>Cost of trading goods sold</t>
  </si>
  <si>
    <t>Cost of consumed materials and other supplies</t>
  </si>
  <si>
    <t>Cost of materials, spare parts and other inventory sold</t>
  </si>
  <si>
    <t>Services</t>
  </si>
  <si>
    <t>Other Expenditures</t>
  </si>
  <si>
    <t>Service costs</t>
  </si>
  <si>
    <t>Amortization And Depreciation</t>
  </si>
  <si>
    <t>Impairment losses of Non-current assets</t>
  </si>
  <si>
    <t>Impairment losses of current assets</t>
  </si>
  <si>
    <t>Provisions</t>
  </si>
  <si>
    <t>Other operating expenses</t>
  </si>
  <si>
    <t>Operating profit</t>
  </si>
  <si>
    <t>Total Financial Revenue</t>
  </si>
  <si>
    <t>21a</t>
  </si>
  <si>
    <t xml:space="preserve">Financial revenues from investment, loans granted and interest and exchange rate gains </t>
  </si>
  <si>
    <t>21b</t>
  </si>
  <si>
    <t>Other Financial Revenue</t>
  </si>
  <si>
    <t>21c</t>
  </si>
  <si>
    <t>Income From Associated Companies</t>
  </si>
  <si>
    <t>Total Financial Expenses</t>
  </si>
  <si>
    <t>22a</t>
  </si>
  <si>
    <t xml:space="preserve">Financial expenses from interests and exchange rate losses </t>
  </si>
  <si>
    <t>22b</t>
  </si>
  <si>
    <t>Other financial expenses</t>
  </si>
  <si>
    <t>22c</t>
  </si>
  <si>
    <t>Losses from Associates</t>
  </si>
  <si>
    <t>Profit from ordinary activities</t>
  </si>
  <si>
    <t>Net Profit from Discountinued activities</t>
  </si>
  <si>
    <t>Profit from ordinary activities before taxation</t>
  </si>
  <si>
    <t>Corporate tax</t>
  </si>
  <si>
    <t>Net profit</t>
  </si>
  <si>
    <t>Net profit minority shareholders</t>
  </si>
  <si>
    <t>Net profit Majority shareholders</t>
  </si>
  <si>
    <t>Total other comprehensive income</t>
  </si>
  <si>
    <t>TOTAL COMPREHENSIVE INCOME</t>
  </si>
  <si>
    <t xml:space="preserve">CASH FLOW STATEMENT </t>
  </si>
  <si>
    <t>A. CASH FLOWS FROM OPERATING ACTIVITIES</t>
  </si>
  <si>
    <t>Adjustments for:</t>
  </si>
  <si>
    <t>Depreciation of property, plant and equipment</t>
  </si>
  <si>
    <t>Gain/Loss from impairment</t>
  </si>
  <si>
    <t>Increse/Decrese in Inventories</t>
  </si>
  <si>
    <t>Increse/Decrese in Receivables-customers</t>
  </si>
  <si>
    <t>Increse/Decrese in advanse payments</t>
  </si>
  <si>
    <t>Increse/Decrese in other short-term receivables</t>
  </si>
  <si>
    <t>Increse/Decrese in paid expenses for future periods</t>
  </si>
  <si>
    <t>Increse/Decrease in payables</t>
  </si>
  <si>
    <t>Increse/Decrese in received advanse payments</t>
  </si>
  <si>
    <t>Increse/Decrease in other short-term payables</t>
  </si>
  <si>
    <t>Increse/Decrese in Deferred expenses</t>
  </si>
  <si>
    <t>Interest paid/received</t>
  </si>
  <si>
    <t>Dividends paid/received</t>
  </si>
  <si>
    <t>Tax expense</t>
  </si>
  <si>
    <t>Capital gains/losses from sale of property, plant and equipment</t>
  </si>
  <si>
    <t>Capital gains/losses from sale of investments</t>
  </si>
  <si>
    <t xml:space="preserve">Other cash receipts and payment from operating activities </t>
  </si>
  <si>
    <t>B. CASH FLOWS FROM INVESTING ACTIVITIES</t>
  </si>
  <si>
    <t>Cash payments to acquire property, plant and equipment, intangibles and other</t>
  </si>
  <si>
    <t>Cash receipts from sales of property, plant and equipment, intangibles and other long-term assets;</t>
  </si>
  <si>
    <t>Cash payments to acquire equity or debt instruments of other entities and interests in joint ventures</t>
  </si>
  <si>
    <t>Cash receipts from sales of equity or debt instruments of other entities and interests in joint ventures</t>
  </si>
  <si>
    <t>Cash advances and loans made to other parties (other than advances and loans made by a financial institution);</t>
  </si>
  <si>
    <t>Cash receipts from the repayment of advances and loans made to other parties (other than advances and loans of a financial institution);</t>
  </si>
  <si>
    <t xml:space="preserve">Other cash receipts and payment from investing activities </t>
  </si>
  <si>
    <t>C. CASH FLOWS FROM FINANCING ACTIVITIES</t>
  </si>
  <si>
    <t>cash proceeds from issuing shares or other equity instruments;</t>
  </si>
  <si>
    <t>cash repayments of amounts borrowed;</t>
  </si>
  <si>
    <t>cash proceeds from issuing debentures, loans, notes, bonds, mortgages and other short or long-term borrowings;</t>
  </si>
  <si>
    <t>Cash payments to acquire minor interests</t>
  </si>
  <si>
    <t>Dividends paid</t>
  </si>
  <si>
    <t>Repurchase of own shares and stakes</t>
  </si>
  <si>
    <t>Cash payments by a lessee for the reduction of the outstanding liability relating to a finance lease.</t>
  </si>
  <si>
    <t>Net increase in cash and cash equivalents</t>
  </si>
  <si>
    <t>Cash and cash equivalents at beginning of period</t>
  </si>
  <si>
    <t>D. Cash and cash equivalents at end of period</t>
  </si>
  <si>
    <t xml:space="preserve">Company </t>
  </si>
  <si>
    <t xml:space="preserve">STATEMENT OF CHANGES IN EQUITY </t>
  </si>
  <si>
    <t>Changes</t>
  </si>
  <si>
    <t>Attributable to equity holders of the parent</t>
  </si>
  <si>
    <t>Minority Interes</t>
  </si>
  <si>
    <t>Total equity</t>
  </si>
  <si>
    <t>Share capital</t>
  </si>
  <si>
    <t>Share premium</t>
  </si>
  <si>
    <t xml:space="preserve">Reserves </t>
  </si>
  <si>
    <t>Retained profit (Loss)</t>
  </si>
  <si>
    <t>Balance at January 1, previous year</t>
  </si>
  <si>
    <t>Shares issued</t>
  </si>
  <si>
    <t>Purchased treasury shares</t>
  </si>
  <si>
    <t>Sold treasury shares</t>
  </si>
  <si>
    <t>Conversion of securities</t>
  </si>
  <si>
    <t>Profit (Loss) for the financial period</t>
  </si>
  <si>
    <t>Alocated profit for reservers</t>
  </si>
  <si>
    <t>Alocated profit for dividends and other rewards (premiums) to shareholders</t>
  </si>
  <si>
    <t>Alocated profit for rewards, premiums and other employee benefits</t>
  </si>
  <si>
    <t>Other reserves</t>
  </si>
  <si>
    <t>Revaluation of assets</t>
  </si>
  <si>
    <t>Fair value adjustments of the investments available-for-sale</t>
  </si>
  <si>
    <t>Realized capital gain from disposal of Investments available-for-sale</t>
  </si>
  <si>
    <t>Recorded losses from subsidiaries from previous years according to equity method</t>
  </si>
  <si>
    <t>Defered tax assets</t>
  </si>
  <si>
    <t>Recognised revunues and expenses, net</t>
  </si>
  <si>
    <t>Exchange rate gains/losses</t>
  </si>
  <si>
    <t>Other Increase/Decrease in Assets, net</t>
  </si>
  <si>
    <t>Balance at December 31, previous year</t>
  </si>
  <si>
    <t>Alocated profit for reservers and loss coverage</t>
  </si>
  <si>
    <t>Balance at last day of reporting period</t>
  </si>
  <si>
    <t>ФИНАНСИСКИ ИЗВЕШТАИ</t>
  </si>
  <si>
    <t>ФИМАР БАЛКАН АД СКОПЈЕ</t>
  </si>
  <si>
    <t>НЕ</t>
  </si>
  <si>
    <t>ДА</t>
  </si>
  <si>
    <t>Биљана Куновска</t>
  </si>
  <si>
    <t>БИКОМ ДОО Скопје Сметководство и даночен консалтинг</t>
  </si>
  <si>
    <t>во МКД</t>
  </si>
  <si>
    <t>ПОСТОЈАНИ СРЕДСТВА</t>
  </si>
  <si>
    <t>БС: Биланс на состојба</t>
  </si>
  <si>
    <t>БУ: Биланс на успех - природа</t>
  </si>
  <si>
    <t>ПТ: Паричен Тек</t>
  </si>
  <si>
    <t>К: Капитал</t>
  </si>
  <si>
    <t>Период кој завршува на 31.12.2021</t>
  </si>
  <si>
    <t>Period end 31.12.2021</t>
  </si>
  <si>
    <t>Правно лице:</t>
  </si>
  <si>
    <t>ЕМБ:</t>
  </si>
  <si>
    <t>Консолидирани:</t>
  </si>
  <si>
    <t>Ревидирани:</t>
  </si>
  <si>
    <t>Период:</t>
  </si>
  <si>
    <t>Подготвени од:</t>
  </si>
  <si>
    <t>Потпис:</t>
  </si>
  <si>
    <t>Содржина:</t>
  </si>
  <si>
    <t>31.12.2022</t>
  </si>
  <si>
    <t>Период кој завршува на 31.12.2022</t>
  </si>
  <si>
    <t>Period end 31.12.2022</t>
  </si>
  <si>
    <t>Period end 31.12.2018</t>
  </si>
  <si>
    <t>Period end 31.12.2019</t>
  </si>
  <si>
    <t>Period end 31.12.2020</t>
  </si>
  <si>
    <t>Период кој завршува на 31.12.2018</t>
  </si>
  <si>
    <t>Период кој завршува на 31.12.2019</t>
  </si>
  <si>
    <t>Период кој завршува на 31.12.2020</t>
  </si>
  <si>
    <t>Распределба на добивката ЗА РЕЗЕРВИ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</si>
</sst>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1]_-;\-* #,##0.00\ [$€-1]_-;_-* &quot;-&quot;??\ [$€-1]_-;_-@_-"/>
  </numFmts>
  <fonts count="30">
    <font>
      <sz val="10"/>
      <name val="Arial"/>
      <charset val="204"/>
    </font>
    <font>
      <sz val="10"/>
      <name val="Arial"/>
      <family val="2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name val="Arial"/>
      <family val="2"/>
      <charset val="204"/>
    </font>
    <font>
      <b/>
      <i/>
      <sz val="9"/>
      <name val="Arial"/>
      <family val="2"/>
      <charset val="204"/>
    </font>
    <font>
      <b/>
      <sz val="9"/>
      <name val="Arial"/>
      <family val="2"/>
      <charset val="204"/>
    </font>
    <font>
      <sz val="10"/>
      <name val="Courier New"/>
      <family val="3"/>
      <charset val="204"/>
    </font>
    <font>
      <sz val="11"/>
      <color theme="1"/>
      <name val="Calibri"/>
      <family val="2"/>
      <scheme val="minor"/>
    </font>
    <font>
      <sz val="9"/>
      <color rgb="FFFF0000"/>
      <name val="Arial"/>
      <family val="2"/>
      <charset val="204"/>
    </font>
    <font>
      <sz val="9"/>
      <color theme="0"/>
      <name val="Arial"/>
      <family val="2"/>
      <charset val="204"/>
    </font>
    <font>
      <b/>
      <sz val="9"/>
      <color theme="0"/>
      <name val="Arial"/>
      <family val="2"/>
      <charset val="204"/>
    </font>
    <font>
      <i/>
      <sz val="9"/>
      <name val="Arial"/>
      <family val="2"/>
      <charset val="204"/>
    </font>
    <font>
      <sz val="8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u/>
      <sz val="9"/>
      <color theme="10"/>
      <name val="Arial"/>
      <family val="2"/>
      <charset val="204"/>
    </font>
    <font>
      <b/>
      <sz val="11"/>
      <name val="Arial"/>
      <family val="2"/>
      <charset val="204"/>
    </font>
    <font>
      <u/>
      <sz val="12"/>
      <color indexed="12"/>
      <name val="Arial"/>
      <family val="2"/>
      <charset val="204"/>
    </font>
    <font>
      <sz val="11"/>
      <name val="M_Svoboda"/>
    </font>
    <font>
      <b/>
      <sz val="8"/>
      <name val="Calibri"/>
      <family val="2"/>
      <charset val="204"/>
      <scheme val="minor"/>
    </font>
    <font>
      <b/>
      <i/>
      <sz val="8"/>
      <name val="Calibri"/>
      <family val="2"/>
      <charset val="204"/>
      <scheme val="minor"/>
    </font>
    <font>
      <i/>
      <sz val="8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8"/>
      <color indexed="22"/>
      <name val="Calibri"/>
      <family val="2"/>
      <charset val="204"/>
      <scheme val="minor"/>
    </font>
    <font>
      <sz val="8"/>
      <color indexed="8"/>
      <name val="Calibri"/>
      <family val="2"/>
      <charset val="204"/>
      <scheme val="minor"/>
    </font>
    <font>
      <b/>
      <sz val="8"/>
      <color indexed="8"/>
      <name val="Calibri"/>
      <family val="2"/>
      <charset val="204"/>
      <scheme val="minor"/>
    </font>
    <font>
      <b/>
      <i/>
      <u/>
      <sz val="8"/>
      <name val="Calibri"/>
      <family val="2"/>
      <charset val="204"/>
      <scheme val="minor"/>
    </font>
    <font>
      <b/>
      <sz val="9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theme="0" tint="-0.24994659260841701"/>
      </right>
      <top style="double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double">
        <color indexed="64"/>
      </top>
      <bottom style="thin">
        <color theme="0" tint="-0.24994659260841701"/>
      </bottom>
      <diagonal/>
    </border>
    <border>
      <left/>
      <right/>
      <top style="double">
        <color indexed="64"/>
      </top>
      <bottom style="thin">
        <color theme="0" tint="-0.24994659260841701"/>
      </bottom>
      <diagonal/>
    </border>
    <border>
      <left/>
      <right style="double">
        <color indexed="64"/>
      </right>
      <top style="double">
        <color indexed="64"/>
      </top>
      <bottom style="thin">
        <color theme="0" tint="-0.24994659260841701"/>
      </bottom>
      <diagonal/>
    </border>
    <border>
      <left style="double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double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indexed="64"/>
      </left>
      <right style="thin">
        <color theme="0" tint="-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indexed="64"/>
      </left>
      <right style="thin">
        <color theme="0" tint="-0.24994659260841701"/>
      </right>
      <top style="thin">
        <color theme="0" tint="-0.24994659260841701"/>
      </top>
      <bottom style="hair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hair">
        <color indexed="64"/>
      </bottom>
      <diagonal/>
    </border>
    <border>
      <left style="double">
        <color indexed="64"/>
      </left>
      <right style="thin">
        <color theme="0" tint="-0.24994659260841701"/>
      </right>
      <top style="hair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hair">
        <color indexed="64"/>
      </top>
      <bottom style="double">
        <color indexed="64"/>
      </bottom>
      <diagonal/>
    </border>
    <border>
      <left/>
      <right/>
      <top style="thin">
        <color theme="0" tint="-0.24994659260841701"/>
      </top>
      <bottom style="double">
        <color indexed="64"/>
      </bottom>
      <diagonal/>
    </border>
    <border>
      <left/>
      <right style="double">
        <color indexed="64"/>
      </right>
      <top style="thin">
        <color theme="0" tint="-0.24994659260841701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9">
    <xf numFmtId="0" fontId="0" fillId="0" borderId="0"/>
    <xf numFmtId="0" fontId="1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7" fillId="0" borderId="0"/>
    <xf numFmtId="0" fontId="8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2" fillId="0" borderId="0"/>
    <xf numFmtId="0" fontId="24" fillId="0" borderId="0" applyNumberFormat="0" applyFill="0" applyBorder="0" applyAlignment="0" applyProtection="0"/>
  </cellStyleXfs>
  <cellXfs count="237">
    <xf numFmtId="0" fontId="0" fillId="0" borderId="0" xfId="0"/>
    <xf numFmtId="0" fontId="19" fillId="3" borderId="1" xfId="4" applyFont="1" applyFill="1" applyBorder="1" applyAlignment="1">
      <alignment horizontal="center" vertical="center" wrapText="1" shrinkToFit="1"/>
    </xf>
    <xf numFmtId="0" fontId="13" fillId="4" borderId="0" xfId="4" applyFont="1" applyFill="1"/>
    <xf numFmtId="0" fontId="13" fillId="5" borderId="0" xfId="4" applyFont="1" applyFill="1"/>
    <xf numFmtId="0" fontId="19" fillId="3" borderId="1" xfId="4" applyFont="1" applyFill="1" applyBorder="1" applyAlignment="1">
      <alignment horizontal="center" vertical="center" wrapText="1"/>
    </xf>
    <xf numFmtId="4" fontId="19" fillId="3" borderId="1" xfId="4" applyNumberFormat="1" applyFont="1" applyFill="1" applyBorder="1" applyAlignment="1" applyProtection="1">
      <alignment horizontal="right" vertical="center"/>
      <protection locked="0"/>
    </xf>
    <xf numFmtId="4" fontId="13" fillId="6" borderId="1" xfId="4" applyNumberFormat="1" applyFont="1" applyFill="1" applyBorder="1" applyAlignment="1" applyProtection="1">
      <alignment horizontal="right" vertical="center"/>
      <protection locked="0"/>
    </xf>
    <xf numFmtId="4" fontId="13" fillId="2" borderId="1" xfId="4" applyNumberFormat="1" applyFont="1" applyFill="1" applyBorder="1" applyAlignment="1" applyProtection="1">
      <alignment horizontal="right" vertical="center"/>
      <protection locked="0"/>
    </xf>
    <xf numFmtId="4" fontId="19" fillId="6" borderId="1" xfId="4" applyNumberFormat="1" applyFont="1" applyFill="1" applyBorder="1" applyProtection="1">
      <protection locked="0"/>
    </xf>
    <xf numFmtId="0" fontId="19" fillId="4" borderId="0" xfId="4" applyFont="1" applyFill="1" applyAlignment="1">
      <alignment horizontal="center" vertical="center" wrapText="1"/>
    </xf>
    <xf numFmtId="0" fontId="13" fillId="5" borderId="0" xfId="4" applyFont="1" applyFill="1" applyAlignment="1">
      <alignment horizontal="right" vertical="center" wrapText="1"/>
    </xf>
    <xf numFmtId="0" fontId="19" fillId="5" borderId="0" xfId="4" applyFont="1" applyFill="1" applyAlignment="1">
      <alignment vertical="center" wrapText="1"/>
    </xf>
    <xf numFmtId="0" fontId="13" fillId="5" borderId="0" xfId="4" applyFont="1" applyFill="1" applyAlignment="1">
      <alignment horizontal="right"/>
    </xf>
    <xf numFmtId="0" fontId="19" fillId="5" borderId="0" xfId="4" applyFont="1" applyFill="1" applyAlignment="1">
      <alignment horizontal="center" vertical="center" wrapText="1"/>
    </xf>
    <xf numFmtId="49" fontId="19" fillId="5" borderId="0" xfId="4" applyNumberFormat="1" applyFont="1" applyFill="1" applyAlignment="1">
      <alignment horizontal="center" vertical="center" wrapText="1"/>
    </xf>
    <xf numFmtId="0" fontId="21" fillId="5" borderId="0" xfId="4" applyFont="1" applyFill="1" applyAlignment="1">
      <alignment vertical="center" wrapText="1"/>
    </xf>
    <xf numFmtId="0" fontId="20" fillId="5" borderId="1" xfId="4" applyFont="1" applyFill="1" applyBorder="1" applyAlignment="1">
      <alignment horizontal="left" vertical="center" wrapText="1"/>
    </xf>
    <xf numFmtId="0" fontId="19" fillId="5" borderId="1" xfId="16" applyFont="1" applyFill="1" applyBorder="1" applyAlignment="1">
      <alignment horizontal="left" vertical="center" wrapText="1"/>
    </xf>
    <xf numFmtId="3" fontId="19" fillId="5" borderId="1" xfId="4" applyNumberFormat="1" applyFont="1" applyFill="1" applyBorder="1" applyAlignment="1">
      <alignment horizontal="right" vertical="center"/>
    </xf>
    <xf numFmtId="0" fontId="13" fillId="5" borderId="1" xfId="16" applyFont="1" applyFill="1" applyBorder="1" applyAlignment="1">
      <alignment horizontal="left" vertical="center" wrapText="1"/>
    </xf>
    <xf numFmtId="0" fontId="19" fillId="4" borderId="0" xfId="4" applyFont="1" applyFill="1"/>
    <xf numFmtId="0" fontId="13" fillId="5" borderId="1" xfId="4" applyFont="1" applyFill="1" applyBorder="1" applyAlignment="1">
      <alignment horizontal="left" vertical="center" wrapText="1"/>
    </xf>
    <xf numFmtId="0" fontId="13" fillId="5" borderId="1" xfId="4" applyFont="1" applyFill="1" applyBorder="1" applyAlignment="1">
      <alignment horizontal="left" vertical="center" wrapText="1" shrinkToFit="1"/>
    </xf>
    <xf numFmtId="0" fontId="20" fillId="5" borderId="1" xfId="16" applyFont="1" applyFill="1" applyBorder="1" applyAlignment="1">
      <alignment horizontal="left" vertical="center" wrapText="1"/>
    </xf>
    <xf numFmtId="4" fontId="13" fillId="5" borderId="0" xfId="4" applyNumberFormat="1" applyFont="1" applyFill="1"/>
    <xf numFmtId="0" fontId="25" fillId="4" borderId="0" xfId="4" applyFont="1" applyFill="1"/>
    <xf numFmtId="0" fontId="20" fillId="6" borderId="1" xfId="4" applyFont="1" applyFill="1" applyBorder="1" applyAlignment="1">
      <alignment horizontal="left" vertical="center" wrapText="1"/>
    </xf>
    <xf numFmtId="3" fontId="13" fillId="6" borderId="1" xfId="4" applyNumberFormat="1" applyFont="1" applyFill="1" applyBorder="1" applyAlignment="1">
      <alignment horizontal="right" vertical="center"/>
    </xf>
    <xf numFmtId="0" fontId="19" fillId="6" borderId="1" xfId="4" applyFont="1" applyFill="1" applyBorder="1" applyAlignment="1">
      <alignment horizontal="left" vertical="center" wrapText="1"/>
    </xf>
    <xf numFmtId="3" fontId="13" fillId="2" borderId="1" xfId="4" applyNumberFormat="1" applyFont="1" applyFill="1" applyBorder="1" applyAlignment="1">
      <alignment horizontal="right" vertical="center"/>
    </xf>
    <xf numFmtId="3" fontId="19" fillId="2" borderId="1" xfId="4" applyNumberFormat="1" applyFont="1" applyFill="1" applyBorder="1" applyAlignment="1">
      <alignment horizontal="right" vertical="center"/>
    </xf>
    <xf numFmtId="4" fontId="19" fillId="2" borderId="1" xfId="4" applyNumberFormat="1" applyFont="1" applyFill="1" applyBorder="1" applyAlignment="1" applyProtection="1">
      <alignment horizontal="right" vertical="center"/>
      <protection locked="0"/>
    </xf>
    <xf numFmtId="0" fontId="13" fillId="3" borderId="0" xfId="0" applyFont="1" applyFill="1"/>
    <xf numFmtId="0" fontId="13" fillId="4" borderId="0" xfId="0" applyFont="1" applyFill="1"/>
    <xf numFmtId="0" fontId="13" fillId="3" borderId="0" xfId="0" applyFont="1" applyFill="1" applyAlignment="1">
      <alignment horizontal="right" vertical="top" wrapText="1"/>
    </xf>
    <xf numFmtId="0" fontId="13" fillId="5" borderId="0" xfId="0" applyFont="1" applyFill="1"/>
    <xf numFmtId="0" fontId="19" fillId="3" borderId="0" xfId="0" applyFont="1" applyFill="1" applyAlignment="1">
      <alignment vertical="top" wrapText="1"/>
    </xf>
    <xf numFmtId="0" fontId="13" fillId="3" borderId="0" xfId="0" applyFont="1" applyFill="1" applyAlignment="1">
      <alignment horizontal="center" vertical="top" wrapText="1"/>
    </xf>
    <xf numFmtId="0" fontId="19" fillId="3" borderId="0" xfId="0" applyFont="1" applyFill="1" applyAlignment="1">
      <alignment horizontal="right"/>
    </xf>
    <xf numFmtId="49" fontId="19" fillId="3" borderId="0" xfId="0" applyNumberFormat="1" applyFont="1" applyFill="1" applyAlignment="1">
      <alignment horizontal="left" vertical="top" wrapText="1"/>
    </xf>
    <xf numFmtId="0" fontId="13" fillId="3" borderId="0" xfId="0" applyFont="1" applyFill="1" applyAlignment="1">
      <alignment horizontal="right"/>
    </xf>
    <xf numFmtId="0" fontId="19" fillId="3" borderId="0" xfId="0" applyFont="1" applyFill="1" applyAlignment="1">
      <alignment horizontal="center"/>
    </xf>
    <xf numFmtId="0" fontId="21" fillId="3" borderId="0" xfId="0" applyFont="1" applyFill="1"/>
    <xf numFmtId="0" fontId="21" fillId="3" borderId="0" xfId="0" applyFont="1" applyFill="1" applyAlignment="1">
      <alignment horizontal="center" vertical="center" wrapText="1"/>
    </xf>
    <xf numFmtId="0" fontId="21" fillId="4" borderId="0" xfId="0" applyFont="1" applyFill="1"/>
    <xf numFmtId="0" fontId="13" fillId="4" borderId="0" xfId="0" applyFont="1" applyFill="1" applyAlignment="1">
      <alignment horizontal="center" vertical="center"/>
    </xf>
    <xf numFmtId="49" fontId="19" fillId="3" borderId="0" xfId="0" applyNumberFormat="1" applyFont="1" applyFill="1" applyAlignment="1">
      <alignment horizontal="right" vertical="top" wrapText="1"/>
    </xf>
    <xf numFmtId="0" fontId="13" fillId="5" borderId="0" xfId="0" applyFont="1" applyFill="1" applyAlignment="1">
      <alignment horizontal="center" vertical="top" wrapText="1"/>
    </xf>
    <xf numFmtId="0" fontId="21" fillId="3" borderId="0" xfId="0" applyFont="1" applyFill="1" applyAlignment="1">
      <alignment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3" fillId="3" borderId="1" xfId="4" applyFont="1" applyFill="1" applyBorder="1" applyAlignment="1">
      <alignment horizontal="center" vertical="center" wrapText="1"/>
    </xf>
    <xf numFmtId="0" fontId="19" fillId="0" borderId="1" xfId="4" applyFont="1" applyBorder="1"/>
    <xf numFmtId="3" fontId="19" fillId="0" borderId="1" xfId="4" applyNumberFormat="1" applyFont="1" applyBorder="1" applyAlignment="1">
      <alignment horizontal="right" vertical="center"/>
    </xf>
    <xf numFmtId="0" fontId="13" fillId="0" borderId="1" xfId="4" applyFont="1" applyBorder="1" applyAlignment="1">
      <alignment horizontal="left" vertical="top" wrapText="1"/>
    </xf>
    <xf numFmtId="3" fontId="13" fillId="0" borderId="1" xfId="4" applyNumberFormat="1" applyFont="1" applyBorder="1" applyAlignment="1">
      <alignment horizontal="right" vertical="center"/>
    </xf>
    <xf numFmtId="3" fontId="13" fillId="0" borderId="1" xfId="4" applyNumberFormat="1" applyFont="1" applyBorder="1" applyAlignment="1">
      <alignment horizontal="center" vertical="center" wrapText="1"/>
    </xf>
    <xf numFmtId="0" fontId="19" fillId="0" borderId="1" xfId="4" applyFont="1" applyBorder="1" applyAlignment="1">
      <alignment horizontal="left" vertical="top" wrapText="1"/>
    </xf>
    <xf numFmtId="0" fontId="26" fillId="0" borderId="1" xfId="4" applyFont="1" applyBorder="1" applyAlignment="1">
      <alignment horizontal="left" vertical="top" wrapText="1"/>
    </xf>
    <xf numFmtId="0" fontId="22" fillId="0" borderId="1" xfId="4" applyFont="1" applyBorder="1" applyAlignment="1">
      <alignment horizontal="left" vertical="top" wrapText="1"/>
    </xf>
    <xf numFmtId="3" fontId="22" fillId="0" borderId="1" xfId="4" applyNumberFormat="1" applyFont="1" applyBorder="1" applyAlignment="1">
      <alignment horizontal="right" vertical="center"/>
    </xf>
    <xf numFmtId="0" fontId="27" fillId="0" borderId="1" xfId="4" applyFont="1" applyBorder="1" applyAlignment="1">
      <alignment horizontal="left" vertical="top" wrapText="1"/>
    </xf>
    <xf numFmtId="0" fontId="13" fillId="4" borderId="0" xfId="0" applyFont="1" applyFill="1" applyAlignment="1">
      <alignment horizontal="center" vertical="center" wrapText="1"/>
    </xf>
    <xf numFmtId="0" fontId="28" fillId="4" borderId="0" xfId="0" applyFont="1" applyFill="1"/>
    <xf numFmtId="0" fontId="19" fillId="4" borderId="0" xfId="0" applyFont="1" applyFill="1"/>
    <xf numFmtId="0" fontId="13" fillId="3" borderId="1" xfId="0" applyFont="1" applyFill="1" applyBorder="1"/>
    <xf numFmtId="0" fontId="19" fillId="3" borderId="0" xfId="0" applyFont="1" applyFill="1" applyAlignment="1">
      <alignment vertical="center" wrapText="1"/>
    </xf>
    <xf numFmtId="0" fontId="13" fillId="5" borderId="0" xfId="0" applyFont="1" applyFill="1" applyAlignment="1">
      <alignment horizontal="right" vertical="top" wrapText="1"/>
    </xf>
    <xf numFmtId="49" fontId="19" fillId="3" borderId="0" xfId="0" applyNumberFormat="1" applyFont="1" applyFill="1" applyAlignment="1">
      <alignment horizontal="center" vertical="top" wrapText="1"/>
    </xf>
    <xf numFmtId="0" fontId="13" fillId="3" borderId="0" xfId="0" applyFont="1" applyFill="1" applyAlignment="1">
      <alignment vertical="top" wrapText="1"/>
    </xf>
    <xf numFmtId="0" fontId="19" fillId="4" borderId="0" xfId="0" applyFont="1" applyFill="1" applyAlignment="1">
      <alignment horizontal="center" vertical="center" wrapText="1"/>
    </xf>
    <xf numFmtId="0" fontId="28" fillId="3" borderId="1" xfId="0" applyFont="1" applyFill="1" applyBorder="1" applyAlignment="1">
      <alignment horizontal="left" vertical="top" wrapText="1"/>
    </xf>
    <xf numFmtId="3" fontId="28" fillId="3" borderId="1" xfId="0" applyNumberFormat="1" applyFont="1" applyFill="1" applyBorder="1" applyAlignment="1">
      <alignment horizontal="right" vertical="center" wrapText="1"/>
    </xf>
    <xf numFmtId="0" fontId="19" fillId="3" borderId="1" xfId="0" applyFont="1" applyFill="1" applyBorder="1" applyAlignment="1">
      <alignment horizontal="left" vertical="top" wrapText="1"/>
    </xf>
    <xf numFmtId="0" fontId="13" fillId="3" borderId="1" xfId="0" applyFont="1" applyFill="1" applyBorder="1" applyAlignment="1">
      <alignment horizontal="left" vertical="top" wrapText="1"/>
    </xf>
    <xf numFmtId="3" fontId="13" fillId="3" borderId="1" xfId="0" applyNumberFormat="1" applyFont="1" applyFill="1" applyBorder="1" applyAlignment="1">
      <alignment horizontal="right" vertical="center" wrapText="1"/>
    </xf>
    <xf numFmtId="3" fontId="13" fillId="0" borderId="1" xfId="0" applyNumberFormat="1" applyFont="1" applyBorder="1" applyAlignment="1">
      <alignment horizontal="right" vertical="center" wrapText="1"/>
    </xf>
    <xf numFmtId="3" fontId="19" fillId="2" borderId="1" xfId="0" applyNumberFormat="1" applyFont="1" applyFill="1" applyBorder="1" applyAlignment="1">
      <alignment horizontal="right" vertical="center" wrapText="1"/>
    </xf>
    <xf numFmtId="3" fontId="13" fillId="2" borderId="1" xfId="0" applyNumberFormat="1" applyFont="1" applyFill="1" applyBorder="1" applyAlignment="1">
      <alignment horizontal="right" vertical="center" wrapText="1"/>
    </xf>
    <xf numFmtId="4" fontId="19" fillId="2" borderId="1" xfId="0" applyNumberFormat="1" applyFont="1" applyFill="1" applyBorder="1" applyAlignment="1">
      <alignment horizontal="right" vertical="center" wrapText="1"/>
    </xf>
    <xf numFmtId="4" fontId="13" fillId="3" borderId="1" xfId="0" applyNumberFormat="1" applyFont="1" applyFill="1" applyBorder="1" applyAlignment="1">
      <alignment horizontal="right" vertical="center" wrapText="1"/>
    </xf>
    <xf numFmtId="4" fontId="13" fillId="2" borderId="1" xfId="0" applyNumberFormat="1" applyFont="1" applyFill="1" applyBorder="1" applyAlignment="1">
      <alignment horizontal="right" vertical="center" wrapText="1"/>
    </xf>
    <xf numFmtId="4" fontId="28" fillId="3" borderId="1" xfId="0" applyNumberFormat="1" applyFont="1" applyFill="1" applyBorder="1" applyAlignment="1">
      <alignment horizontal="right" vertical="center" wrapText="1"/>
    </xf>
    <xf numFmtId="4" fontId="19" fillId="3" borderId="1" xfId="4" applyNumberFormat="1" applyFont="1" applyFill="1" applyBorder="1" applyAlignment="1">
      <alignment horizontal="right" vertical="center"/>
    </xf>
    <xf numFmtId="4" fontId="13" fillId="3" borderId="1" xfId="4" applyNumberFormat="1" applyFont="1" applyFill="1" applyBorder="1" applyAlignment="1">
      <alignment horizontal="right" vertical="center"/>
    </xf>
    <xf numFmtId="4" fontId="13" fillId="2" borderId="1" xfId="4" applyNumberFormat="1" applyFont="1" applyFill="1" applyBorder="1" applyAlignment="1">
      <alignment horizontal="right" vertical="center"/>
    </xf>
    <xf numFmtId="4" fontId="13" fillId="0" borderId="1" xfId="4" applyNumberFormat="1" applyFont="1" applyBorder="1" applyAlignment="1">
      <alignment horizontal="center" vertical="center" wrapText="1"/>
    </xf>
    <xf numFmtId="4" fontId="22" fillId="0" borderId="1" xfId="4" applyNumberFormat="1" applyFont="1" applyBorder="1" applyAlignment="1">
      <alignment horizontal="right" vertical="center"/>
    </xf>
    <xf numFmtId="4" fontId="22" fillId="3" borderId="1" xfId="4" applyNumberFormat="1" applyFont="1" applyFill="1" applyBorder="1" applyAlignment="1">
      <alignment horizontal="right" vertical="center"/>
    </xf>
    <xf numFmtId="4" fontId="19" fillId="2" borderId="1" xfId="4" applyNumberFormat="1" applyFont="1" applyFill="1" applyBorder="1" applyAlignment="1">
      <alignment horizontal="right" vertical="center"/>
    </xf>
    <xf numFmtId="3" fontId="19" fillId="3" borderId="1" xfId="0" applyNumberFormat="1" applyFont="1" applyFill="1" applyBorder="1" applyAlignment="1">
      <alignment horizontal="right" vertical="center"/>
    </xf>
    <xf numFmtId="0" fontId="13" fillId="3" borderId="0" xfId="0" applyFont="1" applyFill="1" applyAlignment="1">
      <alignment horizontal="right" vertical="center"/>
    </xf>
    <xf numFmtId="0" fontId="13" fillId="3" borderId="0" xfId="0" applyFont="1" applyFill="1" applyAlignment="1">
      <alignment horizontal="right" vertical="center" wrapText="1"/>
    </xf>
    <xf numFmtId="0" fontId="19" fillId="3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right" vertical="center"/>
    </xf>
    <xf numFmtId="0" fontId="19" fillId="5" borderId="0" xfId="0" applyFont="1" applyFill="1" applyAlignment="1">
      <alignment horizontal="left" vertical="center"/>
    </xf>
    <xf numFmtId="0" fontId="13" fillId="5" borderId="0" xfId="0" applyFont="1" applyFill="1" applyAlignment="1">
      <alignment vertical="center"/>
    </xf>
    <xf numFmtId="0" fontId="21" fillId="3" borderId="2" xfId="0" applyFont="1" applyFill="1" applyBorder="1" applyAlignment="1">
      <alignment vertical="center" wrapText="1"/>
    </xf>
    <xf numFmtId="3" fontId="13" fillId="2" borderId="1" xfId="0" applyNumberFormat="1" applyFont="1" applyFill="1" applyBorder="1" applyAlignment="1">
      <alignment horizontal="right" vertical="center"/>
    </xf>
    <xf numFmtId="0" fontId="28" fillId="0" borderId="1" xfId="0" applyFont="1" applyBorder="1" applyAlignment="1">
      <alignment horizontal="left" vertical="top" wrapText="1"/>
    </xf>
    <xf numFmtId="3" fontId="28" fillId="0" borderId="1" xfId="0" applyNumberFormat="1" applyFont="1" applyBorder="1" applyAlignment="1">
      <alignment horizontal="right" vertical="center"/>
    </xf>
    <xf numFmtId="0" fontId="13" fillId="0" borderId="0" xfId="0" applyFont="1"/>
    <xf numFmtId="0" fontId="13" fillId="7" borderId="0" xfId="0" applyFont="1" applyFill="1"/>
    <xf numFmtId="0" fontId="13" fillId="7" borderId="0" xfId="0" applyFont="1" applyFill="1" applyAlignment="1">
      <alignment horizontal="center" vertical="center" wrapText="1"/>
    </xf>
    <xf numFmtId="164" fontId="13" fillId="4" borderId="0" xfId="0" applyNumberFormat="1" applyFont="1" applyFill="1"/>
    <xf numFmtId="164" fontId="21" fillId="4" borderId="0" xfId="0" applyNumberFormat="1" applyFont="1" applyFill="1"/>
    <xf numFmtId="164" fontId="13" fillId="4" borderId="0" xfId="0" applyNumberFormat="1" applyFont="1" applyFill="1" applyAlignment="1">
      <alignment horizontal="center" vertical="center"/>
    </xf>
    <xf numFmtId="164" fontId="19" fillId="4" borderId="0" xfId="0" applyNumberFormat="1" applyFont="1" applyFill="1"/>
    <xf numFmtId="49" fontId="19" fillId="3" borderId="0" xfId="0" applyNumberFormat="1" applyFont="1" applyFill="1" applyAlignment="1">
      <alignment horizontal="center" vertical="center" wrapText="1"/>
    </xf>
    <xf numFmtId="0" fontId="13" fillId="3" borderId="0" xfId="4" applyFont="1" applyFill="1" applyAlignment="1">
      <alignment horizontal="right" vertical="center" wrapText="1"/>
    </xf>
    <xf numFmtId="4" fontId="19" fillId="3" borderId="0" xfId="4" applyNumberFormat="1" applyFont="1" applyFill="1" applyAlignment="1">
      <alignment vertical="center" wrapText="1"/>
    </xf>
    <xf numFmtId="49" fontId="19" fillId="3" borderId="0" xfId="4" applyNumberFormat="1" applyFont="1" applyFill="1" applyAlignment="1">
      <alignment vertical="center" wrapText="1"/>
    </xf>
    <xf numFmtId="0" fontId="19" fillId="3" borderId="0" xfId="4" applyFont="1" applyFill="1" applyAlignment="1">
      <alignment horizontal="left" vertical="center" wrapText="1"/>
    </xf>
    <xf numFmtId="0" fontId="13" fillId="3" borderId="0" xfId="4" applyFont="1" applyFill="1" applyAlignment="1">
      <alignment horizontal="right"/>
    </xf>
    <xf numFmtId="49" fontId="19" fillId="3" borderId="0" xfId="4" applyNumberFormat="1" applyFont="1" applyFill="1" applyAlignment="1">
      <alignment horizontal="center" vertical="center" wrapText="1"/>
    </xf>
    <xf numFmtId="0" fontId="19" fillId="3" borderId="0" xfId="4" applyFont="1" applyFill="1" applyAlignment="1">
      <alignment horizontal="left"/>
    </xf>
    <xf numFmtId="0" fontId="13" fillId="3" borderId="0" xfId="4" applyFont="1" applyFill="1"/>
    <xf numFmtId="0" fontId="19" fillId="3" borderId="0" xfId="4" applyFont="1" applyFill="1" applyAlignment="1">
      <alignment vertical="center" wrapText="1"/>
    </xf>
    <xf numFmtId="0" fontId="13" fillId="3" borderId="0" xfId="4" applyFont="1" applyFill="1" applyAlignment="1">
      <alignment vertical="center" wrapText="1"/>
    </xf>
    <xf numFmtId="0" fontId="21" fillId="3" borderId="0" xfId="4" applyFont="1" applyFill="1"/>
    <xf numFmtId="4" fontId="13" fillId="6" borderId="1" xfId="4" applyNumberFormat="1" applyFont="1" applyFill="1" applyBorder="1" applyAlignment="1">
      <alignment horizontal="right" vertical="center"/>
    </xf>
    <xf numFmtId="0" fontId="19" fillId="0" borderId="1" xfId="16" applyFont="1" applyBorder="1" applyAlignment="1">
      <alignment horizontal="left" vertical="top" wrapText="1"/>
    </xf>
    <xf numFmtId="3" fontId="19" fillId="3" borderId="1" xfId="4" applyNumberFormat="1" applyFont="1" applyFill="1" applyBorder="1" applyAlignment="1">
      <alignment horizontal="right" vertical="center"/>
    </xf>
    <xf numFmtId="0" fontId="13" fillId="0" borderId="1" xfId="16" applyFont="1" applyBorder="1" applyAlignment="1">
      <alignment horizontal="left" vertical="top" wrapText="1"/>
    </xf>
    <xf numFmtId="0" fontId="19" fillId="3" borderId="1" xfId="16" applyFont="1" applyFill="1" applyBorder="1" applyAlignment="1">
      <alignment horizontal="left" vertical="top" wrapText="1"/>
    </xf>
    <xf numFmtId="0" fontId="19" fillId="6" borderId="1" xfId="4" applyFont="1" applyFill="1" applyBorder="1" applyAlignment="1">
      <alignment horizontal="left" vertical="top" wrapText="1"/>
    </xf>
    <xf numFmtId="0" fontId="19" fillId="6" borderId="1" xfId="4" applyFont="1" applyFill="1" applyBorder="1"/>
    <xf numFmtId="4" fontId="19" fillId="6" borderId="1" xfId="4" applyNumberFormat="1" applyFont="1" applyFill="1" applyBorder="1"/>
    <xf numFmtId="0" fontId="20" fillId="0" borderId="1" xfId="4" applyFont="1" applyBorder="1" applyAlignment="1">
      <alignment horizontal="left" vertical="top" wrapText="1"/>
    </xf>
    <xf numFmtId="0" fontId="13" fillId="0" borderId="1" xfId="4" applyFont="1" applyBorder="1" applyAlignment="1">
      <alignment horizontal="left" vertical="top" wrapText="1" shrinkToFit="1"/>
    </xf>
    <xf numFmtId="0" fontId="20" fillId="0" borderId="1" xfId="16" applyFont="1" applyBorder="1" applyAlignment="1">
      <alignment horizontal="left" vertical="top" wrapText="1"/>
    </xf>
    <xf numFmtId="3" fontId="23" fillId="3" borderId="0" xfId="4" applyNumberFormat="1" applyFont="1" applyFill="1"/>
    <xf numFmtId="4" fontId="13" fillId="3" borderId="0" xfId="4" applyNumberFormat="1" applyFont="1" applyFill="1"/>
    <xf numFmtId="0" fontId="6" fillId="0" borderId="4" xfId="4" applyFont="1" applyBorder="1" applyAlignment="1">
      <alignment vertical="top"/>
    </xf>
    <xf numFmtId="0" fontId="6" fillId="0" borderId="5" xfId="4" applyFont="1" applyBorder="1" applyAlignment="1">
      <alignment vertical="top"/>
    </xf>
    <xf numFmtId="0" fontId="6" fillId="0" borderId="6" xfId="4" applyFont="1" applyBorder="1" applyAlignment="1">
      <alignment vertical="top"/>
    </xf>
    <xf numFmtId="0" fontId="11" fillId="0" borderId="0" xfId="4" applyFont="1" applyAlignment="1">
      <alignment horizontal="center" vertical="top"/>
    </xf>
    <xf numFmtId="0" fontId="10" fillId="0" borderId="0" xfId="4" applyFont="1"/>
    <xf numFmtId="0" fontId="4" fillId="0" borderId="0" xfId="4" applyFont="1"/>
    <xf numFmtId="0" fontId="4" fillId="0" borderId="7" xfId="4" applyFont="1" applyBorder="1"/>
    <xf numFmtId="0" fontId="4" fillId="0" borderId="8" xfId="4" applyFont="1" applyBorder="1"/>
    <xf numFmtId="0" fontId="9" fillId="0" borderId="0" xfId="4" applyFont="1"/>
    <xf numFmtId="0" fontId="4" fillId="0" borderId="7" xfId="4" applyFont="1" applyBorder="1" applyAlignment="1">
      <alignment vertical="center"/>
    </xf>
    <xf numFmtId="0" fontId="4" fillId="0" borderId="0" xfId="4" applyFont="1" applyAlignment="1">
      <alignment vertical="center"/>
    </xf>
    <xf numFmtId="0" fontId="4" fillId="0" borderId="8" xfId="4" applyFont="1" applyBorder="1" applyAlignment="1">
      <alignment vertical="center"/>
    </xf>
    <xf numFmtId="0" fontId="10" fillId="0" borderId="0" xfId="4" applyFont="1" applyAlignment="1">
      <alignment vertical="center"/>
    </xf>
    <xf numFmtId="0" fontId="9" fillId="0" borderId="0" xfId="4" applyFont="1" applyAlignment="1">
      <alignment vertical="center"/>
    </xf>
    <xf numFmtId="0" fontId="11" fillId="0" borderId="0" xfId="4" applyFont="1" applyAlignment="1">
      <alignment vertical="top"/>
    </xf>
    <xf numFmtId="0" fontId="5" fillId="0" borderId="0" xfId="4" applyFont="1" applyAlignment="1">
      <alignment vertical="center"/>
    </xf>
    <xf numFmtId="0" fontId="4" fillId="0" borderId="9" xfId="4" applyFont="1" applyBorder="1" applyAlignment="1">
      <alignment vertical="center"/>
    </xf>
    <xf numFmtId="4" fontId="6" fillId="0" borderId="10" xfId="4" applyNumberFormat="1" applyFont="1" applyBorder="1" applyAlignment="1">
      <alignment vertical="center"/>
    </xf>
    <xf numFmtId="0" fontId="6" fillId="0" borderId="11" xfId="4" applyFont="1" applyBorder="1" applyAlignment="1">
      <alignment vertical="center"/>
    </xf>
    <xf numFmtId="0" fontId="6" fillId="0" borderId="12" xfId="4" applyFont="1" applyBorder="1" applyAlignment="1">
      <alignment vertical="center"/>
    </xf>
    <xf numFmtId="0" fontId="4" fillId="0" borderId="13" xfId="4" applyFont="1" applyBorder="1" applyAlignment="1">
      <alignment vertical="center"/>
    </xf>
    <xf numFmtId="0" fontId="6" fillId="0" borderId="14" xfId="4" applyFont="1" applyBorder="1" applyAlignment="1">
      <alignment horizontal="left" vertical="center"/>
    </xf>
    <xf numFmtId="0" fontId="6" fillId="0" borderId="15" xfId="4" applyFont="1" applyBorder="1" applyAlignment="1">
      <alignment horizontal="left" vertical="center"/>
    </xf>
    <xf numFmtId="0" fontId="6" fillId="0" borderId="16" xfId="4" applyFont="1" applyBorder="1" applyAlignment="1">
      <alignment horizontal="left" vertical="center"/>
    </xf>
    <xf numFmtId="0" fontId="6" fillId="0" borderId="14" xfId="4" applyFont="1" applyBorder="1" applyAlignment="1">
      <alignment vertical="center"/>
    </xf>
    <xf numFmtId="0" fontId="6" fillId="0" borderId="15" xfId="4" applyFont="1" applyBorder="1" applyAlignment="1">
      <alignment vertical="center"/>
    </xf>
    <xf numFmtId="0" fontId="6" fillId="0" borderId="16" xfId="4" applyFont="1" applyBorder="1" applyAlignment="1">
      <alignment vertical="center"/>
    </xf>
    <xf numFmtId="0" fontId="4" fillId="0" borderId="17" xfId="4" applyFont="1" applyBorder="1" applyAlignment="1">
      <alignment vertical="center"/>
    </xf>
    <xf numFmtId="0" fontId="6" fillId="0" borderId="18" xfId="4" applyFont="1" applyBorder="1" applyAlignment="1">
      <alignment horizontal="left" vertical="center"/>
    </xf>
    <xf numFmtId="0" fontId="4" fillId="0" borderId="19" xfId="4" applyFont="1" applyBorder="1" applyAlignment="1">
      <alignment vertical="center"/>
    </xf>
    <xf numFmtId="0" fontId="4" fillId="0" borderId="20" xfId="4" applyFont="1" applyBorder="1" applyAlignment="1">
      <alignment horizontal="left" vertical="center"/>
    </xf>
    <xf numFmtId="0" fontId="4" fillId="0" borderId="21" xfId="4" applyFont="1" applyBorder="1" applyAlignment="1">
      <alignment vertical="center"/>
    </xf>
    <xf numFmtId="0" fontId="4" fillId="0" borderId="22" xfId="4" applyFont="1" applyBorder="1" applyAlignment="1">
      <alignment horizontal="left" vertical="center"/>
    </xf>
    <xf numFmtId="0" fontId="4" fillId="0" borderId="23" xfId="4" applyFont="1" applyBorder="1" applyAlignment="1">
      <alignment horizontal="left" vertical="center"/>
    </xf>
    <xf numFmtId="0" fontId="4" fillId="0" borderId="24" xfId="4" applyFont="1" applyBorder="1" applyAlignment="1">
      <alignment horizontal="left" vertical="center"/>
    </xf>
    <xf numFmtId="0" fontId="12" fillId="0" borderId="0" xfId="4" applyFont="1" applyAlignment="1">
      <alignment vertical="center"/>
    </xf>
    <xf numFmtId="0" fontId="4" fillId="0" borderId="25" xfId="4" applyFont="1" applyBorder="1"/>
    <xf numFmtId="0" fontId="4" fillId="0" borderId="3" xfId="4" applyFont="1" applyBorder="1"/>
    <xf numFmtId="0" fontId="4" fillId="0" borderId="26" xfId="4" applyFont="1" applyBorder="1"/>
    <xf numFmtId="0" fontId="13" fillId="3" borderId="0" xfId="4" applyFont="1" applyFill="1" applyAlignment="1">
      <alignment horizontal="right" vertical="top" wrapText="1"/>
    </xf>
    <xf numFmtId="49" fontId="19" fillId="5" borderId="0" xfId="4" applyNumberFormat="1" applyFont="1" applyFill="1" applyAlignment="1">
      <alignment vertical="center" wrapText="1"/>
    </xf>
    <xf numFmtId="0" fontId="19" fillId="3" borderId="0" xfId="4" applyFont="1" applyFill="1" applyAlignment="1">
      <alignment horizontal="center" vertical="top" wrapText="1"/>
    </xf>
    <xf numFmtId="49" fontId="19" fillId="3" borderId="0" xfId="4" applyNumberFormat="1" applyFont="1" applyFill="1" applyAlignment="1">
      <alignment horizontal="left" vertical="top" wrapText="1"/>
    </xf>
    <xf numFmtId="0" fontId="19" fillId="3" borderId="0" xfId="4" applyFont="1" applyFill="1"/>
    <xf numFmtId="0" fontId="19" fillId="5" borderId="0" xfId="4" applyFont="1" applyFill="1" applyAlignment="1">
      <alignment horizontal="left"/>
    </xf>
    <xf numFmtId="0" fontId="19" fillId="5" borderId="0" xfId="4" applyFont="1" applyFill="1"/>
    <xf numFmtId="3" fontId="13" fillId="3" borderId="1" xfId="4" applyNumberFormat="1" applyFont="1" applyFill="1" applyBorder="1" applyAlignment="1">
      <alignment horizontal="right" vertical="center"/>
    </xf>
    <xf numFmtId="3" fontId="22" fillId="3" borderId="1" xfId="4" applyNumberFormat="1" applyFont="1" applyFill="1" applyBorder="1" applyAlignment="1">
      <alignment horizontal="right" vertical="center"/>
    </xf>
    <xf numFmtId="0" fontId="13" fillId="5" borderId="0" xfId="4" applyFont="1" applyFill="1" applyAlignment="1">
      <alignment horizontal="right" vertical="top" wrapText="1"/>
    </xf>
    <xf numFmtId="0" fontId="19" fillId="5" borderId="0" xfId="4" applyFont="1" applyFill="1" applyAlignment="1">
      <alignment horizontal="center"/>
    </xf>
    <xf numFmtId="0" fontId="19" fillId="5" borderId="0" xfId="4" applyFont="1" applyFill="1" applyAlignment="1">
      <alignment horizontal="left" vertical="center" wrapText="1"/>
    </xf>
    <xf numFmtId="0" fontId="19" fillId="5" borderId="0" xfId="4" applyFont="1" applyFill="1" applyAlignment="1">
      <alignment horizontal="center" vertical="top" wrapText="1"/>
    </xf>
    <xf numFmtId="0" fontId="21" fillId="5" borderId="0" xfId="0" applyFont="1" applyFill="1"/>
    <xf numFmtId="0" fontId="13" fillId="4" borderId="0" xfId="17" applyFont="1" applyFill="1" applyAlignment="1">
      <alignment vertical="center" wrapText="1"/>
    </xf>
    <xf numFmtId="0" fontId="21" fillId="3" borderId="1" xfId="0" applyFont="1" applyFill="1" applyBorder="1" applyAlignment="1">
      <alignment horizontal="left" vertical="top" wrapText="1"/>
    </xf>
    <xf numFmtId="4" fontId="13" fillId="0" borderId="1" xfId="0" applyNumberFormat="1" applyFont="1" applyBorder="1" applyAlignment="1">
      <alignment horizontal="right" vertical="center" wrapText="1"/>
    </xf>
    <xf numFmtId="4" fontId="28" fillId="0" borderId="1" xfId="0" applyNumberFormat="1" applyFont="1" applyBorder="1" applyAlignment="1">
      <alignment horizontal="right" vertical="center" wrapText="1"/>
    </xf>
    <xf numFmtId="3" fontId="23" fillId="3" borderId="1" xfId="0" applyNumberFormat="1" applyFont="1" applyFill="1" applyBorder="1"/>
    <xf numFmtId="0" fontId="13" fillId="4" borderId="0" xfId="0" applyFont="1" applyFill="1" applyAlignment="1">
      <alignment vertical="top" wrapText="1"/>
    </xf>
    <xf numFmtId="0" fontId="19" fillId="3" borderId="0" xfId="4" applyFont="1" applyFill="1" applyAlignment="1">
      <alignment horizontal="center"/>
    </xf>
    <xf numFmtId="0" fontId="19" fillId="3" borderId="2" xfId="0" applyFont="1" applyFill="1" applyBorder="1" applyAlignment="1">
      <alignment vertical="center" wrapText="1"/>
    </xf>
    <xf numFmtId="0" fontId="21" fillId="3" borderId="2" xfId="0" applyFont="1" applyFill="1" applyBorder="1"/>
    <xf numFmtId="3" fontId="23" fillId="2" borderId="1" xfId="0" applyNumberFormat="1" applyFont="1" applyFill="1" applyBorder="1" applyAlignment="1">
      <alignment horizontal="right" vertical="center"/>
    </xf>
    <xf numFmtId="3" fontId="22" fillId="3" borderId="1" xfId="0" applyNumberFormat="1" applyFont="1" applyFill="1" applyBorder="1" applyAlignment="1">
      <alignment horizontal="right" vertical="center"/>
    </xf>
    <xf numFmtId="3" fontId="23" fillId="3" borderId="0" xfId="0" applyNumberFormat="1" applyFont="1" applyFill="1"/>
    <xf numFmtId="0" fontId="23" fillId="3" borderId="0" xfId="0" applyFont="1" applyFill="1"/>
    <xf numFmtId="0" fontId="19" fillId="3" borderId="0" xfId="4" applyFont="1" applyFill="1" applyAlignment="1">
      <alignment horizontal="right" vertical="center" wrapText="1"/>
    </xf>
    <xf numFmtId="0" fontId="29" fillId="0" borderId="0" xfId="4" applyFont="1" applyAlignment="1">
      <alignment horizontal="center" vertical="top"/>
    </xf>
    <xf numFmtId="0" fontId="29" fillId="0" borderId="0" xfId="4" applyFont="1" applyAlignment="1">
      <alignment vertical="top"/>
    </xf>
    <xf numFmtId="0" fontId="24" fillId="0" borderId="0" xfId="18" applyAlignment="1" applyProtection="1">
      <alignment horizontal="left" vertical="center"/>
    </xf>
    <xf numFmtId="0" fontId="24" fillId="0" borderId="8" xfId="18" applyBorder="1" applyAlignment="1" applyProtection="1">
      <alignment horizontal="left" vertical="center"/>
    </xf>
    <xf numFmtId="0" fontId="5" fillId="0" borderId="7" xfId="4" applyFont="1" applyBorder="1" applyAlignment="1">
      <alignment horizontal="center" vertical="center"/>
    </xf>
    <xf numFmtId="0" fontId="5" fillId="0" borderId="0" xfId="4" applyFont="1" applyAlignment="1">
      <alignment horizontal="center" vertical="center"/>
    </xf>
    <xf numFmtId="0" fontId="5" fillId="0" borderId="8" xfId="4" applyFont="1" applyBorder="1" applyAlignment="1">
      <alignment horizontal="center" vertical="center"/>
    </xf>
    <xf numFmtId="4" fontId="16" fillId="6" borderId="0" xfId="4" quotePrefix="1" applyNumberFormat="1" applyFont="1" applyFill="1" applyAlignment="1">
      <alignment horizontal="center" vertical="center"/>
    </xf>
    <xf numFmtId="0" fontId="16" fillId="6" borderId="0" xfId="4" applyFont="1" applyFill="1" applyAlignment="1">
      <alignment horizontal="center" vertical="center"/>
    </xf>
    <xf numFmtId="0" fontId="6" fillId="0" borderId="14" xfId="4" applyFont="1" applyBorder="1" applyAlignment="1">
      <alignment horizontal="left" vertical="center"/>
    </xf>
    <xf numFmtId="0" fontId="6" fillId="0" borderId="15" xfId="4" applyFont="1" applyBorder="1" applyAlignment="1">
      <alignment horizontal="left" vertical="center"/>
    </xf>
    <xf numFmtId="0" fontId="6" fillId="0" borderId="16" xfId="4" applyFont="1" applyBorder="1" applyAlignment="1">
      <alignment horizontal="left" vertical="center"/>
    </xf>
    <xf numFmtId="0" fontId="4" fillId="0" borderId="15" xfId="4" applyFont="1" applyBorder="1" applyAlignment="1">
      <alignment horizontal="center" vertical="center" wrapText="1"/>
    </xf>
    <xf numFmtId="0" fontId="4" fillId="0" borderId="16" xfId="4" applyFont="1" applyBorder="1" applyAlignment="1">
      <alignment horizontal="center" vertical="center" wrapText="1"/>
    </xf>
    <xf numFmtId="0" fontId="15" fillId="0" borderId="0" xfId="14" applyFont="1" applyAlignment="1" applyProtection="1">
      <alignment horizontal="left" vertical="center" indent="2"/>
    </xf>
    <xf numFmtId="0" fontId="15" fillId="0" borderId="8" xfId="14" applyFont="1" applyBorder="1" applyAlignment="1" applyProtection="1">
      <alignment horizontal="left" vertical="center" indent="2"/>
    </xf>
    <xf numFmtId="4" fontId="6" fillId="0" borderId="10" xfId="4" applyNumberFormat="1" applyFont="1" applyBorder="1" applyAlignment="1">
      <alignment horizontal="left" vertical="center"/>
    </xf>
    <xf numFmtId="0" fontId="6" fillId="0" borderId="11" xfId="4" applyFont="1" applyBorder="1" applyAlignment="1">
      <alignment horizontal="left" vertical="center"/>
    </xf>
    <xf numFmtId="0" fontId="6" fillId="0" borderId="12" xfId="4" applyFont="1" applyBorder="1" applyAlignment="1">
      <alignment horizontal="left" vertical="center"/>
    </xf>
    <xf numFmtId="0" fontId="19" fillId="3" borderId="0" xfId="4" applyFont="1" applyFill="1" applyAlignment="1">
      <alignment horizontal="right" vertical="center" wrapText="1"/>
    </xf>
    <xf numFmtId="0" fontId="13" fillId="3" borderId="0" xfId="4" applyFont="1" applyFill="1" applyAlignment="1">
      <alignment horizontal="right" vertical="center" wrapText="1"/>
    </xf>
    <xf numFmtId="4" fontId="19" fillId="3" borderId="0" xfId="4" applyNumberFormat="1" applyFont="1" applyFill="1" applyAlignment="1">
      <alignment horizontal="center" vertical="center" wrapText="1"/>
    </xf>
    <xf numFmtId="0" fontId="19" fillId="5" borderId="0" xfId="4" applyFont="1" applyFill="1" applyAlignment="1">
      <alignment horizontal="center" vertical="center" wrapText="1"/>
    </xf>
    <xf numFmtId="49" fontId="19" fillId="5" borderId="0" xfId="4" applyNumberFormat="1" applyFont="1" applyFill="1" applyAlignment="1">
      <alignment horizontal="center" vertical="center" wrapText="1"/>
    </xf>
    <xf numFmtId="0" fontId="19" fillId="3" borderId="1" xfId="4" applyFont="1" applyFill="1" applyBorder="1" applyAlignment="1">
      <alignment horizontal="center" vertical="center" wrapText="1"/>
    </xf>
    <xf numFmtId="0" fontId="19" fillId="3" borderId="0" xfId="4" applyFont="1" applyFill="1" applyAlignment="1">
      <alignment horizontal="center" vertical="center" wrapText="1"/>
    </xf>
    <xf numFmtId="0" fontId="19" fillId="3" borderId="0" xfId="0" applyFont="1" applyFill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49" fontId="19" fillId="3" borderId="0" xfId="0" applyNumberFormat="1" applyFont="1" applyFill="1" applyAlignment="1">
      <alignment horizontal="center" vertical="top" wrapText="1"/>
    </xf>
    <xf numFmtId="0" fontId="19" fillId="5" borderId="0" xfId="0" applyFont="1" applyFill="1" applyAlignment="1">
      <alignment horizontal="center"/>
    </xf>
    <xf numFmtId="4" fontId="19" fillId="5" borderId="0" xfId="4" applyNumberFormat="1" applyFont="1" applyFill="1" applyAlignment="1">
      <alignment horizontal="center" vertical="center" wrapText="1"/>
    </xf>
    <xf numFmtId="49" fontId="19" fillId="3" borderId="0" xfId="0" applyNumberFormat="1" applyFont="1" applyFill="1" applyAlignment="1">
      <alignment horizontal="center" vertical="center" wrapText="1"/>
    </xf>
    <xf numFmtId="4" fontId="19" fillId="3" borderId="0" xfId="4" applyNumberFormat="1" applyFont="1" applyFill="1" applyAlignment="1">
      <alignment horizontal="left" vertical="center" wrapText="1"/>
    </xf>
    <xf numFmtId="0" fontId="19" fillId="3" borderId="0" xfId="4" applyFont="1" applyFill="1" applyAlignment="1">
      <alignment horizontal="left" vertical="center" wrapText="1"/>
    </xf>
    <xf numFmtId="0" fontId="19" fillId="3" borderId="0" xfId="0" applyFont="1" applyFill="1" applyAlignment="1">
      <alignment horizontal="left" vertical="center" wrapText="1"/>
    </xf>
    <xf numFmtId="49" fontId="19" fillId="3" borderId="0" xfId="0" applyNumberFormat="1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49" fontId="19" fillId="3" borderId="0" xfId="0" applyNumberFormat="1" applyFont="1" applyFill="1" applyAlignment="1">
      <alignment horizontal="left" vertical="center" wrapText="1"/>
    </xf>
  </cellXfs>
  <cellStyles count="19">
    <cellStyle name="Hyperlink" xfId="18" builtinId="8"/>
    <cellStyle name="Hyperlink 2" xfId="14" xr:uid="{A782982C-D84E-44F6-A803-06669B0DDBD8}"/>
    <cellStyle name="Hyperlink 3" xfId="15" xr:uid="{416BA9AF-85FB-40C0-9DCF-4DA531B0E2F1}"/>
    <cellStyle name="Normal" xfId="0" builtinId="0"/>
    <cellStyle name="Normal 16 2" xfId="10" xr:uid="{30571F94-4B9B-4931-9899-E08D8C52ECC7}"/>
    <cellStyle name="Normal 2 2" xfId="1" xr:uid="{EF8D950F-10E3-4F84-B59F-EB76FE6E1782}"/>
    <cellStyle name="Normal 2 2 2" xfId="4" xr:uid="{29A26294-00AB-42DE-9200-A465CFE83EB3}"/>
    <cellStyle name="Normal 3" xfId="6" xr:uid="{EB04E0E8-763D-4FA9-A100-B0AD24DE8166}"/>
    <cellStyle name="Normal 3 2" xfId="2" xr:uid="{61E326FB-3D3E-492F-BED1-2F7B7E131752}"/>
    <cellStyle name="Normal 4" xfId="8" xr:uid="{0F8B0A43-42CF-4150-8EFD-66590348B8BB}"/>
    <cellStyle name="Normal 4 2" xfId="7" xr:uid="{244C5DEC-5A45-4116-894C-C730BF836D38}"/>
    <cellStyle name="Normal 4 2 2" xfId="9" xr:uid="{234062AC-73EF-4895-A5DE-99FEFE257F55}"/>
    <cellStyle name="Normal 4 2 2 2" xfId="12" xr:uid="{E95F13F7-394D-42E9-97C8-59964C5D8804}"/>
    <cellStyle name="Normal 5" xfId="3" xr:uid="{55BE026E-6871-4458-B0BF-E9E84642D0B7}"/>
    <cellStyle name="Normal 5 2" xfId="11" xr:uid="{1CB765A7-B62C-4E26-BE96-E33D42268A8F}"/>
    <cellStyle name="Normal 6" xfId="5" xr:uid="{53AAE598-0E01-4716-9164-98E64284AE02}"/>
    <cellStyle name="Normal_BS" xfId="16" xr:uid="{9C23E489-7DC9-4844-BE4A-AC771E42AD88}"/>
    <cellStyle name="Normal_TFI-FIN 2" xfId="17" xr:uid="{5B11A669-E882-4958-8A60-A714B829CFB1}"/>
    <cellStyle name="Percent 3" xfId="13" xr:uid="{5778FFA6-CAC4-485A-AD7D-ED4F7017D351}"/>
  </cellStyles>
  <dxfs count="0"/>
  <tableStyles count="0" defaultTableStyle="TableStyleMedium2" defaultPivotStyle="PivotStyleLight16"/>
  <colors>
    <mruColors>
      <color rgb="FF250FF5"/>
      <color rgb="FF0C04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lovni%20operacii/Aleksandar%20Ajevski/Finasisko%20izvestuvanje%20-%20KOTIRANI/&#1058;&#1077;&#1089;&#1090;%20-%20&#1090;&#1088;&#1080;&#1075;&#1083;&#1072;&#1074;%20&#1086;&#1089;&#1080;&#1075;&#1091;&#1088;&#1091;&#1074;&#1072;&#1114;&#107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Bikom\000.%20DOCUMENTS%202018\FIMAR%20BALKAN\DOKUMENTI%20ZA%20REVIZIJA%202021\TB%20&amp;%20GK_FI%20&amp;%20GI\TB%20&amp;%20FS_Y2016-Y2021_FIMAR%20BALKAN%20AD_Final%20sh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ФИ-Почетна"/>
      <sheetName val="БС"/>
      <sheetName val="БУ"/>
      <sheetName val="ПТ"/>
      <sheetName val="ПК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B Fimar 31122016"/>
      <sheetName val="TB Fimar 31122017"/>
      <sheetName val="TB Fimar 31122018"/>
      <sheetName val="TB Fimar 31122019"/>
      <sheetName val="TB Fimar 31122020"/>
      <sheetName val="TB Fimar 31122021"/>
      <sheetName val="FI-Title"/>
      <sheetName val="Биланс на состојба"/>
      <sheetName val="Биланс на успех - природа"/>
      <sheetName val="Паричен тек"/>
      <sheetName val="Капитал"/>
      <sheetName val="Balance Sheet"/>
      <sheetName val="Income Statement"/>
      <sheetName val="Cash Flow"/>
      <sheetName val="Equity"/>
      <sheetName val="IS &amp; BS 2016-2020"/>
      <sheetName val="Distr.Net profits 2018-2019"/>
    </sheetNames>
    <sheetDataSet>
      <sheetData sheetId="0">
        <row r="7">
          <cell r="E7">
            <v>0</v>
          </cell>
        </row>
      </sheetData>
      <sheetData sheetId="1">
        <row r="1">
          <cell r="B1" t="str">
            <v>FIMAR BALKAN AD SKOPJE</v>
          </cell>
        </row>
      </sheetData>
      <sheetData sheetId="2">
        <row r="80">
          <cell r="E80">
            <v>59577</v>
          </cell>
        </row>
      </sheetData>
      <sheetData sheetId="3">
        <row r="1421">
          <cell r="C1421">
            <v>210678768</v>
          </cell>
        </row>
      </sheetData>
      <sheetData sheetId="4">
        <row r="7">
          <cell r="E7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42">
          <cell r="K42">
            <v>-17465929</v>
          </cell>
        </row>
      </sheetData>
      <sheetData sheetId="16">
        <row r="11">
          <cell r="E11">
            <v>6701722.0000000009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2D330-BF6E-49CD-A211-E7CF18C69D5D}">
  <sheetPr>
    <tabColor rgb="FF92D050"/>
  </sheetPr>
  <dimension ref="A1:IG87"/>
  <sheetViews>
    <sheetView showGridLines="0" zoomScale="70" zoomScaleNormal="70" workbookViewId="0">
      <selection activeCell="I1" sqref="I1"/>
    </sheetView>
  </sheetViews>
  <sheetFormatPr defaultColWidth="9.109375" defaultRowHeight="11.4"/>
  <cols>
    <col min="1" max="1" width="9.109375" style="137"/>
    <col min="2" max="2" width="17.6640625" style="137" customWidth="1"/>
    <col min="3" max="3" width="16.44140625" style="137" customWidth="1"/>
    <col min="4" max="8" width="9.109375" style="137"/>
    <col min="9" max="10" width="9.109375" style="136"/>
    <col min="11" max="11" width="21.5546875" style="136" bestFit="1" customWidth="1"/>
    <col min="12" max="12" width="13.5546875" style="136" bestFit="1" customWidth="1"/>
    <col min="13" max="13" width="10.21875" style="136" bestFit="1" customWidth="1"/>
    <col min="14" max="22" width="9.109375" style="140"/>
    <col min="23" max="240" width="9.109375" style="137"/>
    <col min="241" max="241" width="12.44140625" style="137" customWidth="1"/>
    <col min="242" max="242" width="23.44140625" style="137" customWidth="1"/>
    <col min="243" max="243" width="21.33203125" style="137" customWidth="1"/>
    <col min="244" max="244" width="22.109375" style="137" customWidth="1"/>
    <col min="245" max="16384" width="9.109375" style="137"/>
  </cols>
  <sheetData>
    <row r="1" spans="1:241" ht="19.5" customHeight="1" thickTop="1">
      <c r="A1" s="132"/>
      <c r="B1" s="133"/>
      <c r="C1" s="133"/>
      <c r="D1" s="133"/>
      <c r="E1" s="133"/>
      <c r="F1" s="133"/>
      <c r="G1" s="133"/>
      <c r="H1" s="134"/>
      <c r="I1" s="135"/>
      <c r="IG1" s="136"/>
    </row>
    <row r="2" spans="1:241" ht="19.5" customHeight="1">
      <c r="A2" s="138"/>
      <c r="H2" s="139"/>
      <c r="IG2" s="136"/>
    </row>
    <row r="3" spans="1:241" ht="19.5" customHeight="1">
      <c r="A3" s="138"/>
      <c r="H3" s="139"/>
      <c r="K3" s="136" t="s">
        <v>2</v>
      </c>
      <c r="L3" s="136" t="s">
        <v>3</v>
      </c>
      <c r="M3" s="136" t="s">
        <v>4</v>
      </c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IG3" s="136"/>
    </row>
    <row r="4" spans="1:241" s="142" customFormat="1" ht="17.25" customHeight="1">
      <c r="A4" s="141"/>
      <c r="H4" s="143"/>
      <c r="I4" s="144"/>
      <c r="J4" s="144"/>
      <c r="K4" s="144" t="s">
        <v>387</v>
      </c>
      <c r="L4" s="144">
        <v>2011</v>
      </c>
      <c r="M4" s="144" t="s">
        <v>6</v>
      </c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IG4" s="144"/>
    </row>
    <row r="5" spans="1:241" s="142" customFormat="1" ht="17.25" customHeight="1">
      <c r="A5" s="141"/>
      <c r="H5" s="143"/>
      <c r="I5" s="144"/>
      <c r="J5" s="144"/>
      <c r="K5" s="144" t="s">
        <v>386</v>
      </c>
      <c r="L5" s="144">
        <v>2012</v>
      </c>
      <c r="M5" s="144" t="s">
        <v>8</v>
      </c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IG5" s="144"/>
    </row>
    <row r="6" spans="1:241" s="142" customFormat="1" ht="17.25" customHeight="1">
      <c r="A6" s="141"/>
      <c r="H6" s="143"/>
      <c r="I6" s="144"/>
      <c r="J6" s="144"/>
      <c r="K6" s="144"/>
      <c r="L6" s="144">
        <v>2013</v>
      </c>
      <c r="M6" s="144" t="s">
        <v>9</v>
      </c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IG6" s="144"/>
    </row>
    <row r="7" spans="1:241" s="142" customFormat="1" ht="17.25" customHeight="1">
      <c r="A7" s="141"/>
      <c r="H7" s="143"/>
      <c r="I7" s="144"/>
      <c r="J7" s="144"/>
      <c r="K7" s="144"/>
      <c r="L7" s="144">
        <v>2014</v>
      </c>
      <c r="M7" s="144" t="s">
        <v>10</v>
      </c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IG7" s="144"/>
    </row>
    <row r="8" spans="1:241" ht="19.5" customHeight="1">
      <c r="A8" s="141"/>
      <c r="B8" s="142"/>
      <c r="C8" s="142"/>
      <c r="D8" s="142"/>
      <c r="E8" s="142"/>
      <c r="F8" s="142"/>
      <c r="G8" s="142"/>
      <c r="H8" s="143"/>
      <c r="I8" s="144"/>
      <c r="L8" s="136">
        <v>2015</v>
      </c>
      <c r="M8" s="144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IG8" s="136"/>
    </row>
    <row r="9" spans="1:241" ht="19.5" customHeight="1">
      <c r="A9" s="203" t="s">
        <v>384</v>
      </c>
      <c r="B9" s="204"/>
      <c r="C9" s="204"/>
      <c r="D9" s="204"/>
      <c r="E9" s="204"/>
      <c r="F9" s="204"/>
      <c r="G9" s="204"/>
      <c r="H9" s="205"/>
      <c r="I9" s="146"/>
      <c r="L9" s="136">
        <v>2016</v>
      </c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IG9" s="136"/>
    </row>
    <row r="10" spans="1:241" ht="19.5" customHeight="1">
      <c r="A10" s="203"/>
      <c r="B10" s="204"/>
      <c r="C10" s="204"/>
      <c r="D10" s="204"/>
      <c r="E10" s="204"/>
      <c r="F10" s="204"/>
      <c r="G10" s="204"/>
      <c r="H10" s="205"/>
      <c r="L10" s="136">
        <v>2017</v>
      </c>
      <c r="N10" s="145"/>
      <c r="IG10" s="136"/>
    </row>
    <row r="11" spans="1:241" ht="19.5" customHeight="1">
      <c r="A11" s="138"/>
      <c r="C11" s="206" t="s">
        <v>406</v>
      </c>
      <c r="D11" s="207"/>
      <c r="E11" s="207"/>
      <c r="H11" s="139"/>
      <c r="L11" s="136">
        <v>2018</v>
      </c>
      <c r="N11" s="145"/>
      <c r="IG11" s="136"/>
    </row>
    <row r="12" spans="1:241" ht="19.5" customHeight="1">
      <c r="A12" s="138"/>
      <c r="H12" s="139"/>
      <c r="L12" s="136">
        <v>2019</v>
      </c>
      <c r="N12" s="145"/>
      <c r="IG12" s="136"/>
    </row>
    <row r="13" spans="1:241" ht="19.5" customHeight="1">
      <c r="A13" s="138"/>
      <c r="H13" s="139"/>
      <c r="L13" s="136">
        <v>2020</v>
      </c>
      <c r="M13" s="144"/>
      <c r="N13" s="145"/>
      <c r="IG13" s="136"/>
    </row>
    <row r="14" spans="1:241" ht="19.5" customHeight="1">
      <c r="A14" s="138"/>
      <c r="H14" s="139"/>
      <c r="L14" s="136">
        <v>2021</v>
      </c>
      <c r="M14" s="144"/>
      <c r="N14" s="145"/>
      <c r="IG14" s="136"/>
    </row>
    <row r="15" spans="1:241" s="142" customFormat="1" ht="19.5" customHeight="1">
      <c r="A15" s="141"/>
      <c r="H15" s="143"/>
      <c r="I15" s="144"/>
      <c r="J15" s="144"/>
      <c r="K15" s="144"/>
      <c r="L15" s="136">
        <v>2022</v>
      </c>
      <c r="M15" s="144"/>
      <c r="N15" s="140"/>
      <c r="O15" s="145"/>
      <c r="P15" s="145"/>
      <c r="Q15" s="145"/>
      <c r="R15" s="145"/>
      <c r="S15" s="145"/>
      <c r="T15" s="145"/>
      <c r="U15" s="145"/>
      <c r="V15" s="145"/>
      <c r="IG15" s="144"/>
    </row>
    <row r="16" spans="1:241" s="142" customFormat="1" ht="19.5" customHeight="1">
      <c r="A16" s="141"/>
      <c r="H16" s="143"/>
      <c r="I16" s="144"/>
      <c r="J16" s="144"/>
      <c r="K16" s="144"/>
      <c r="L16" s="136">
        <v>2023</v>
      </c>
      <c r="M16" s="136"/>
      <c r="N16" s="140"/>
      <c r="O16" s="145"/>
      <c r="P16" s="145"/>
      <c r="Q16" s="145"/>
      <c r="R16" s="145"/>
      <c r="S16" s="145"/>
      <c r="T16" s="145"/>
      <c r="U16" s="145"/>
      <c r="V16" s="145"/>
      <c r="IG16" s="144"/>
    </row>
    <row r="17" spans="1:241" s="142" customFormat="1" ht="19.5" customHeight="1" thickBot="1">
      <c r="A17" s="141"/>
      <c r="F17" s="147"/>
      <c r="G17" s="147" t="s">
        <v>390</v>
      </c>
      <c r="H17" s="143"/>
      <c r="I17" s="144"/>
      <c r="J17" s="144"/>
      <c r="K17" s="144"/>
      <c r="L17" s="136">
        <v>2024</v>
      </c>
      <c r="M17" s="136"/>
      <c r="N17" s="140"/>
      <c r="O17" s="145"/>
      <c r="P17" s="145"/>
      <c r="Q17" s="145"/>
      <c r="R17" s="145"/>
      <c r="S17" s="145"/>
      <c r="T17" s="145"/>
      <c r="U17" s="145"/>
      <c r="V17" s="145"/>
      <c r="IG17" s="144"/>
    </row>
    <row r="18" spans="1:241" s="142" customFormat="1" ht="19.5" customHeight="1" thickTop="1">
      <c r="A18" s="141"/>
      <c r="B18" s="148" t="s">
        <v>398</v>
      </c>
      <c r="C18" s="149" t="s">
        <v>385</v>
      </c>
      <c r="D18" s="150"/>
      <c r="E18" s="150"/>
      <c r="F18" s="150"/>
      <c r="G18" s="151"/>
      <c r="H18" s="143"/>
      <c r="I18" s="144"/>
      <c r="J18" s="144"/>
      <c r="K18" s="144"/>
      <c r="L18" s="136">
        <v>2025</v>
      </c>
      <c r="M18" s="136"/>
      <c r="N18" s="140"/>
      <c r="O18" s="145"/>
      <c r="P18" s="145"/>
      <c r="Q18" s="145"/>
      <c r="R18" s="145"/>
      <c r="S18" s="145"/>
      <c r="T18" s="145"/>
      <c r="U18" s="145"/>
      <c r="V18" s="145"/>
      <c r="IG18" s="144"/>
    </row>
    <row r="19" spans="1:241" s="142" customFormat="1" ht="19.5" customHeight="1">
      <c r="A19" s="138"/>
      <c r="B19" s="152" t="s">
        <v>399</v>
      </c>
      <c r="C19" s="208">
        <v>7129696</v>
      </c>
      <c r="D19" s="209"/>
      <c r="E19" s="209"/>
      <c r="F19" s="209"/>
      <c r="G19" s="210"/>
      <c r="H19" s="139"/>
      <c r="I19" s="136"/>
      <c r="J19" s="144"/>
      <c r="K19" s="144"/>
      <c r="L19" s="136">
        <v>2026</v>
      </c>
      <c r="M19" s="136"/>
      <c r="N19" s="140"/>
      <c r="O19" s="145"/>
      <c r="P19" s="145"/>
      <c r="Q19" s="145"/>
      <c r="R19" s="145"/>
      <c r="S19" s="145"/>
      <c r="T19" s="145"/>
      <c r="U19" s="145"/>
      <c r="V19" s="145"/>
      <c r="IG19" s="144"/>
    </row>
    <row r="20" spans="1:241" s="142" customFormat="1" ht="19.5" customHeight="1">
      <c r="A20" s="138"/>
      <c r="B20" s="152" t="s">
        <v>400</v>
      </c>
      <c r="C20" s="153" t="s">
        <v>386</v>
      </c>
      <c r="D20" s="154"/>
      <c r="E20" s="154"/>
      <c r="F20" s="154"/>
      <c r="G20" s="155"/>
      <c r="H20" s="139"/>
      <c r="I20" s="136"/>
      <c r="J20" s="144"/>
      <c r="K20" s="144"/>
      <c r="L20" s="136">
        <v>2027</v>
      </c>
      <c r="M20" s="136"/>
      <c r="N20" s="140"/>
      <c r="O20" s="145"/>
      <c r="P20" s="145"/>
      <c r="Q20" s="145"/>
      <c r="R20" s="145"/>
      <c r="S20" s="145"/>
      <c r="T20" s="145"/>
      <c r="U20" s="145"/>
      <c r="V20" s="145"/>
      <c r="IG20" s="144"/>
    </row>
    <row r="21" spans="1:241" s="142" customFormat="1" ht="19.5" customHeight="1">
      <c r="A21" s="138"/>
      <c r="B21" s="152" t="s">
        <v>401</v>
      </c>
      <c r="C21" s="156" t="s">
        <v>387</v>
      </c>
      <c r="D21" s="157"/>
      <c r="E21" s="157"/>
      <c r="F21" s="157"/>
      <c r="G21" s="158"/>
      <c r="H21" s="139"/>
      <c r="I21" s="136"/>
      <c r="J21" s="144"/>
      <c r="K21" s="144"/>
      <c r="L21" s="136">
        <v>2028</v>
      </c>
      <c r="M21" s="136"/>
      <c r="N21" s="140"/>
      <c r="O21" s="145"/>
      <c r="P21" s="145"/>
      <c r="Q21" s="145"/>
      <c r="R21" s="145"/>
      <c r="S21" s="145"/>
      <c r="T21" s="145"/>
      <c r="U21" s="145"/>
      <c r="V21" s="145"/>
      <c r="IG21" s="144"/>
    </row>
    <row r="22" spans="1:241" ht="19.5" customHeight="1">
      <c r="A22" s="138"/>
      <c r="B22" s="152" t="s">
        <v>402</v>
      </c>
      <c r="C22" s="156" t="s">
        <v>10</v>
      </c>
      <c r="D22" s="157"/>
      <c r="E22" s="157"/>
      <c r="F22" s="157"/>
      <c r="G22" s="158"/>
      <c r="H22" s="139"/>
      <c r="L22" s="136">
        <v>2029</v>
      </c>
      <c r="O22" s="145"/>
      <c r="P22" s="145"/>
      <c r="IG22" s="136"/>
    </row>
    <row r="23" spans="1:241" ht="19.5" customHeight="1">
      <c r="A23" s="138"/>
      <c r="B23" s="159" t="s">
        <v>30</v>
      </c>
      <c r="C23" s="160">
        <v>2022</v>
      </c>
      <c r="D23" s="157"/>
      <c r="E23" s="157"/>
      <c r="F23" s="157"/>
      <c r="G23" s="158"/>
      <c r="H23" s="139"/>
      <c r="L23" s="136">
        <v>2030</v>
      </c>
      <c r="IG23" s="136"/>
    </row>
    <row r="24" spans="1:241" ht="34.5" customHeight="1">
      <c r="A24" s="138"/>
      <c r="B24" s="161" t="s">
        <v>403</v>
      </c>
      <c r="C24" s="162" t="s">
        <v>388</v>
      </c>
      <c r="D24" s="211" t="s">
        <v>389</v>
      </c>
      <c r="E24" s="211"/>
      <c r="F24" s="211"/>
      <c r="G24" s="212"/>
      <c r="H24" s="139"/>
      <c r="IG24" s="136"/>
    </row>
    <row r="25" spans="1:241" ht="27" customHeight="1" thickBot="1">
      <c r="A25" s="138"/>
      <c r="B25" s="163" t="s">
        <v>404</v>
      </c>
      <c r="C25" s="164"/>
      <c r="D25" s="165"/>
      <c r="E25" s="165"/>
      <c r="F25" s="165"/>
      <c r="G25" s="166"/>
      <c r="H25" s="139"/>
      <c r="IG25" s="136"/>
    </row>
    <row r="26" spans="1:241" ht="18" customHeight="1" thickTop="1">
      <c r="A26" s="138"/>
      <c r="H26" s="139"/>
      <c r="IG26" s="136"/>
    </row>
    <row r="27" spans="1:241" ht="18" customHeight="1">
      <c r="A27" s="138"/>
      <c r="H27" s="139"/>
      <c r="IG27" s="136"/>
    </row>
    <row r="28" spans="1:241" ht="18" customHeight="1">
      <c r="A28" s="138"/>
      <c r="B28" s="167" t="s">
        <v>405</v>
      </c>
      <c r="C28" s="142"/>
      <c r="D28" s="142"/>
      <c r="E28" s="142"/>
      <c r="F28" s="142"/>
      <c r="G28" s="142"/>
      <c r="H28" s="139"/>
      <c r="IG28" s="136"/>
    </row>
    <row r="29" spans="1:241" ht="18" customHeight="1">
      <c r="A29" s="138"/>
      <c r="B29" s="213"/>
      <c r="C29" s="213"/>
      <c r="D29" s="213"/>
      <c r="E29" s="213"/>
      <c r="F29" s="213"/>
      <c r="G29" s="213"/>
      <c r="H29" s="214"/>
      <c r="IG29" s="136"/>
    </row>
    <row r="30" spans="1:241" ht="18.75" customHeight="1">
      <c r="A30" s="138"/>
      <c r="B30" s="201" t="s">
        <v>392</v>
      </c>
      <c r="C30" s="201"/>
      <c r="D30" s="201"/>
      <c r="E30" s="201"/>
      <c r="F30" s="201"/>
      <c r="G30" s="201"/>
      <c r="H30" s="202"/>
      <c r="IG30" s="136"/>
    </row>
    <row r="31" spans="1:241" ht="18" customHeight="1">
      <c r="A31" s="138"/>
      <c r="B31" s="201" t="s">
        <v>393</v>
      </c>
      <c r="C31" s="201"/>
      <c r="D31" s="201"/>
      <c r="E31" s="201"/>
      <c r="F31" s="201"/>
      <c r="G31" s="201"/>
      <c r="H31" s="202"/>
      <c r="IG31" s="136"/>
    </row>
    <row r="32" spans="1:241" ht="18" customHeight="1">
      <c r="A32" s="138"/>
      <c r="B32" s="201" t="s">
        <v>394</v>
      </c>
      <c r="C32" s="201"/>
      <c r="D32" s="201"/>
      <c r="E32" s="201"/>
      <c r="F32" s="201"/>
      <c r="G32" s="201"/>
      <c r="H32" s="202"/>
      <c r="IG32" s="136"/>
    </row>
    <row r="33" spans="1:241" ht="18" customHeight="1">
      <c r="A33" s="138"/>
      <c r="B33" s="201" t="s">
        <v>395</v>
      </c>
      <c r="C33" s="201"/>
      <c r="D33" s="201"/>
      <c r="E33" s="201"/>
      <c r="F33" s="201"/>
      <c r="G33" s="201"/>
      <c r="H33" s="202"/>
      <c r="IG33" s="136"/>
    </row>
    <row r="34" spans="1:241" ht="18" customHeight="1" thickBot="1">
      <c r="A34" s="168"/>
      <c r="B34" s="169"/>
      <c r="C34" s="169"/>
      <c r="D34" s="169"/>
      <c r="E34" s="169"/>
      <c r="F34" s="169"/>
      <c r="G34" s="169"/>
      <c r="H34" s="170"/>
      <c r="IG34" s="136"/>
    </row>
    <row r="35" spans="1:241" ht="18" customHeight="1" thickTop="1">
      <c r="IG35" s="136"/>
    </row>
    <row r="36" spans="1:241" ht="18" customHeight="1">
      <c r="IG36" s="136"/>
    </row>
    <row r="37" spans="1:241" ht="18" customHeight="1">
      <c r="IG37" s="136"/>
    </row>
    <row r="38" spans="1:241" ht="21" customHeight="1">
      <c r="IG38" s="136"/>
    </row>
    <row r="39" spans="1:241" ht="18" customHeight="1">
      <c r="IG39" s="136"/>
    </row>
    <row r="40" spans="1:241" ht="18" customHeight="1">
      <c r="IG40" s="136"/>
    </row>
    <row r="41" spans="1:241" ht="18" customHeight="1">
      <c r="IG41" s="136"/>
    </row>
    <row r="42" spans="1:241" ht="18" customHeight="1">
      <c r="IG42" s="136"/>
    </row>
    <row r="43" spans="1:241">
      <c r="IG43" s="136"/>
    </row>
    <row r="44" spans="1:241">
      <c r="IG44" s="136"/>
    </row>
    <row r="45" spans="1:241">
      <c r="IG45" s="136"/>
    </row>
    <row r="46" spans="1:241">
      <c r="IG46" s="136"/>
    </row>
    <row r="47" spans="1:241">
      <c r="IG47" s="136"/>
    </row>
    <row r="48" spans="1:241">
      <c r="IG48" s="136"/>
    </row>
    <row r="49" spans="241:241">
      <c r="IG49" s="136"/>
    </row>
    <row r="50" spans="241:241">
      <c r="IG50" s="136"/>
    </row>
    <row r="51" spans="241:241">
      <c r="IG51" s="136"/>
    </row>
    <row r="52" spans="241:241">
      <c r="IG52" s="136"/>
    </row>
    <row r="53" spans="241:241">
      <c r="IG53" s="136"/>
    </row>
    <row r="54" spans="241:241">
      <c r="IG54" s="136"/>
    </row>
    <row r="55" spans="241:241">
      <c r="IG55" s="136"/>
    </row>
    <row r="56" spans="241:241">
      <c r="IG56" s="136"/>
    </row>
    <row r="57" spans="241:241">
      <c r="IG57" s="136"/>
    </row>
    <row r="58" spans="241:241">
      <c r="IG58" s="136"/>
    </row>
    <row r="59" spans="241:241">
      <c r="IG59" s="136"/>
    </row>
    <row r="60" spans="241:241">
      <c r="IG60" s="136"/>
    </row>
    <row r="61" spans="241:241">
      <c r="IG61" s="136"/>
    </row>
    <row r="62" spans="241:241">
      <c r="IG62" s="136"/>
    </row>
    <row r="63" spans="241:241">
      <c r="IG63" s="136"/>
    </row>
    <row r="64" spans="241:241">
      <c r="IG64" s="136"/>
    </row>
    <row r="65" spans="241:241">
      <c r="IG65" s="136"/>
    </row>
    <row r="66" spans="241:241">
      <c r="IG66" s="136"/>
    </row>
    <row r="67" spans="241:241">
      <c r="IG67" s="136"/>
    </row>
    <row r="68" spans="241:241">
      <c r="IG68" s="136"/>
    </row>
    <row r="69" spans="241:241">
      <c r="IG69" s="136"/>
    </row>
    <row r="70" spans="241:241">
      <c r="IG70" s="136"/>
    </row>
    <row r="71" spans="241:241">
      <c r="IG71" s="136"/>
    </row>
    <row r="72" spans="241:241">
      <c r="IG72" s="136"/>
    </row>
    <row r="73" spans="241:241">
      <c r="IG73" s="136"/>
    </row>
    <row r="74" spans="241:241">
      <c r="IG74" s="136"/>
    </row>
    <row r="75" spans="241:241">
      <c r="IG75" s="136"/>
    </row>
    <row r="76" spans="241:241">
      <c r="IG76" s="136"/>
    </row>
    <row r="77" spans="241:241">
      <c r="IG77" s="136"/>
    </row>
    <row r="78" spans="241:241">
      <c r="IG78" s="136"/>
    </row>
    <row r="79" spans="241:241">
      <c r="IG79" s="136"/>
    </row>
    <row r="80" spans="241:241">
      <c r="IG80" s="136"/>
    </row>
    <row r="81" spans="241:241">
      <c r="IG81" s="136"/>
    </row>
    <row r="82" spans="241:241">
      <c r="IG82" s="136"/>
    </row>
    <row r="83" spans="241:241">
      <c r="IG83" s="136"/>
    </row>
    <row r="84" spans="241:241">
      <c r="IG84" s="136"/>
    </row>
    <row r="85" spans="241:241">
      <c r="IG85" s="136"/>
    </row>
    <row r="86" spans="241:241">
      <c r="IG86" s="136"/>
    </row>
    <row r="87" spans="241:241">
      <c r="IG87" s="136"/>
    </row>
  </sheetData>
  <sheetProtection algorithmName="SHA-512" hashValue="3w6SdHqEQhkkRmhMLSc7tyOWh/oMMO+qrxUdD9Gk3U2dcvGJU17YYDa0R7ZiJXMWf35eOIbQFSsXVfR10LWW7g==" saltValue="OZKEUFoJm6Gx+tzdkiZvuA==" spinCount="100000" sheet="1" selectLockedCells="1"/>
  <dataConsolidate/>
  <mergeCells count="9">
    <mergeCell ref="B30:H30"/>
    <mergeCell ref="B31:H31"/>
    <mergeCell ref="B32:H32"/>
    <mergeCell ref="B33:H33"/>
    <mergeCell ref="A9:H10"/>
    <mergeCell ref="C11:E11"/>
    <mergeCell ref="C19:G19"/>
    <mergeCell ref="D24:G24"/>
    <mergeCell ref="B29:H29"/>
  </mergeCells>
  <dataValidations count="4">
    <dataValidation showInputMessage="1" showErrorMessage="1" sqref="C19 D19:G20" xr:uid="{56A95924-FDF9-4B0D-A4BF-52C55EB8439D}"/>
    <dataValidation type="list" allowBlank="1" showInputMessage="1" showErrorMessage="1" sqref="C22" xr:uid="{B4906212-6387-4085-97DF-B8C4C1C3E80C}">
      <formula1>$M$3:$M$7</formula1>
    </dataValidation>
    <dataValidation type="list" allowBlank="1" showInputMessage="1" showErrorMessage="1" sqref="C23" xr:uid="{4AC35B4E-006A-4419-B433-81C5572FC4CE}">
      <formula1>$L$3:$L$88</formula1>
    </dataValidation>
    <dataValidation type="list" allowBlank="1" showInputMessage="1" showErrorMessage="1" sqref="C20:C21" xr:uid="{88490B4D-AC5B-451B-AEC5-C39F6FB494F8}">
      <formula1>$K$4:$K$5</formula1>
    </dataValidation>
  </dataValidations>
  <hyperlinks>
    <hyperlink ref="B30:H30" location="'Биланс на состојба'!Print_Area" display="БС: Биланс на состојба" xr:uid="{8798FEBF-49F5-431C-A9CA-71D63C50A738}"/>
    <hyperlink ref="B31:H31" location="'Биланс на успех - природа'!Print_Area" display="БУ: Биланс на успех - природа" xr:uid="{A21C485F-3880-4597-A346-87EA192A5EF3}"/>
    <hyperlink ref="B32:H32" location="'Паричен тек'!Print_Area" display="ПТ: Паричен Тек" xr:uid="{E2DD37A0-6A8A-48D6-AD96-33D650051FDD}"/>
    <hyperlink ref="B33:H33" location="Капитал!Print_Area" display="К: Капитал" xr:uid="{A5F08AEA-EDAF-4C0C-BE51-4226EE15D8E5}"/>
  </hyperlinks>
  <printOptions horizontalCentered="1"/>
  <pageMargins left="0.39370078740157483" right="0.39370078740157483" top="0.59055118110236227" bottom="0.59055118110236227" header="0.39370078740157483" footer="0.19685039370078741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D5CB4-381C-4D83-A47B-B4716BC8A7A2}">
  <sheetPr>
    <tabColor indexed="39"/>
  </sheetPr>
  <dimension ref="A1:BJ50"/>
  <sheetViews>
    <sheetView zoomScale="85" zoomScaleNormal="85" workbookViewId="0">
      <selection activeCell="B1" sqref="B1:D1"/>
    </sheetView>
  </sheetViews>
  <sheetFormatPr defaultColWidth="9.109375" defaultRowHeight="10.199999999999999"/>
  <cols>
    <col min="1" max="1" width="35.109375" style="33" customWidth="1"/>
    <col min="2" max="2" width="11" style="33" customWidth="1"/>
    <col min="3" max="3" width="10.5546875" style="33" customWidth="1"/>
    <col min="4" max="4" width="9.21875" style="33" customWidth="1"/>
    <col min="5" max="5" width="12.21875" style="33" customWidth="1"/>
    <col min="6" max="6" width="8.88671875" style="33" customWidth="1"/>
    <col min="7" max="7" width="10.77734375" style="33" customWidth="1"/>
    <col min="8" max="62" width="9.109375" style="101"/>
    <col min="63" max="16384" width="9.109375" style="33"/>
  </cols>
  <sheetData>
    <row r="1" spans="1:62" ht="14.4" customHeight="1">
      <c r="A1" s="90" t="s">
        <v>353</v>
      </c>
      <c r="B1" s="234" t="str">
        <f>'FI-Title'!$C$18</f>
        <v>FIMAR BALKAN AD SKOPJE</v>
      </c>
      <c r="C1" s="235"/>
      <c r="D1" s="235"/>
      <c r="E1" s="35"/>
      <c r="F1" s="35"/>
      <c r="G1" s="35"/>
    </row>
    <row r="2" spans="1:62" ht="12.6" customHeight="1">
      <c r="A2" s="91" t="s">
        <v>209</v>
      </c>
      <c r="B2" s="233" t="str">
        <f>'FI-Title'!$C$22</f>
        <v>01.01 - 31.12</v>
      </c>
      <c r="C2" s="233"/>
      <c r="D2" s="92"/>
      <c r="E2" s="35"/>
      <c r="F2" s="35"/>
      <c r="G2" s="35"/>
    </row>
    <row r="3" spans="1:62" ht="12.6" customHeight="1">
      <c r="A3" s="91" t="s">
        <v>210</v>
      </c>
      <c r="B3" s="236">
        <f>'FI-Title'!$C$23</f>
        <v>2022</v>
      </c>
      <c r="C3" s="236"/>
      <c r="D3" s="92"/>
      <c r="E3" s="35"/>
      <c r="F3" s="35"/>
      <c r="G3" s="35"/>
    </row>
    <row r="4" spans="1:62" ht="15" customHeight="1">
      <c r="A4" s="93" t="s">
        <v>211</v>
      </c>
      <c r="B4" s="94" t="str">
        <f>'FI-Title'!$C$20</f>
        <v>NO</v>
      </c>
      <c r="C4" s="95"/>
      <c r="D4" s="95"/>
      <c r="E4" s="35"/>
      <c r="F4" s="35"/>
      <c r="G4" s="35"/>
    </row>
    <row r="5" spans="1:62" ht="15" customHeight="1">
      <c r="A5" s="225" t="s">
        <v>354</v>
      </c>
      <c r="B5" s="225"/>
      <c r="C5" s="225"/>
      <c r="D5" s="225"/>
      <c r="E5" s="225"/>
      <c r="F5" s="225"/>
      <c r="G5" s="225"/>
    </row>
    <row r="6" spans="1:62" ht="15.75" customHeight="1">
      <c r="A6" s="32"/>
      <c r="B6" s="65"/>
      <c r="C6" s="65"/>
      <c r="D6" s="65"/>
      <c r="E6" s="96"/>
      <c r="F6" s="96"/>
      <c r="G6" s="96" t="str">
        <f>'Income Statement'!J8</f>
        <v>in MKD</v>
      </c>
    </row>
    <row r="7" spans="1:62">
      <c r="A7" s="226" t="s">
        <v>355</v>
      </c>
      <c r="B7" s="226" t="s">
        <v>356</v>
      </c>
      <c r="C7" s="226"/>
      <c r="D7" s="226"/>
      <c r="E7" s="226"/>
      <c r="F7" s="226" t="s">
        <v>357</v>
      </c>
      <c r="G7" s="226" t="s">
        <v>358</v>
      </c>
    </row>
    <row r="8" spans="1:62" s="61" customFormat="1" ht="20.399999999999999">
      <c r="A8" s="226"/>
      <c r="B8" s="49" t="s">
        <v>359</v>
      </c>
      <c r="C8" s="49" t="s">
        <v>360</v>
      </c>
      <c r="D8" s="49" t="s">
        <v>361</v>
      </c>
      <c r="E8" s="49" t="s">
        <v>362</v>
      </c>
      <c r="F8" s="226"/>
      <c r="G8" s="226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2"/>
      <c r="BJ8" s="102"/>
    </row>
    <row r="9" spans="1:62" s="100" customFormat="1">
      <c r="A9" s="98" t="s">
        <v>363</v>
      </c>
      <c r="B9" s="99">
        <f>Капитал!B9</f>
        <v>55479238</v>
      </c>
      <c r="C9" s="99">
        <f>Капитал!C9</f>
        <v>0</v>
      </c>
      <c r="D9" s="99">
        <f>Капитал!D9</f>
        <v>121076571.99535672</v>
      </c>
      <c r="E9" s="99">
        <f>Капитал!E9</f>
        <v>-2559348</v>
      </c>
      <c r="F9" s="99">
        <f>Капитал!F9</f>
        <v>0</v>
      </c>
      <c r="G9" s="99">
        <f>Капитал!G9</f>
        <v>173996461.99535674</v>
      </c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1"/>
      <c r="BI9" s="101"/>
      <c r="BJ9" s="101"/>
    </row>
    <row r="10" spans="1:62">
      <c r="A10" s="73" t="s">
        <v>364</v>
      </c>
      <c r="B10" s="97">
        <f>Капитал!B10</f>
        <v>0</v>
      </c>
      <c r="C10" s="97">
        <f>Капитал!C10</f>
        <v>0</v>
      </c>
      <c r="D10" s="97">
        <f>Капитал!D10</f>
        <v>0</v>
      </c>
      <c r="E10" s="97">
        <f>Капитал!E10</f>
        <v>0</v>
      </c>
      <c r="F10" s="97">
        <f>Капитал!F10</f>
        <v>0</v>
      </c>
      <c r="G10" s="89">
        <f>Капитал!G10</f>
        <v>0</v>
      </c>
    </row>
    <row r="11" spans="1:62">
      <c r="A11" s="73" t="s">
        <v>365</v>
      </c>
      <c r="B11" s="97">
        <f>Капитал!B11</f>
        <v>0</v>
      </c>
      <c r="C11" s="97">
        <f>Капитал!C11</f>
        <v>0</v>
      </c>
      <c r="D11" s="97">
        <f>Капитал!D11</f>
        <v>0</v>
      </c>
      <c r="E11" s="97">
        <f>Капитал!E11</f>
        <v>0</v>
      </c>
      <c r="F11" s="97">
        <f>Капитал!F11</f>
        <v>0</v>
      </c>
      <c r="G11" s="89">
        <f>Капитал!G11</f>
        <v>0</v>
      </c>
    </row>
    <row r="12" spans="1:62">
      <c r="A12" s="73" t="s">
        <v>366</v>
      </c>
      <c r="B12" s="97">
        <f>Капитал!B12</f>
        <v>0</v>
      </c>
      <c r="C12" s="97">
        <f>Капитал!C12</f>
        <v>0</v>
      </c>
      <c r="D12" s="97">
        <f>Капитал!D12</f>
        <v>0</v>
      </c>
      <c r="E12" s="97">
        <f>Капитал!E12</f>
        <v>0</v>
      </c>
      <c r="F12" s="97">
        <f>Капитал!F12</f>
        <v>0</v>
      </c>
      <c r="G12" s="89">
        <f>Капитал!G12</f>
        <v>0</v>
      </c>
    </row>
    <row r="13" spans="1:62">
      <c r="A13" s="73" t="s">
        <v>367</v>
      </c>
      <c r="B13" s="97">
        <f>Капитал!B13</f>
        <v>0</v>
      </c>
      <c r="C13" s="97">
        <f>Капитал!C13</f>
        <v>0</v>
      </c>
      <c r="D13" s="97">
        <f>Капитал!D13</f>
        <v>0</v>
      </c>
      <c r="E13" s="97">
        <f>Капитал!E13</f>
        <v>0</v>
      </c>
      <c r="F13" s="97">
        <f>Капитал!F13</f>
        <v>0</v>
      </c>
      <c r="G13" s="89">
        <f>Капитал!G13</f>
        <v>0</v>
      </c>
    </row>
    <row r="14" spans="1:62">
      <c r="A14" s="73" t="s">
        <v>368</v>
      </c>
      <c r="B14" s="97">
        <f>Капитал!B14</f>
        <v>0</v>
      </c>
      <c r="C14" s="97">
        <f>Капитал!C14</f>
        <v>0</v>
      </c>
      <c r="D14" s="97">
        <f>Капитал!D14</f>
        <v>0</v>
      </c>
      <c r="E14" s="97">
        <f>Капитал!E14</f>
        <v>2640239</v>
      </c>
      <c r="F14" s="97">
        <f>Капитал!F14</f>
        <v>0</v>
      </c>
      <c r="G14" s="89">
        <f>Капитал!G14</f>
        <v>2640239</v>
      </c>
    </row>
    <row r="15" spans="1:62">
      <c r="A15" s="73" t="s">
        <v>369</v>
      </c>
      <c r="B15" s="97">
        <f>Капитал!B15</f>
        <v>0</v>
      </c>
      <c r="C15" s="97">
        <f>Капитал!C15</f>
        <v>0</v>
      </c>
      <c r="D15" s="97">
        <f>Капитал!D15</f>
        <v>-2559348</v>
      </c>
      <c r="E15" s="97">
        <f>Капитал!E15</f>
        <v>2559348</v>
      </c>
      <c r="F15" s="97">
        <f>Капитал!F15</f>
        <v>0</v>
      </c>
      <c r="G15" s="89">
        <f>Капитал!G15</f>
        <v>0</v>
      </c>
    </row>
    <row r="16" spans="1:62" ht="20.399999999999999">
      <c r="A16" s="73" t="s">
        <v>370</v>
      </c>
      <c r="B16" s="97">
        <f>Капитал!B16</f>
        <v>0</v>
      </c>
      <c r="C16" s="97">
        <f>Капитал!C16</f>
        <v>0</v>
      </c>
      <c r="D16" s="97">
        <f>Капитал!D16</f>
        <v>0</v>
      </c>
      <c r="E16" s="97">
        <f>Капитал!E16</f>
        <v>0</v>
      </c>
      <c r="F16" s="97">
        <f>Капитал!F16</f>
        <v>0</v>
      </c>
      <c r="G16" s="89">
        <f>Капитал!G16</f>
        <v>0</v>
      </c>
    </row>
    <row r="17" spans="1:62" ht="20.399999999999999">
      <c r="A17" s="73" t="s">
        <v>371</v>
      </c>
      <c r="B17" s="97">
        <f>Капитал!B17</f>
        <v>0</v>
      </c>
      <c r="C17" s="97">
        <f>Капитал!C17</f>
        <v>0</v>
      </c>
      <c r="D17" s="97">
        <f>Капитал!D17</f>
        <v>0</v>
      </c>
      <c r="E17" s="97">
        <f>Капитал!E17</f>
        <v>0</v>
      </c>
      <c r="F17" s="97">
        <f>Капитал!F17</f>
        <v>0</v>
      </c>
      <c r="G17" s="89">
        <f>Капитал!G17</f>
        <v>0</v>
      </c>
    </row>
    <row r="18" spans="1:62">
      <c r="A18" s="73" t="s">
        <v>372</v>
      </c>
      <c r="B18" s="97">
        <f>Капитал!B18</f>
        <v>0</v>
      </c>
      <c r="C18" s="97">
        <f>Капитал!C18</f>
        <v>0</v>
      </c>
      <c r="D18" s="97">
        <f>Капитал!D18</f>
        <v>0</v>
      </c>
      <c r="E18" s="97">
        <f>Капитал!E18</f>
        <v>0</v>
      </c>
      <c r="F18" s="97">
        <f>Капитал!F18</f>
        <v>0</v>
      </c>
      <c r="G18" s="89">
        <f>Капитал!G18</f>
        <v>0</v>
      </c>
    </row>
    <row r="19" spans="1:62">
      <c r="A19" s="73" t="s">
        <v>373</v>
      </c>
      <c r="B19" s="97">
        <f>Капитал!B19</f>
        <v>0</v>
      </c>
      <c r="C19" s="97">
        <f>Капитал!C19</f>
        <v>0</v>
      </c>
      <c r="D19" s="97">
        <f>Капитал!D19</f>
        <v>0</v>
      </c>
      <c r="E19" s="97">
        <f>Капитал!E19</f>
        <v>0</v>
      </c>
      <c r="F19" s="97">
        <f>Капитал!F19</f>
        <v>0</v>
      </c>
      <c r="G19" s="89">
        <f>Капитал!G19</f>
        <v>0</v>
      </c>
    </row>
    <row r="20" spans="1:62" ht="20.399999999999999">
      <c r="A20" s="73" t="s">
        <v>374</v>
      </c>
      <c r="B20" s="97">
        <f>Капитал!B20</f>
        <v>0</v>
      </c>
      <c r="C20" s="97">
        <f>Капитал!C20</f>
        <v>0</v>
      </c>
      <c r="D20" s="97">
        <f>Капитал!D20</f>
        <v>0</v>
      </c>
      <c r="E20" s="97">
        <f>Капитал!E20</f>
        <v>0</v>
      </c>
      <c r="F20" s="97">
        <f>Капитал!F20</f>
        <v>0</v>
      </c>
      <c r="G20" s="89">
        <f>Капитал!G20</f>
        <v>0</v>
      </c>
    </row>
    <row r="21" spans="1:62" ht="20.399999999999999">
      <c r="A21" s="73" t="s">
        <v>375</v>
      </c>
      <c r="B21" s="97">
        <f>Капитал!B21</f>
        <v>0</v>
      </c>
      <c r="C21" s="97">
        <f>Капитал!C21</f>
        <v>0</v>
      </c>
      <c r="D21" s="97">
        <f>Капитал!D21</f>
        <v>0</v>
      </c>
      <c r="E21" s="97">
        <f>Капитал!E21</f>
        <v>0</v>
      </c>
      <c r="F21" s="97">
        <f>Капитал!F21</f>
        <v>0</v>
      </c>
      <c r="G21" s="89">
        <f>Капитал!G21</f>
        <v>0</v>
      </c>
    </row>
    <row r="22" spans="1:62" ht="20.399999999999999">
      <c r="A22" s="73" t="s">
        <v>376</v>
      </c>
      <c r="B22" s="97">
        <f>Капитал!B22</f>
        <v>0</v>
      </c>
      <c r="C22" s="97">
        <f>Капитал!C22</f>
        <v>0</v>
      </c>
      <c r="D22" s="97">
        <f>Капитал!D22</f>
        <v>0</v>
      </c>
      <c r="E22" s="97">
        <f>Капитал!E22</f>
        <v>0</v>
      </c>
      <c r="F22" s="97">
        <f>Капитал!F22</f>
        <v>0</v>
      </c>
      <c r="G22" s="89">
        <f>Капитал!G22</f>
        <v>0</v>
      </c>
    </row>
    <row r="23" spans="1:62">
      <c r="A23" s="73" t="s">
        <v>357</v>
      </c>
      <c r="B23" s="97">
        <f>Капитал!B23</f>
        <v>0</v>
      </c>
      <c r="C23" s="97">
        <f>Капитал!C23</f>
        <v>0</v>
      </c>
      <c r="D23" s="97">
        <f>Капитал!D23</f>
        <v>0</v>
      </c>
      <c r="E23" s="97">
        <f>Капитал!E23</f>
        <v>0</v>
      </c>
      <c r="F23" s="97">
        <f>Капитал!F23</f>
        <v>0</v>
      </c>
      <c r="G23" s="89">
        <f>Капитал!G23</f>
        <v>0</v>
      </c>
    </row>
    <row r="24" spans="1:62">
      <c r="A24" s="73" t="s">
        <v>377</v>
      </c>
      <c r="B24" s="97">
        <f>Капитал!B24</f>
        <v>0</v>
      </c>
      <c r="C24" s="97">
        <f>Капитал!C24</f>
        <v>0</v>
      </c>
      <c r="D24" s="97">
        <f>Капитал!D24</f>
        <v>0</v>
      </c>
      <c r="E24" s="97">
        <f>Капитал!E24</f>
        <v>0</v>
      </c>
      <c r="F24" s="97">
        <f>Капитал!F24</f>
        <v>0</v>
      </c>
      <c r="G24" s="89">
        <f>Капитал!G24</f>
        <v>0</v>
      </c>
    </row>
    <row r="25" spans="1:62">
      <c r="A25" s="73" t="s">
        <v>378</v>
      </c>
      <c r="B25" s="97">
        <f>Капитал!B25</f>
        <v>0</v>
      </c>
      <c r="C25" s="97">
        <f>Капитал!C25</f>
        <v>0</v>
      </c>
      <c r="D25" s="97">
        <f>Капитал!D25</f>
        <v>0</v>
      </c>
      <c r="E25" s="97">
        <f>Капитал!E25</f>
        <v>0</v>
      </c>
      <c r="F25" s="97">
        <f>Капитал!F25</f>
        <v>0</v>
      </c>
      <c r="G25" s="89">
        <f>Капитал!G25</f>
        <v>0</v>
      </c>
    </row>
    <row r="26" spans="1:62">
      <c r="A26" s="73" t="s">
        <v>379</v>
      </c>
      <c r="B26" s="97">
        <f>Капитал!B26</f>
        <v>0</v>
      </c>
      <c r="C26" s="97">
        <f>Капитал!C26</f>
        <v>0</v>
      </c>
      <c r="D26" s="97">
        <f>Капитал!D26</f>
        <v>0</v>
      </c>
      <c r="E26" s="97">
        <f>Капитал!E26</f>
        <v>0</v>
      </c>
      <c r="F26" s="97">
        <f>Капитал!F26</f>
        <v>0</v>
      </c>
      <c r="G26" s="89">
        <f>Капитал!G26</f>
        <v>0</v>
      </c>
    </row>
    <row r="27" spans="1:62">
      <c r="A27" s="73" t="s">
        <v>380</v>
      </c>
      <c r="B27" s="97">
        <f>Капитал!B27</f>
        <v>0</v>
      </c>
      <c r="C27" s="97">
        <f>Капитал!C27</f>
        <v>0</v>
      </c>
      <c r="D27" s="97">
        <f>Капитал!D27</f>
        <v>0</v>
      </c>
      <c r="E27" s="97">
        <f>Капитал!E27</f>
        <v>0</v>
      </c>
      <c r="F27" s="97">
        <f>Капитал!F27</f>
        <v>0</v>
      </c>
      <c r="G27" s="89">
        <f>Капитал!G27</f>
        <v>0</v>
      </c>
    </row>
    <row r="28" spans="1:62" s="100" customFormat="1">
      <c r="A28" s="98" t="s">
        <v>381</v>
      </c>
      <c r="B28" s="99">
        <f>Капитал!B28</f>
        <v>55479238</v>
      </c>
      <c r="C28" s="99">
        <f>Капитал!C28</f>
        <v>0</v>
      </c>
      <c r="D28" s="99">
        <f>Капитал!D28</f>
        <v>118517223.99535672</v>
      </c>
      <c r="E28" s="99">
        <f>Капитал!E28</f>
        <v>2640239</v>
      </c>
      <c r="F28" s="99">
        <f>Капитал!F28</f>
        <v>0</v>
      </c>
      <c r="G28" s="99">
        <f>Капитал!G28</f>
        <v>176636700.99535674</v>
      </c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</row>
    <row r="29" spans="1:62">
      <c r="A29" s="73" t="s">
        <v>364</v>
      </c>
      <c r="B29" s="97">
        <f>Капитал!B29</f>
        <v>0</v>
      </c>
      <c r="C29" s="97">
        <f>Капитал!C29</f>
        <v>0</v>
      </c>
      <c r="D29" s="97">
        <f>Капитал!D29</f>
        <v>0</v>
      </c>
      <c r="E29" s="97">
        <f>Капитал!E29</f>
        <v>0</v>
      </c>
      <c r="F29" s="97">
        <f>Капитал!F29</f>
        <v>0</v>
      </c>
      <c r="G29" s="89">
        <f>Капитал!G29</f>
        <v>0</v>
      </c>
    </row>
    <row r="30" spans="1:62">
      <c r="A30" s="73" t="s">
        <v>365</v>
      </c>
      <c r="B30" s="97">
        <f>Капитал!B30</f>
        <v>0</v>
      </c>
      <c r="C30" s="97">
        <f>Капитал!C30</f>
        <v>0</v>
      </c>
      <c r="D30" s="97">
        <f>Капитал!D30</f>
        <v>0</v>
      </c>
      <c r="E30" s="97">
        <f>Капитал!E30</f>
        <v>0</v>
      </c>
      <c r="F30" s="97">
        <f>Капитал!F30</f>
        <v>0</v>
      </c>
      <c r="G30" s="89">
        <f>Капитал!G30</f>
        <v>0</v>
      </c>
    </row>
    <row r="31" spans="1:62">
      <c r="A31" s="73" t="s">
        <v>366</v>
      </c>
      <c r="B31" s="97">
        <f>Капитал!B31</f>
        <v>0</v>
      </c>
      <c r="C31" s="97">
        <f>Капитал!C31</f>
        <v>0</v>
      </c>
      <c r="D31" s="97">
        <f>Капитал!D31</f>
        <v>0</v>
      </c>
      <c r="E31" s="97">
        <f>Капитал!E31</f>
        <v>0</v>
      </c>
      <c r="F31" s="97">
        <f>Капитал!F31</f>
        <v>0</v>
      </c>
      <c r="G31" s="89">
        <f>Капитал!G31</f>
        <v>0</v>
      </c>
    </row>
    <row r="32" spans="1:62">
      <c r="A32" s="73" t="s">
        <v>367</v>
      </c>
      <c r="B32" s="97">
        <f>Капитал!B32</f>
        <v>0</v>
      </c>
      <c r="C32" s="97">
        <f>Капитал!C32</f>
        <v>0</v>
      </c>
      <c r="D32" s="97">
        <f>Капитал!D32</f>
        <v>0</v>
      </c>
      <c r="E32" s="97">
        <f>Капитал!E32</f>
        <v>0</v>
      </c>
      <c r="F32" s="97">
        <f>Капитал!F32</f>
        <v>0</v>
      </c>
      <c r="G32" s="89">
        <f>Капитал!G32</f>
        <v>0</v>
      </c>
    </row>
    <row r="33" spans="1:62">
      <c r="A33" s="73" t="s">
        <v>368</v>
      </c>
      <c r="B33" s="97">
        <f>Капитал!B33</f>
        <v>0</v>
      </c>
      <c r="C33" s="97">
        <f>Капитал!C33</f>
        <v>0</v>
      </c>
      <c r="D33" s="97">
        <f>Капитал!D33</f>
        <v>0</v>
      </c>
      <c r="E33" s="97">
        <f>Капитал!E33</f>
        <v>2794725</v>
      </c>
      <c r="F33" s="97">
        <f>Капитал!F33</f>
        <v>0</v>
      </c>
      <c r="G33" s="89">
        <f>Капитал!G33</f>
        <v>2794725</v>
      </c>
    </row>
    <row r="34" spans="1:62">
      <c r="A34" s="73" t="s">
        <v>382</v>
      </c>
      <c r="B34" s="97">
        <f>Капитал!B34</f>
        <v>0</v>
      </c>
      <c r="C34" s="97">
        <f>Капитал!C34</f>
        <v>0</v>
      </c>
      <c r="D34" s="97">
        <f>Капитал!D34</f>
        <v>2640239</v>
      </c>
      <c r="E34" s="97">
        <f>Капитал!E34</f>
        <v>-2640239</v>
      </c>
      <c r="F34" s="97">
        <f>Капитал!F34</f>
        <v>0</v>
      </c>
      <c r="G34" s="89">
        <f>Капитал!G34</f>
        <v>0</v>
      </c>
    </row>
    <row r="35" spans="1:62" ht="20.399999999999999">
      <c r="A35" s="73" t="s">
        <v>370</v>
      </c>
      <c r="B35" s="97">
        <f>Капитал!B35</f>
        <v>0</v>
      </c>
      <c r="C35" s="97">
        <f>Капитал!C35</f>
        <v>0</v>
      </c>
      <c r="D35" s="97">
        <f>Капитал!D35</f>
        <v>0</v>
      </c>
      <c r="E35" s="97">
        <f>Капитал!E35</f>
        <v>0</v>
      </c>
      <c r="F35" s="97">
        <f>Капитал!F35</f>
        <v>0</v>
      </c>
      <c r="G35" s="89">
        <f>Капитал!G35</f>
        <v>0</v>
      </c>
    </row>
    <row r="36" spans="1:62" ht="20.399999999999999">
      <c r="A36" s="73" t="s">
        <v>371</v>
      </c>
      <c r="B36" s="97">
        <f>Капитал!B36</f>
        <v>0</v>
      </c>
      <c r="C36" s="97">
        <f>Капитал!C36</f>
        <v>0</v>
      </c>
      <c r="D36" s="97">
        <f>Капитал!D36</f>
        <v>0</v>
      </c>
      <c r="E36" s="97">
        <f>Капитал!E36</f>
        <v>0</v>
      </c>
      <c r="F36" s="97">
        <f>Капитал!F36</f>
        <v>0</v>
      </c>
      <c r="G36" s="89">
        <f>Капитал!G36</f>
        <v>0</v>
      </c>
    </row>
    <row r="37" spans="1:62">
      <c r="A37" s="73" t="s">
        <v>372</v>
      </c>
      <c r="B37" s="97">
        <f>Капитал!B37</f>
        <v>0</v>
      </c>
      <c r="C37" s="97">
        <f>Капитал!C37</f>
        <v>0</v>
      </c>
      <c r="D37" s="97">
        <f>Капитал!D37</f>
        <v>0</v>
      </c>
      <c r="E37" s="97">
        <f>Капитал!E37</f>
        <v>0</v>
      </c>
      <c r="F37" s="97">
        <f>Капитал!F37</f>
        <v>0</v>
      </c>
      <c r="G37" s="89">
        <f>Капитал!G37</f>
        <v>0</v>
      </c>
    </row>
    <row r="38" spans="1:62">
      <c r="A38" s="73" t="s">
        <v>373</v>
      </c>
      <c r="B38" s="97">
        <f>Капитал!B38</f>
        <v>0</v>
      </c>
      <c r="C38" s="97">
        <f>Капитал!C38</f>
        <v>0</v>
      </c>
      <c r="D38" s="97">
        <f>Капитал!D38</f>
        <v>0</v>
      </c>
      <c r="E38" s="97">
        <f>Капитал!E38</f>
        <v>0</v>
      </c>
      <c r="F38" s="97">
        <f>Капитал!F38</f>
        <v>0</v>
      </c>
      <c r="G38" s="89">
        <f>Капитал!G38</f>
        <v>0</v>
      </c>
    </row>
    <row r="39" spans="1:62" ht="20.399999999999999">
      <c r="A39" s="73" t="s">
        <v>374</v>
      </c>
      <c r="B39" s="97">
        <f>Капитал!B39</f>
        <v>0</v>
      </c>
      <c r="C39" s="97">
        <f>Капитал!C39</f>
        <v>0</v>
      </c>
      <c r="D39" s="97">
        <f>Капитал!D39</f>
        <v>0</v>
      </c>
      <c r="E39" s="97">
        <f>Капитал!E39</f>
        <v>0</v>
      </c>
      <c r="F39" s="97">
        <f>Капитал!F39</f>
        <v>0</v>
      </c>
      <c r="G39" s="89">
        <f>Капитал!G39</f>
        <v>0</v>
      </c>
    </row>
    <row r="40" spans="1:62" ht="20.399999999999999">
      <c r="A40" s="73" t="s">
        <v>375</v>
      </c>
      <c r="B40" s="97">
        <f>Капитал!B40</f>
        <v>0</v>
      </c>
      <c r="C40" s="97">
        <f>Капитал!C40</f>
        <v>0</v>
      </c>
      <c r="D40" s="97">
        <f>Капитал!D40</f>
        <v>0</v>
      </c>
      <c r="E40" s="97">
        <f>Капитал!E40</f>
        <v>0</v>
      </c>
      <c r="F40" s="97">
        <f>Капитал!F40</f>
        <v>0</v>
      </c>
      <c r="G40" s="89">
        <f>Капитал!G40</f>
        <v>0</v>
      </c>
    </row>
    <row r="41" spans="1:62" ht="20.399999999999999">
      <c r="A41" s="73" t="s">
        <v>376</v>
      </c>
      <c r="B41" s="97">
        <f>Капитал!B41</f>
        <v>0</v>
      </c>
      <c r="C41" s="97">
        <f>Капитал!C41</f>
        <v>0</v>
      </c>
      <c r="D41" s="97">
        <f>Капитал!D41</f>
        <v>0</v>
      </c>
      <c r="E41" s="97">
        <f>Капитал!E41</f>
        <v>0</v>
      </c>
      <c r="F41" s="97">
        <f>Капитал!F41</f>
        <v>0</v>
      </c>
      <c r="G41" s="89">
        <f>Капитал!G41</f>
        <v>0</v>
      </c>
    </row>
    <row r="42" spans="1:62">
      <c r="A42" s="73" t="s">
        <v>357</v>
      </c>
      <c r="B42" s="97">
        <f>Капитал!B42</f>
        <v>0</v>
      </c>
      <c r="C42" s="97">
        <f>Капитал!C42</f>
        <v>0</v>
      </c>
      <c r="D42" s="97">
        <f>Капитал!D42</f>
        <v>0</v>
      </c>
      <c r="E42" s="97">
        <f>Капитал!E42</f>
        <v>0</v>
      </c>
      <c r="F42" s="97">
        <f>Капитал!F42</f>
        <v>0</v>
      </c>
      <c r="G42" s="89">
        <f>Капитал!G42</f>
        <v>0</v>
      </c>
    </row>
    <row r="43" spans="1:62">
      <c r="A43" s="73" t="s">
        <v>377</v>
      </c>
      <c r="B43" s="97">
        <f>Капитал!B43</f>
        <v>0</v>
      </c>
      <c r="C43" s="97">
        <f>Капитал!C43</f>
        <v>0</v>
      </c>
      <c r="D43" s="97">
        <f>Капитал!D43</f>
        <v>0</v>
      </c>
      <c r="E43" s="97">
        <f>Капитал!E43</f>
        <v>0</v>
      </c>
      <c r="F43" s="97">
        <f>Капитал!F43</f>
        <v>0</v>
      </c>
      <c r="G43" s="89">
        <f>Капитал!G43</f>
        <v>0</v>
      </c>
    </row>
    <row r="44" spans="1:62">
      <c r="A44" s="73" t="s">
        <v>378</v>
      </c>
      <c r="B44" s="97">
        <f>Капитал!B44</f>
        <v>0</v>
      </c>
      <c r="C44" s="97">
        <f>Капитал!C44</f>
        <v>0</v>
      </c>
      <c r="D44" s="97">
        <f>Капитал!D44</f>
        <v>0</v>
      </c>
      <c r="E44" s="97">
        <f>Капитал!E44</f>
        <v>0</v>
      </c>
      <c r="F44" s="97">
        <f>Капитал!F44</f>
        <v>0</v>
      </c>
      <c r="G44" s="89">
        <f>Капитал!G44</f>
        <v>0</v>
      </c>
    </row>
    <row r="45" spans="1:62">
      <c r="A45" s="73" t="s">
        <v>379</v>
      </c>
      <c r="B45" s="97">
        <f>Капитал!B45</f>
        <v>0</v>
      </c>
      <c r="C45" s="97">
        <f>Капитал!C45</f>
        <v>0</v>
      </c>
      <c r="D45" s="97">
        <f>Капитал!D45</f>
        <v>0</v>
      </c>
      <c r="E45" s="97">
        <f>Капитал!E45</f>
        <v>0</v>
      </c>
      <c r="F45" s="97">
        <f>Капитал!F45</f>
        <v>0</v>
      </c>
      <c r="G45" s="89">
        <f>Капитал!G45</f>
        <v>0</v>
      </c>
    </row>
    <row r="46" spans="1:62">
      <c r="A46" s="73" t="s">
        <v>380</v>
      </c>
      <c r="B46" s="97">
        <f>Капитал!B46</f>
        <v>0</v>
      </c>
      <c r="C46" s="97">
        <f>Капитал!C46</f>
        <v>0</v>
      </c>
      <c r="D46" s="97">
        <f>Капитал!D46</f>
        <v>0</v>
      </c>
      <c r="E46" s="97">
        <f>Капитал!E46</f>
        <v>0</v>
      </c>
      <c r="F46" s="97">
        <f>Капитал!F46</f>
        <v>0</v>
      </c>
      <c r="G46" s="89">
        <f>Капитал!G46</f>
        <v>0</v>
      </c>
    </row>
    <row r="47" spans="1:62" s="100" customFormat="1">
      <c r="A47" s="98" t="s">
        <v>383</v>
      </c>
      <c r="B47" s="99">
        <f>Капитал!B47</f>
        <v>55479238</v>
      </c>
      <c r="C47" s="99">
        <f>Капитал!C47</f>
        <v>0</v>
      </c>
      <c r="D47" s="99">
        <f>Капитал!D47</f>
        <v>121157462.99535672</v>
      </c>
      <c r="E47" s="99">
        <f>Капитал!E47</f>
        <v>2794725</v>
      </c>
      <c r="F47" s="99">
        <f>Капитал!F47</f>
        <v>0</v>
      </c>
      <c r="G47" s="99">
        <f>Капитал!G47</f>
        <v>179431425.99535674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</row>
    <row r="48" spans="1:62">
      <c r="A48" s="32"/>
      <c r="B48" s="32"/>
      <c r="C48" s="32"/>
      <c r="D48" s="32"/>
      <c r="E48" s="32"/>
      <c r="F48" s="32"/>
      <c r="G48" s="32"/>
    </row>
    <row r="49" spans="1:7">
      <c r="A49" s="32"/>
      <c r="B49" s="32"/>
      <c r="C49" s="32"/>
      <c r="D49" s="32"/>
      <c r="E49" s="32"/>
      <c r="F49" s="32"/>
      <c r="G49" s="32"/>
    </row>
    <row r="50" spans="1:7">
      <c r="A50" s="32"/>
      <c r="B50" s="32"/>
      <c r="C50" s="32"/>
      <c r="D50" s="32"/>
      <c r="E50" s="32"/>
      <c r="F50" s="32"/>
      <c r="G50" s="32"/>
    </row>
  </sheetData>
  <sheetProtection algorithmName="SHA-512" hashValue="a34hY9X09yjhPIZcjbEDXC0a37QfEZ7MGatPlbkVrJl19GdUTlnJH65ilwUqXXbV7A0jAJBrFLOs3c9XAHSj5w==" saltValue="R0pWmWwX0/C/oOH4ZEO5zQ==" spinCount="100000" sheet="1" selectLockedCells="1"/>
  <mergeCells count="8">
    <mergeCell ref="B2:C2"/>
    <mergeCell ref="B1:D1"/>
    <mergeCell ref="B3:C3"/>
    <mergeCell ref="A5:G5"/>
    <mergeCell ref="A7:A8"/>
    <mergeCell ref="B7:E7"/>
    <mergeCell ref="F7:F8"/>
    <mergeCell ref="G7:G8"/>
  </mergeCells>
  <pageMargins left="0.2" right="0.19" top="0.2" bottom="0.26" header="0.17" footer="0.19"/>
  <pageSetup paperSize="9"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849C-3362-422B-9BE6-B16CF97E6947}">
  <sheetPr>
    <tabColor rgb="FF250FF5"/>
  </sheetPr>
  <dimension ref="A1:IG87"/>
  <sheetViews>
    <sheetView showGridLines="0" zoomScale="70" zoomScaleNormal="70" workbookViewId="0">
      <selection activeCell="G15" sqref="G15"/>
    </sheetView>
  </sheetViews>
  <sheetFormatPr defaultColWidth="9.109375" defaultRowHeight="11.4"/>
  <cols>
    <col min="1" max="1" width="9.109375" style="137"/>
    <col min="2" max="2" width="17.6640625" style="137" customWidth="1"/>
    <col min="3" max="3" width="16.44140625" style="137" customWidth="1"/>
    <col min="4" max="8" width="9.109375" style="137"/>
    <col min="9" max="9" width="9.109375" style="140"/>
    <col min="10" max="10" width="9.109375" style="136"/>
    <col min="11" max="11" width="21.5546875" style="136" bestFit="1" customWidth="1"/>
    <col min="12" max="12" width="13.5546875" style="136" bestFit="1" customWidth="1"/>
    <col min="13" max="13" width="10.21875" style="136" bestFit="1" customWidth="1"/>
    <col min="14" max="14" width="9.109375" style="136"/>
    <col min="15" max="20" width="9.109375" style="140"/>
    <col min="21" max="240" width="9.109375" style="137"/>
    <col min="241" max="241" width="12.44140625" style="137" customWidth="1"/>
    <col min="242" max="242" width="23.44140625" style="137" customWidth="1"/>
    <col min="243" max="243" width="21.33203125" style="137" customWidth="1"/>
    <col min="244" max="244" width="22.109375" style="137" customWidth="1"/>
    <col min="245" max="16384" width="9.109375" style="137"/>
  </cols>
  <sheetData>
    <row r="1" spans="1:241" ht="19.5" customHeight="1" thickTop="1">
      <c r="A1" s="132"/>
      <c r="B1" s="133"/>
      <c r="C1" s="133"/>
      <c r="D1" s="133"/>
      <c r="E1" s="133"/>
      <c r="F1" s="133"/>
      <c r="G1" s="133"/>
      <c r="H1" s="134"/>
      <c r="I1" s="199"/>
      <c r="IG1" s="136"/>
    </row>
    <row r="2" spans="1:241" ht="19.5" customHeight="1">
      <c r="A2" s="138"/>
      <c r="H2" s="139"/>
      <c r="IG2" s="136"/>
    </row>
    <row r="3" spans="1:241" ht="19.5" customHeight="1">
      <c r="A3" s="138"/>
      <c r="H3" s="139"/>
      <c r="K3" s="136" t="s">
        <v>2</v>
      </c>
      <c r="L3" s="136" t="s">
        <v>3</v>
      </c>
      <c r="M3" s="136" t="s">
        <v>4</v>
      </c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IG3" s="136"/>
    </row>
    <row r="4" spans="1:241" s="142" customFormat="1" ht="17.25" customHeight="1">
      <c r="A4" s="141"/>
      <c r="H4" s="143"/>
      <c r="I4" s="145"/>
      <c r="J4" s="144"/>
      <c r="K4" s="144" t="s">
        <v>387</v>
      </c>
      <c r="L4" s="144">
        <v>2011</v>
      </c>
      <c r="M4" s="144" t="s">
        <v>6</v>
      </c>
      <c r="N4" s="144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IG4" s="144"/>
    </row>
    <row r="5" spans="1:241" s="142" customFormat="1" ht="17.25" customHeight="1">
      <c r="A5" s="141"/>
      <c r="H5" s="143"/>
      <c r="I5" s="145"/>
      <c r="J5" s="144"/>
      <c r="K5" s="144" t="s">
        <v>386</v>
      </c>
      <c r="L5" s="144">
        <v>2012</v>
      </c>
      <c r="M5" s="144" t="s">
        <v>8</v>
      </c>
      <c r="N5" s="144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IG5" s="144"/>
    </row>
    <row r="6" spans="1:241" s="142" customFormat="1" ht="17.25" customHeight="1">
      <c r="A6" s="141"/>
      <c r="H6" s="143"/>
      <c r="I6" s="145"/>
      <c r="J6" s="144"/>
      <c r="K6" s="144"/>
      <c r="L6" s="144">
        <v>2013</v>
      </c>
      <c r="M6" s="144" t="s">
        <v>9</v>
      </c>
      <c r="N6" s="144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IG6" s="144"/>
    </row>
    <row r="7" spans="1:241" s="142" customFormat="1" ht="17.25" customHeight="1">
      <c r="A7" s="141"/>
      <c r="H7" s="143"/>
      <c r="I7" s="145"/>
      <c r="J7" s="144"/>
      <c r="K7" s="144"/>
      <c r="L7" s="144">
        <v>2014</v>
      </c>
      <c r="M7" s="144" t="s">
        <v>10</v>
      </c>
      <c r="N7" s="144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IG7" s="144"/>
    </row>
    <row r="8" spans="1:241" ht="19.5" customHeight="1">
      <c r="A8" s="141"/>
      <c r="B8" s="142"/>
      <c r="C8" s="142"/>
      <c r="D8" s="142"/>
      <c r="E8" s="142"/>
      <c r="F8" s="142"/>
      <c r="G8" s="142"/>
      <c r="H8" s="143"/>
      <c r="I8" s="145"/>
      <c r="L8" s="136">
        <v>2015</v>
      </c>
      <c r="M8" s="144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IG8" s="136"/>
    </row>
    <row r="9" spans="1:241" ht="19.5" customHeight="1">
      <c r="A9" s="203" t="s">
        <v>11</v>
      </c>
      <c r="B9" s="204"/>
      <c r="C9" s="204"/>
      <c r="D9" s="204"/>
      <c r="E9" s="204"/>
      <c r="F9" s="204"/>
      <c r="G9" s="204"/>
      <c r="H9" s="205"/>
      <c r="I9" s="200"/>
      <c r="L9" s="136">
        <v>2016</v>
      </c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IG9" s="136"/>
    </row>
    <row r="10" spans="1:241" ht="19.5" customHeight="1">
      <c r="A10" s="203"/>
      <c r="B10" s="204"/>
      <c r="C10" s="204"/>
      <c r="D10" s="204"/>
      <c r="E10" s="204"/>
      <c r="F10" s="204"/>
      <c r="G10" s="204"/>
      <c r="H10" s="205"/>
      <c r="L10" s="136">
        <v>2017</v>
      </c>
      <c r="N10" s="144"/>
      <c r="IG10" s="136"/>
    </row>
    <row r="11" spans="1:241" ht="19.5" customHeight="1">
      <c r="A11" s="138"/>
      <c r="C11" s="206" t="s">
        <v>406</v>
      </c>
      <c r="D11" s="207"/>
      <c r="E11" s="207"/>
      <c r="H11" s="139"/>
      <c r="L11" s="136">
        <v>2018</v>
      </c>
      <c r="N11" s="144"/>
      <c r="IG11" s="136"/>
    </row>
    <row r="12" spans="1:241" ht="19.5" customHeight="1">
      <c r="A12" s="138"/>
      <c r="H12" s="139"/>
      <c r="L12" s="136">
        <v>2019</v>
      </c>
      <c r="N12" s="144"/>
      <c r="IG12" s="136"/>
    </row>
    <row r="13" spans="1:241" ht="19.5" customHeight="1">
      <c r="A13" s="138"/>
      <c r="H13" s="139"/>
      <c r="L13" s="136">
        <v>2020</v>
      </c>
      <c r="M13" s="144"/>
      <c r="N13" s="144"/>
      <c r="IG13" s="136"/>
    </row>
    <row r="14" spans="1:241" ht="19.5" customHeight="1">
      <c r="A14" s="138"/>
      <c r="H14" s="139"/>
      <c r="L14" s="136">
        <v>2021</v>
      </c>
      <c r="M14" s="144"/>
      <c r="N14" s="144"/>
      <c r="IG14" s="136"/>
    </row>
    <row r="15" spans="1:241" s="142" customFormat="1" ht="19.5" customHeight="1">
      <c r="A15" s="141"/>
      <c r="H15" s="143"/>
      <c r="I15" s="145"/>
      <c r="J15" s="144"/>
      <c r="K15" s="144"/>
      <c r="L15" s="136">
        <v>2022</v>
      </c>
      <c r="M15" s="144"/>
      <c r="N15" s="136"/>
      <c r="O15" s="145"/>
      <c r="P15" s="145"/>
      <c r="Q15" s="145"/>
      <c r="R15" s="145"/>
      <c r="S15" s="145"/>
      <c r="T15" s="145"/>
      <c r="IG15" s="144"/>
    </row>
    <row r="16" spans="1:241" s="142" customFormat="1" ht="19.5" customHeight="1">
      <c r="A16" s="141"/>
      <c r="H16" s="143"/>
      <c r="I16" s="145"/>
      <c r="J16" s="144"/>
      <c r="K16" s="144"/>
      <c r="L16" s="136">
        <v>2023</v>
      </c>
      <c r="M16" s="136"/>
      <c r="N16" s="136"/>
      <c r="O16" s="145"/>
      <c r="P16" s="145"/>
      <c r="Q16" s="145"/>
      <c r="R16" s="145"/>
      <c r="S16" s="145"/>
      <c r="T16" s="145"/>
      <c r="IG16" s="144"/>
    </row>
    <row r="17" spans="1:241" s="142" customFormat="1" ht="19.5" customHeight="1" thickBot="1">
      <c r="A17" s="141"/>
      <c r="F17" s="147"/>
      <c r="G17" s="147" t="s">
        <v>12</v>
      </c>
      <c r="H17" s="143"/>
      <c r="I17" s="145"/>
      <c r="J17" s="144"/>
      <c r="K17" s="144"/>
      <c r="L17" s="136">
        <v>2024</v>
      </c>
      <c r="M17" s="136"/>
      <c r="N17" s="136"/>
      <c r="O17" s="145"/>
      <c r="P17" s="145"/>
      <c r="Q17" s="145"/>
      <c r="R17" s="145"/>
      <c r="S17" s="145"/>
      <c r="T17" s="145"/>
      <c r="IG17" s="144"/>
    </row>
    <row r="18" spans="1:241" s="142" customFormat="1" ht="19.5" customHeight="1" thickTop="1">
      <c r="A18" s="141"/>
      <c r="B18" s="148" t="s">
        <v>13</v>
      </c>
      <c r="C18" s="215" t="str">
        <f>'[2]TB Fimar 31122017'!B1</f>
        <v>FIMAR BALKAN AD SKOPJE</v>
      </c>
      <c r="D18" s="216"/>
      <c r="E18" s="216"/>
      <c r="F18" s="216"/>
      <c r="G18" s="217"/>
      <c r="H18" s="143"/>
      <c r="I18" s="145"/>
      <c r="J18" s="144"/>
      <c r="K18" s="144"/>
      <c r="L18" s="136">
        <v>2025</v>
      </c>
      <c r="M18" s="136"/>
      <c r="N18" s="136"/>
      <c r="O18" s="145"/>
      <c r="P18" s="145"/>
      <c r="Q18" s="145"/>
      <c r="R18" s="145"/>
      <c r="S18" s="145"/>
      <c r="T18" s="145"/>
      <c r="IG18" s="144"/>
    </row>
    <row r="19" spans="1:241" s="142" customFormat="1" ht="19.5" customHeight="1">
      <c r="A19" s="138"/>
      <c r="B19" s="152" t="s">
        <v>14</v>
      </c>
      <c r="C19" s="208">
        <v>7129696</v>
      </c>
      <c r="D19" s="209"/>
      <c r="E19" s="209"/>
      <c r="F19" s="209"/>
      <c r="G19" s="210"/>
      <c r="H19" s="139"/>
      <c r="I19" s="140"/>
      <c r="J19" s="144"/>
      <c r="K19" s="144"/>
      <c r="L19" s="136">
        <v>2026</v>
      </c>
      <c r="M19" s="136"/>
      <c r="N19" s="136"/>
      <c r="O19" s="145"/>
      <c r="P19" s="145"/>
      <c r="Q19" s="145"/>
      <c r="R19" s="145"/>
      <c r="S19" s="145"/>
      <c r="T19" s="145"/>
      <c r="IG19" s="144"/>
    </row>
    <row r="20" spans="1:241" s="142" customFormat="1" ht="19.5" customHeight="1">
      <c r="A20" s="138"/>
      <c r="B20" s="152" t="s">
        <v>15</v>
      </c>
      <c r="C20" s="153" t="s">
        <v>7</v>
      </c>
      <c r="D20" s="154"/>
      <c r="E20" s="154"/>
      <c r="F20" s="154"/>
      <c r="G20" s="155"/>
      <c r="H20" s="139"/>
      <c r="I20" s="140"/>
      <c r="J20" s="144"/>
      <c r="K20" s="144"/>
      <c r="L20" s="136">
        <v>2027</v>
      </c>
      <c r="M20" s="136"/>
      <c r="N20" s="136"/>
      <c r="O20" s="145"/>
      <c r="P20" s="145"/>
      <c r="Q20" s="145"/>
      <c r="R20" s="145"/>
      <c r="S20" s="145"/>
      <c r="T20" s="145"/>
      <c r="IG20" s="144"/>
    </row>
    <row r="21" spans="1:241" s="142" customFormat="1" ht="19.5" customHeight="1">
      <c r="A21" s="138"/>
      <c r="B21" s="152" t="s">
        <v>16</v>
      </c>
      <c r="C21" s="156" t="s">
        <v>5</v>
      </c>
      <c r="D21" s="157"/>
      <c r="E21" s="157"/>
      <c r="F21" s="157"/>
      <c r="G21" s="158"/>
      <c r="H21" s="139"/>
      <c r="I21" s="140"/>
      <c r="J21" s="144"/>
      <c r="K21" s="144"/>
      <c r="L21" s="136">
        <v>2028</v>
      </c>
      <c r="M21" s="136"/>
      <c r="N21" s="136"/>
      <c r="O21" s="145"/>
      <c r="P21" s="145"/>
      <c r="Q21" s="145"/>
      <c r="R21" s="145"/>
      <c r="S21" s="145"/>
      <c r="T21" s="145"/>
      <c r="IG21" s="144"/>
    </row>
    <row r="22" spans="1:241" ht="19.5" customHeight="1">
      <c r="A22" s="138"/>
      <c r="B22" s="152" t="s">
        <v>17</v>
      </c>
      <c r="C22" s="156" t="s">
        <v>10</v>
      </c>
      <c r="D22" s="157"/>
      <c r="E22" s="157"/>
      <c r="F22" s="157"/>
      <c r="G22" s="158"/>
      <c r="H22" s="139"/>
      <c r="L22" s="136">
        <v>2029</v>
      </c>
      <c r="O22" s="145"/>
      <c r="P22" s="145"/>
      <c r="IG22" s="136"/>
    </row>
    <row r="23" spans="1:241" ht="19.5" customHeight="1">
      <c r="A23" s="138"/>
      <c r="B23" s="159" t="s">
        <v>18</v>
      </c>
      <c r="C23" s="160">
        <v>2022</v>
      </c>
      <c r="D23" s="157"/>
      <c r="E23" s="157"/>
      <c r="F23" s="157"/>
      <c r="G23" s="158"/>
      <c r="H23" s="139"/>
      <c r="L23" s="136">
        <v>2030</v>
      </c>
      <c r="IG23" s="136"/>
    </row>
    <row r="24" spans="1:241" ht="34.5" customHeight="1">
      <c r="A24" s="138"/>
      <c r="B24" s="161" t="s">
        <v>19</v>
      </c>
      <c r="C24" s="162" t="s">
        <v>20</v>
      </c>
      <c r="D24" s="211" t="s">
        <v>21</v>
      </c>
      <c r="E24" s="211"/>
      <c r="F24" s="211"/>
      <c r="G24" s="212"/>
      <c r="H24" s="139"/>
      <c r="IG24" s="136"/>
    </row>
    <row r="25" spans="1:241" ht="27" customHeight="1" thickBot="1">
      <c r="A25" s="138"/>
      <c r="B25" s="163" t="s">
        <v>22</v>
      </c>
      <c r="C25" s="164"/>
      <c r="D25" s="165"/>
      <c r="E25" s="165"/>
      <c r="F25" s="165"/>
      <c r="G25" s="166"/>
      <c r="H25" s="139"/>
      <c r="IG25" s="136"/>
    </row>
    <row r="26" spans="1:241" ht="18" customHeight="1" thickTop="1">
      <c r="A26" s="138"/>
      <c r="H26" s="139"/>
      <c r="IG26" s="136"/>
    </row>
    <row r="27" spans="1:241" ht="18" customHeight="1">
      <c r="A27" s="138"/>
      <c r="H27" s="139"/>
      <c r="IG27" s="136"/>
    </row>
    <row r="28" spans="1:241" ht="18" customHeight="1">
      <c r="A28" s="138"/>
      <c r="B28" s="167" t="s">
        <v>23</v>
      </c>
      <c r="C28" s="142"/>
      <c r="D28" s="142"/>
      <c r="E28" s="142"/>
      <c r="F28" s="142"/>
      <c r="G28" s="142"/>
      <c r="H28" s="139"/>
      <c r="IG28" s="136"/>
    </row>
    <row r="29" spans="1:241" ht="18" customHeight="1">
      <c r="A29" s="138"/>
      <c r="B29" s="213"/>
      <c r="C29" s="213"/>
      <c r="D29" s="213"/>
      <c r="E29" s="213"/>
      <c r="F29" s="213"/>
      <c r="G29" s="213"/>
      <c r="H29" s="214"/>
      <c r="IG29" s="136"/>
    </row>
    <row r="30" spans="1:241" ht="18.75" customHeight="1">
      <c r="A30" s="138"/>
      <c r="B30" s="201" t="s">
        <v>24</v>
      </c>
      <c r="C30" s="201"/>
      <c r="D30" s="201"/>
      <c r="E30" s="201"/>
      <c r="F30" s="201"/>
      <c r="G30" s="201"/>
      <c r="H30" s="202"/>
      <c r="IG30" s="136"/>
    </row>
    <row r="31" spans="1:241" ht="18" customHeight="1">
      <c r="A31" s="138"/>
      <c r="B31" s="201" t="s">
        <v>25</v>
      </c>
      <c r="C31" s="201"/>
      <c r="D31" s="201"/>
      <c r="E31" s="201"/>
      <c r="F31" s="201"/>
      <c r="G31" s="201"/>
      <c r="H31" s="202"/>
      <c r="IG31" s="136"/>
    </row>
    <row r="32" spans="1:241" ht="18" customHeight="1">
      <c r="A32" s="138"/>
      <c r="B32" s="201" t="s">
        <v>26</v>
      </c>
      <c r="C32" s="201"/>
      <c r="D32" s="201"/>
      <c r="E32" s="201"/>
      <c r="F32" s="201"/>
      <c r="G32" s="201"/>
      <c r="H32" s="202"/>
      <c r="IG32" s="136"/>
    </row>
    <row r="33" spans="1:241" ht="18" customHeight="1">
      <c r="A33" s="138"/>
      <c r="B33" s="201" t="s">
        <v>27</v>
      </c>
      <c r="C33" s="201"/>
      <c r="D33" s="201"/>
      <c r="E33" s="201"/>
      <c r="F33" s="201"/>
      <c r="G33" s="201"/>
      <c r="H33" s="202"/>
      <c r="IG33" s="136"/>
    </row>
    <row r="34" spans="1:241" ht="18" customHeight="1" thickBot="1">
      <c r="A34" s="168"/>
      <c r="B34" s="169"/>
      <c r="C34" s="169"/>
      <c r="D34" s="169"/>
      <c r="E34" s="169"/>
      <c r="F34" s="169"/>
      <c r="G34" s="169"/>
      <c r="H34" s="170"/>
      <c r="IG34" s="136"/>
    </row>
    <row r="35" spans="1:241" ht="18" customHeight="1" thickTop="1">
      <c r="IG35" s="136"/>
    </row>
    <row r="36" spans="1:241" ht="18" customHeight="1">
      <c r="IG36" s="136"/>
    </row>
    <row r="37" spans="1:241" ht="18" customHeight="1">
      <c r="IG37" s="136"/>
    </row>
    <row r="38" spans="1:241" ht="21" customHeight="1">
      <c r="IG38" s="136"/>
    </row>
    <row r="39" spans="1:241" ht="18" customHeight="1">
      <c r="IG39" s="136"/>
    </row>
    <row r="40" spans="1:241" ht="18" customHeight="1">
      <c r="IG40" s="136"/>
    </row>
    <row r="41" spans="1:241" ht="18" customHeight="1">
      <c r="IG41" s="136"/>
    </row>
    <row r="42" spans="1:241" ht="18" customHeight="1">
      <c r="IG42" s="136"/>
    </row>
    <row r="43" spans="1:241">
      <c r="IG43" s="136"/>
    </row>
    <row r="44" spans="1:241">
      <c r="IG44" s="136"/>
    </row>
    <row r="45" spans="1:241">
      <c r="IG45" s="136"/>
    </row>
    <row r="46" spans="1:241">
      <c r="IG46" s="136"/>
    </row>
    <row r="47" spans="1:241">
      <c r="IG47" s="136"/>
    </row>
    <row r="48" spans="1:241">
      <c r="IG48" s="136"/>
    </row>
    <row r="49" spans="241:241">
      <c r="IG49" s="136"/>
    </row>
    <row r="50" spans="241:241">
      <c r="IG50" s="136"/>
    </row>
    <row r="51" spans="241:241">
      <c r="IG51" s="136"/>
    </row>
    <row r="52" spans="241:241">
      <c r="IG52" s="136"/>
    </row>
    <row r="53" spans="241:241">
      <c r="IG53" s="136"/>
    </row>
    <row r="54" spans="241:241">
      <c r="IG54" s="136"/>
    </row>
    <row r="55" spans="241:241">
      <c r="IG55" s="136"/>
    </row>
    <row r="56" spans="241:241">
      <c r="IG56" s="136"/>
    </row>
    <row r="57" spans="241:241">
      <c r="IG57" s="136"/>
    </row>
    <row r="58" spans="241:241">
      <c r="IG58" s="136"/>
    </row>
    <row r="59" spans="241:241">
      <c r="IG59" s="136"/>
    </row>
    <row r="60" spans="241:241">
      <c r="IG60" s="136"/>
    </row>
    <row r="61" spans="241:241">
      <c r="IG61" s="136"/>
    </row>
    <row r="62" spans="241:241">
      <c r="IG62" s="136"/>
    </row>
    <row r="63" spans="241:241">
      <c r="IG63" s="136"/>
    </row>
    <row r="64" spans="241:241">
      <c r="IG64" s="136"/>
    </row>
    <row r="65" spans="241:241">
      <c r="IG65" s="136"/>
    </row>
    <row r="66" spans="241:241">
      <c r="IG66" s="136"/>
    </row>
    <row r="67" spans="241:241">
      <c r="IG67" s="136"/>
    </row>
    <row r="68" spans="241:241">
      <c r="IG68" s="136"/>
    </row>
    <row r="69" spans="241:241">
      <c r="IG69" s="136"/>
    </row>
    <row r="70" spans="241:241">
      <c r="IG70" s="136"/>
    </row>
    <row r="71" spans="241:241">
      <c r="IG71" s="136"/>
    </row>
    <row r="72" spans="241:241">
      <c r="IG72" s="136"/>
    </row>
    <row r="73" spans="241:241">
      <c r="IG73" s="136"/>
    </row>
    <row r="74" spans="241:241">
      <c r="IG74" s="136"/>
    </row>
    <row r="75" spans="241:241">
      <c r="IG75" s="136"/>
    </row>
    <row r="76" spans="241:241">
      <c r="IG76" s="136"/>
    </row>
    <row r="77" spans="241:241">
      <c r="IG77" s="136"/>
    </row>
    <row r="78" spans="241:241">
      <c r="IG78" s="136"/>
    </row>
    <row r="79" spans="241:241">
      <c r="IG79" s="136"/>
    </row>
    <row r="80" spans="241:241">
      <c r="IG80" s="136"/>
    </row>
    <row r="81" spans="241:241">
      <c r="IG81" s="136"/>
    </row>
    <row r="82" spans="241:241">
      <c r="IG82" s="136"/>
    </row>
    <row r="83" spans="241:241">
      <c r="IG83" s="136"/>
    </row>
    <row r="84" spans="241:241">
      <c r="IG84" s="136"/>
    </row>
    <row r="85" spans="241:241">
      <c r="IG85" s="136"/>
    </row>
    <row r="86" spans="241:241">
      <c r="IG86" s="136"/>
    </row>
    <row r="87" spans="241:241">
      <c r="IG87" s="136"/>
    </row>
  </sheetData>
  <sheetProtection algorithmName="SHA-512" hashValue="li0NJiFRbNyIj3fRulduT8jkISu8wfVun0FveHPvSKbkUJK/JKf8wTnX4ilPeMAuU33t8YeJKwmO5BWudRVQyw==" saltValue="E6/7GpBlfymkhFejfiHb3w==" spinCount="100000" sheet="1" selectLockedCells="1"/>
  <dataConsolidate/>
  <mergeCells count="10">
    <mergeCell ref="C18:G18"/>
    <mergeCell ref="C19:G19"/>
    <mergeCell ref="D24:G24"/>
    <mergeCell ref="A9:H10"/>
    <mergeCell ref="C11:E11"/>
    <mergeCell ref="B29:H29"/>
    <mergeCell ref="B30:H30"/>
    <mergeCell ref="B31:H31"/>
    <mergeCell ref="B32:H32"/>
    <mergeCell ref="B33:H33"/>
  </mergeCells>
  <dataValidations count="4">
    <dataValidation type="list" allowBlank="1" showInputMessage="1" showErrorMessage="1" sqref="C20:C21" xr:uid="{2EF38D8C-4D28-4A89-9007-833F8E296A52}">
      <formula1>$K$4:$K$5</formula1>
    </dataValidation>
    <dataValidation type="list" allowBlank="1" showInputMessage="1" showErrorMessage="1" sqref="C23" xr:uid="{A2A8F766-1B69-4AB7-B3BB-B7BAB9671CFF}">
      <formula1>$L$3:$L$88</formula1>
    </dataValidation>
    <dataValidation type="list" allowBlank="1" showInputMessage="1" showErrorMessage="1" sqref="C22" xr:uid="{7C80F7FF-285B-46D1-B227-F094FBDAA99B}">
      <formula1>$M$3:$M$7</formula1>
    </dataValidation>
    <dataValidation showInputMessage="1" showErrorMessage="1" sqref="C19 D19:G20" xr:uid="{E859ECBA-F648-4668-9519-F8B4337376F0}"/>
  </dataValidations>
  <hyperlinks>
    <hyperlink ref="B30:H30" location="'Balance Sheet'!Print_Area" display="BS: Balance Sheet" xr:uid="{FB7AA273-60E0-4077-B30B-4D24B419C09F}"/>
    <hyperlink ref="B31:H31" location="'Income Statement'!Print_Area" display="IS: Income Statement" xr:uid="{1F862317-81A0-40E0-895A-CCC3D565C776}"/>
    <hyperlink ref="B32:H32" location="'Cash Flow'!Print_Area" display="CF: Cash Flow" xr:uid="{7DD7FD7D-BEBE-4EE5-AF79-B8D677B627D2}"/>
    <hyperlink ref="B33:H33" location="Equity!Print_Area" display="E: Equity" xr:uid="{B1D649A2-9992-43AF-A546-312D2103FBB6}"/>
  </hyperlinks>
  <printOptions horizontalCentered="1"/>
  <pageMargins left="0.39370078740157483" right="0.39370078740157483" top="0.59055118110236227" bottom="0.59055118110236227" header="0.39370078740157483" footer="0.19685039370078741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A3432-C7BB-4673-9A30-234171CBFCC0}">
  <sheetPr>
    <tabColor rgb="FF92D050"/>
  </sheetPr>
  <dimension ref="A1:I61"/>
  <sheetViews>
    <sheetView zoomScale="115" zoomScaleNormal="115" workbookViewId="0">
      <selection activeCell="F1" sqref="F1:G1"/>
    </sheetView>
  </sheetViews>
  <sheetFormatPr defaultColWidth="9.109375" defaultRowHeight="10.199999999999999"/>
  <cols>
    <col min="1" max="1" width="34.109375" style="2" customWidth="1"/>
    <col min="2" max="3" width="13.44140625" style="2" hidden="1" customWidth="1"/>
    <col min="4" max="5" width="14.109375" style="2" hidden="1" customWidth="1"/>
    <col min="6" max="8" width="14.109375" style="2" customWidth="1"/>
    <col min="9" max="9" width="10.33203125" style="2" customWidth="1"/>
    <col min="10" max="16384" width="9.109375" style="2"/>
  </cols>
  <sheetData>
    <row r="1" spans="1:9" ht="10.199999999999999" customHeight="1">
      <c r="A1" s="108" t="s">
        <v>28</v>
      </c>
      <c r="B1" s="109"/>
      <c r="C1" s="3"/>
      <c r="D1" s="3"/>
      <c r="E1" s="3"/>
      <c r="F1" s="220" t="str">
        <f>'ФИ-Наслов'!C18</f>
        <v>ФИМАР БАЛКАН АД СКОПЈЕ</v>
      </c>
      <c r="G1" s="220"/>
      <c r="H1" s="110"/>
      <c r="I1" s="110"/>
    </row>
    <row r="2" spans="1:9">
      <c r="A2" s="108" t="s">
        <v>29</v>
      </c>
      <c r="B2" s="3"/>
      <c r="C2" s="3"/>
      <c r="D2" s="3"/>
      <c r="E2" s="3"/>
      <c r="F2" s="111" t="str">
        <f>'ФИ-Наслов'!C22</f>
        <v>01.01 - 31.12</v>
      </c>
      <c r="G2" s="112"/>
      <c r="H2" s="112"/>
      <c r="I2" s="113"/>
    </row>
    <row r="3" spans="1:9">
      <c r="A3" s="108" t="s">
        <v>30</v>
      </c>
      <c r="B3" s="3"/>
      <c r="C3" s="3"/>
      <c r="D3" s="3"/>
      <c r="E3" s="3"/>
      <c r="F3" s="111">
        <f>'ФИ-Наслов'!C23</f>
        <v>2022</v>
      </c>
      <c r="G3" s="112"/>
      <c r="H3" s="112"/>
      <c r="I3" s="113"/>
    </row>
    <row r="4" spans="1:9">
      <c r="A4" s="112" t="s">
        <v>31</v>
      </c>
      <c r="B4" s="3"/>
      <c r="C4" s="3"/>
      <c r="D4" s="3"/>
      <c r="E4" s="3"/>
      <c r="F4" s="114" t="str">
        <f>'ФИ-Наслов'!C20</f>
        <v>НЕ</v>
      </c>
      <c r="G4" s="115"/>
      <c r="H4" s="115"/>
      <c r="I4" s="115"/>
    </row>
    <row r="5" spans="1:9">
      <c r="A5" s="112"/>
      <c r="B5" s="114"/>
      <c r="C5" s="115"/>
      <c r="D5" s="115"/>
      <c r="E5" s="115"/>
      <c r="F5" s="115"/>
      <c r="G5" s="115"/>
      <c r="H5" s="115"/>
      <c r="I5" s="115"/>
    </row>
    <row r="6" spans="1:9">
      <c r="A6" s="218" t="s">
        <v>32</v>
      </c>
      <c r="B6" s="218"/>
      <c r="C6" s="218"/>
      <c r="D6" s="218"/>
      <c r="E6" s="218"/>
      <c r="F6" s="218"/>
      <c r="G6" s="116"/>
      <c r="H6" s="116"/>
      <c r="I6" s="116"/>
    </row>
    <row r="7" spans="1:9">
      <c r="A7" s="219" t="s">
        <v>33</v>
      </c>
      <c r="B7" s="219"/>
      <c r="C7" s="219"/>
      <c r="D7" s="219"/>
      <c r="E7" s="219"/>
      <c r="F7" s="219"/>
      <c r="G7" s="117"/>
      <c r="H7" s="117"/>
      <c r="I7" s="117"/>
    </row>
    <row r="8" spans="1:9" ht="12.75" customHeight="1">
      <c r="A8" s="115"/>
      <c r="B8" s="118"/>
      <c r="C8" s="118"/>
      <c r="D8" s="118"/>
      <c r="E8" s="118"/>
      <c r="F8" s="118"/>
      <c r="G8" s="118"/>
      <c r="H8" s="118"/>
      <c r="I8" s="118" t="str">
        <f>'ФИ-Наслов'!G17</f>
        <v>во МКД</v>
      </c>
    </row>
    <row r="9" spans="1:9" s="9" customFormat="1" ht="30.6">
      <c r="A9" s="1" t="s">
        <v>34</v>
      </c>
      <c r="B9" s="4" t="s">
        <v>35</v>
      </c>
      <c r="C9" s="4" t="s">
        <v>36</v>
      </c>
      <c r="D9" s="4" t="s">
        <v>412</v>
      </c>
      <c r="E9" s="4" t="s">
        <v>413</v>
      </c>
      <c r="F9" s="4" t="s">
        <v>414</v>
      </c>
      <c r="G9" s="4" t="s">
        <v>396</v>
      </c>
      <c r="H9" s="4" t="s">
        <v>407</v>
      </c>
      <c r="I9" s="4" t="s">
        <v>37</v>
      </c>
    </row>
    <row r="10" spans="1:9">
      <c r="A10" s="26" t="s">
        <v>38</v>
      </c>
      <c r="B10" s="27"/>
      <c r="C10" s="27"/>
      <c r="D10" s="27"/>
      <c r="E10" s="27"/>
      <c r="F10" s="27"/>
      <c r="G10" s="27"/>
      <c r="H10" s="27"/>
      <c r="I10" s="119"/>
    </row>
    <row r="11" spans="1:9">
      <c r="A11" s="120" t="s">
        <v>391</v>
      </c>
      <c r="B11" s="121">
        <v>65339218</v>
      </c>
      <c r="C11" s="121">
        <v>157777345</v>
      </c>
      <c r="D11" s="121">
        <v>150098988</v>
      </c>
      <c r="E11" s="121">
        <v>258452147</v>
      </c>
      <c r="F11" s="121">
        <v>231210331</v>
      </c>
      <c r="G11" s="121">
        <v>196940341</v>
      </c>
      <c r="H11" s="121">
        <v>196155631</v>
      </c>
      <c r="I11" s="82">
        <v>85.178002275339509</v>
      </c>
    </row>
    <row r="12" spans="1:9">
      <c r="A12" s="120" t="s">
        <v>39</v>
      </c>
      <c r="B12" s="30">
        <v>0</v>
      </c>
      <c r="C12" s="30">
        <v>245136</v>
      </c>
      <c r="D12" s="30">
        <v>177748</v>
      </c>
      <c r="E12" s="30">
        <v>110360</v>
      </c>
      <c r="F12" s="30">
        <v>42972</v>
      </c>
      <c r="G12" s="30">
        <v>7256</v>
      </c>
      <c r="H12" s="30">
        <v>5321</v>
      </c>
      <c r="I12" s="88">
        <v>16.885413757795774</v>
      </c>
    </row>
    <row r="13" spans="1:9">
      <c r="A13" s="120" t="s">
        <v>40</v>
      </c>
      <c r="B13" s="121">
        <v>65339218</v>
      </c>
      <c r="C13" s="121">
        <v>157532209</v>
      </c>
      <c r="D13" s="121">
        <v>149921240</v>
      </c>
      <c r="E13" s="121">
        <v>258341787</v>
      </c>
      <c r="F13" s="121">
        <v>231167359</v>
      </c>
      <c r="G13" s="121">
        <v>196339492</v>
      </c>
      <c r="H13" s="121">
        <v>196150310</v>
      </c>
      <c r="I13" s="82">
        <v>84.933916643482519</v>
      </c>
    </row>
    <row r="14" spans="1:9">
      <c r="A14" s="122" t="s">
        <v>41</v>
      </c>
      <c r="B14" s="29">
        <v>5582454</v>
      </c>
      <c r="C14" s="29">
        <v>11748710</v>
      </c>
      <c r="D14" s="29">
        <v>27012398</v>
      </c>
      <c r="E14" s="29">
        <v>34861022</v>
      </c>
      <c r="F14" s="29">
        <v>36333792</v>
      </c>
      <c r="G14" s="29">
        <v>38614732</v>
      </c>
      <c r="H14" s="29">
        <v>46008090</v>
      </c>
      <c r="I14" s="84">
        <v>106.27773726452774</v>
      </c>
    </row>
    <row r="15" spans="1:9" ht="20.399999999999999">
      <c r="A15" s="122" t="s">
        <v>42</v>
      </c>
      <c r="B15" s="29">
        <v>59306117</v>
      </c>
      <c r="C15" s="29">
        <v>134011020</v>
      </c>
      <c r="D15" s="29">
        <v>120670362</v>
      </c>
      <c r="E15" s="29">
        <v>223290115</v>
      </c>
      <c r="F15" s="29">
        <v>194631847</v>
      </c>
      <c r="G15" s="29">
        <v>157573470</v>
      </c>
      <c r="H15" s="29">
        <v>150041360</v>
      </c>
      <c r="I15" s="84">
        <v>80.959756806911471</v>
      </c>
    </row>
    <row r="16" spans="1:9">
      <c r="A16" s="122" t="s">
        <v>43</v>
      </c>
      <c r="B16" s="29"/>
      <c r="C16" s="29"/>
      <c r="D16" s="29"/>
      <c r="E16" s="29"/>
      <c r="F16" s="29"/>
      <c r="G16" s="29"/>
      <c r="H16" s="29"/>
      <c r="I16" s="84"/>
    </row>
    <row r="17" spans="1:9">
      <c r="A17" s="122" t="s">
        <v>44</v>
      </c>
      <c r="B17" s="29">
        <v>450647</v>
      </c>
      <c r="C17" s="29">
        <v>11772479</v>
      </c>
      <c r="D17" s="29">
        <v>2238480</v>
      </c>
      <c r="E17" s="29">
        <v>190650</v>
      </c>
      <c r="F17" s="29">
        <v>201720</v>
      </c>
      <c r="G17" s="29">
        <v>151290</v>
      </c>
      <c r="H17" s="29">
        <v>100860</v>
      </c>
      <c r="I17" s="84">
        <v>75</v>
      </c>
    </row>
    <row r="18" spans="1:9">
      <c r="A18" s="120" t="s">
        <v>45</v>
      </c>
      <c r="B18" s="30"/>
      <c r="C18" s="30"/>
      <c r="D18" s="30"/>
      <c r="E18" s="30"/>
      <c r="F18" s="30"/>
      <c r="G18" s="30"/>
      <c r="H18" s="30"/>
      <c r="I18" s="88"/>
    </row>
    <row r="19" spans="1:9">
      <c r="A19" s="120" t="s">
        <v>46</v>
      </c>
      <c r="B19" s="121">
        <v>0</v>
      </c>
      <c r="C19" s="121">
        <v>0</v>
      </c>
      <c r="D19" s="121">
        <v>0</v>
      </c>
      <c r="E19" s="121">
        <v>0</v>
      </c>
      <c r="F19" s="121">
        <v>0</v>
      </c>
      <c r="G19" s="121">
        <v>593593</v>
      </c>
      <c r="H19" s="121">
        <v>0</v>
      </c>
      <c r="I19" s="82"/>
    </row>
    <row r="20" spans="1:9">
      <c r="A20" s="122" t="s">
        <v>47</v>
      </c>
      <c r="B20" s="29"/>
      <c r="C20" s="29"/>
      <c r="D20" s="29"/>
      <c r="E20" s="29"/>
      <c r="F20" s="29"/>
      <c r="G20" s="29"/>
      <c r="H20" s="29"/>
      <c r="I20" s="84"/>
    </row>
    <row r="21" spans="1:9">
      <c r="A21" s="122" t="s">
        <v>48</v>
      </c>
      <c r="B21" s="29"/>
      <c r="C21" s="29"/>
      <c r="D21" s="29"/>
      <c r="E21" s="29"/>
      <c r="F21" s="29"/>
      <c r="G21" s="29"/>
      <c r="H21" s="29"/>
      <c r="I21" s="84"/>
    </row>
    <row r="22" spans="1:9">
      <c r="A22" s="122" t="s">
        <v>49</v>
      </c>
      <c r="B22" s="29"/>
      <c r="C22" s="29"/>
      <c r="D22" s="29"/>
      <c r="E22" s="29"/>
      <c r="F22" s="29"/>
      <c r="G22" s="29">
        <v>593593</v>
      </c>
      <c r="H22" s="29">
        <v>0</v>
      </c>
      <c r="I22" s="84"/>
    </row>
    <row r="23" spans="1:9">
      <c r="A23" s="122" t="s">
        <v>50</v>
      </c>
      <c r="B23" s="29"/>
      <c r="C23" s="29"/>
      <c r="D23" s="29"/>
      <c r="E23" s="29"/>
      <c r="F23" s="29"/>
      <c r="G23" s="29"/>
      <c r="H23" s="29"/>
      <c r="I23" s="84"/>
    </row>
    <row r="24" spans="1:9">
      <c r="A24" s="122" t="s">
        <v>51</v>
      </c>
      <c r="B24" s="29"/>
      <c r="C24" s="29"/>
      <c r="D24" s="29"/>
      <c r="E24" s="29"/>
      <c r="F24" s="29"/>
      <c r="G24" s="29"/>
      <c r="H24" s="29"/>
      <c r="I24" s="84"/>
    </row>
    <row r="25" spans="1:9">
      <c r="A25" s="120" t="s">
        <v>52</v>
      </c>
      <c r="B25" s="30"/>
      <c r="C25" s="30"/>
      <c r="D25" s="30"/>
      <c r="E25" s="30"/>
      <c r="F25" s="30"/>
      <c r="G25" s="30"/>
      <c r="H25" s="30"/>
      <c r="I25" s="88"/>
    </row>
    <row r="26" spans="1:9">
      <c r="A26" s="120" t="s">
        <v>53</v>
      </c>
      <c r="B26" s="30"/>
      <c r="C26" s="30"/>
      <c r="D26" s="30"/>
      <c r="E26" s="30"/>
      <c r="F26" s="30"/>
      <c r="G26" s="30"/>
      <c r="H26" s="30"/>
      <c r="I26" s="88"/>
    </row>
    <row r="27" spans="1:9">
      <c r="A27" s="120" t="s">
        <v>54</v>
      </c>
      <c r="B27" s="121">
        <v>57753963</v>
      </c>
      <c r="C27" s="121">
        <v>289880791</v>
      </c>
      <c r="D27" s="121">
        <v>132732874</v>
      </c>
      <c r="E27" s="121">
        <v>224135402</v>
      </c>
      <c r="F27" s="121">
        <v>310214363</v>
      </c>
      <c r="G27" s="121">
        <v>429184484</v>
      </c>
      <c r="H27" s="121">
        <v>597428647</v>
      </c>
      <c r="I27" s="82">
        <v>138.35093896023119</v>
      </c>
    </row>
    <row r="28" spans="1:9">
      <c r="A28" s="122" t="s">
        <v>55</v>
      </c>
      <c r="B28" s="29">
        <v>2370850</v>
      </c>
      <c r="C28" s="29">
        <v>22481875</v>
      </c>
      <c r="D28" s="29">
        <v>23218735</v>
      </c>
      <c r="E28" s="29">
        <v>23078941</v>
      </c>
      <c r="F28" s="29">
        <v>33582299</v>
      </c>
      <c r="G28" s="29">
        <v>109246977</v>
      </c>
      <c r="H28" s="29">
        <v>169653635</v>
      </c>
      <c r="I28" s="84">
        <v>325.31119147024452</v>
      </c>
    </row>
    <row r="29" spans="1:9">
      <c r="A29" s="122" t="s">
        <v>56</v>
      </c>
      <c r="B29" s="29">
        <v>44827452</v>
      </c>
      <c r="C29" s="29">
        <v>130772565</v>
      </c>
      <c r="D29" s="29">
        <v>50510640</v>
      </c>
      <c r="E29" s="29">
        <v>86053204</v>
      </c>
      <c r="F29" s="29">
        <v>85981797</v>
      </c>
      <c r="G29" s="29">
        <v>87094455</v>
      </c>
      <c r="H29" s="29">
        <v>341658016</v>
      </c>
      <c r="I29" s="84">
        <v>101.2940622769259</v>
      </c>
    </row>
    <row r="30" spans="1:9">
      <c r="A30" s="122" t="s">
        <v>57</v>
      </c>
      <c r="B30" s="29">
        <v>7781772</v>
      </c>
      <c r="C30" s="29">
        <v>38039706</v>
      </c>
      <c r="D30" s="29">
        <v>4958455</v>
      </c>
      <c r="E30" s="29">
        <v>51788892</v>
      </c>
      <c r="F30" s="29">
        <v>28745532</v>
      </c>
      <c r="G30" s="29">
        <v>36680397</v>
      </c>
      <c r="H30" s="29">
        <v>22264432</v>
      </c>
      <c r="I30" s="84">
        <v>127.60382030849178</v>
      </c>
    </row>
    <row r="31" spans="1:9">
      <c r="A31" s="122" t="s">
        <v>58</v>
      </c>
      <c r="B31" s="29">
        <v>0</v>
      </c>
      <c r="C31" s="29">
        <v>0</v>
      </c>
      <c r="D31" s="29">
        <v>593593</v>
      </c>
      <c r="E31" s="29">
        <v>36424733</v>
      </c>
      <c r="F31" s="29">
        <v>22474733</v>
      </c>
      <c r="G31" s="29">
        <v>22881140</v>
      </c>
      <c r="H31" s="29">
        <v>63129490</v>
      </c>
      <c r="I31" s="84">
        <v>101.80828399607684</v>
      </c>
    </row>
    <row r="32" spans="1:9">
      <c r="A32" s="122" t="s">
        <v>59</v>
      </c>
      <c r="B32" s="29">
        <v>2773889</v>
      </c>
      <c r="C32" s="29">
        <v>98511045</v>
      </c>
      <c r="D32" s="29">
        <v>39463904</v>
      </c>
      <c r="E32" s="29">
        <v>25048046</v>
      </c>
      <c r="F32" s="29">
        <v>40188025</v>
      </c>
      <c r="G32" s="29">
        <v>662767</v>
      </c>
      <c r="H32" s="29">
        <v>510558</v>
      </c>
      <c r="I32" s="84">
        <v>1.649165391929561</v>
      </c>
    </row>
    <row r="33" spans="1:9" ht="20.399999999999999">
      <c r="A33" s="122" t="s">
        <v>60</v>
      </c>
      <c r="B33" s="29">
        <v>0</v>
      </c>
      <c r="C33" s="29">
        <v>75600</v>
      </c>
      <c r="D33" s="29">
        <v>13987547</v>
      </c>
      <c r="E33" s="29">
        <v>1741586</v>
      </c>
      <c r="F33" s="29">
        <v>99241977</v>
      </c>
      <c r="G33" s="29">
        <v>172618748</v>
      </c>
      <c r="H33" s="29">
        <v>212516</v>
      </c>
      <c r="I33" s="84">
        <v>173.93723222583523</v>
      </c>
    </row>
    <row r="34" spans="1:9">
      <c r="A34" s="120" t="s">
        <v>61</v>
      </c>
      <c r="B34" s="121">
        <v>123093181</v>
      </c>
      <c r="C34" s="121">
        <v>447658136</v>
      </c>
      <c r="D34" s="121">
        <v>282831862</v>
      </c>
      <c r="E34" s="121">
        <v>482587549</v>
      </c>
      <c r="F34" s="121">
        <v>541424694</v>
      </c>
      <c r="G34" s="121">
        <v>626124825</v>
      </c>
      <c r="H34" s="121">
        <v>793584278</v>
      </c>
      <c r="I34" s="82">
        <v>115.64393570124085</v>
      </c>
    </row>
    <row r="35" spans="1:9">
      <c r="A35" s="123" t="s">
        <v>62</v>
      </c>
      <c r="B35" s="30"/>
      <c r="C35" s="30"/>
      <c r="D35" s="30"/>
      <c r="E35" s="30"/>
      <c r="F35" s="30"/>
      <c r="G35" s="30"/>
      <c r="H35" s="30"/>
      <c r="I35" s="88"/>
    </row>
    <row r="36" spans="1:9">
      <c r="A36" s="124" t="s">
        <v>63</v>
      </c>
      <c r="B36" s="125"/>
      <c r="C36" s="125"/>
      <c r="D36" s="125"/>
      <c r="E36" s="125"/>
      <c r="F36" s="125"/>
      <c r="G36" s="125"/>
      <c r="H36" s="125"/>
      <c r="I36" s="126"/>
    </row>
    <row r="37" spans="1:9">
      <c r="A37" s="127" t="s">
        <v>64</v>
      </c>
      <c r="B37" s="121">
        <v>4192525</v>
      </c>
      <c r="C37" s="121">
        <v>72221821</v>
      </c>
      <c r="D37" s="121">
        <v>132436108</v>
      </c>
      <c r="E37" s="121">
        <v>208932189</v>
      </c>
      <c r="F37" s="121">
        <v>173996462</v>
      </c>
      <c r="G37" s="121">
        <v>176636701</v>
      </c>
      <c r="H37" s="121">
        <v>179431426</v>
      </c>
      <c r="I37" s="82">
        <v>101.51740958962718</v>
      </c>
    </row>
    <row r="38" spans="1:9">
      <c r="A38" s="122" t="s">
        <v>65</v>
      </c>
      <c r="B38" s="29">
        <v>1537500</v>
      </c>
      <c r="C38" s="29">
        <v>1537500</v>
      </c>
      <c r="D38" s="29">
        <v>1537500</v>
      </c>
      <c r="E38" s="29">
        <v>1537500</v>
      </c>
      <c r="F38" s="29">
        <v>55479238</v>
      </c>
      <c r="G38" s="29">
        <v>55479238</v>
      </c>
      <c r="H38" s="29">
        <v>55479238</v>
      </c>
      <c r="I38" s="84">
        <v>100</v>
      </c>
    </row>
    <row r="39" spans="1:9">
      <c r="A39" s="128" t="s">
        <v>66</v>
      </c>
      <c r="B39" s="29">
        <v>0</v>
      </c>
      <c r="C39" s="29">
        <v>2655025</v>
      </c>
      <c r="D39" s="29">
        <v>63881392</v>
      </c>
      <c r="E39" s="29">
        <v>63881392</v>
      </c>
      <c r="F39" s="29">
        <v>121076572</v>
      </c>
      <c r="G39" s="29">
        <v>118517224</v>
      </c>
      <c r="H39" s="29">
        <v>121157463</v>
      </c>
      <c r="I39" s="84">
        <v>97.886174048601248</v>
      </c>
    </row>
    <row r="40" spans="1:9">
      <c r="A40" s="122" t="s">
        <v>67</v>
      </c>
      <c r="B40" s="29">
        <v>2655025</v>
      </c>
      <c r="C40" s="29">
        <v>68029296</v>
      </c>
      <c r="D40" s="29">
        <v>67017216</v>
      </c>
      <c r="E40" s="29">
        <v>143513297</v>
      </c>
      <c r="F40" s="29">
        <v>-2559348</v>
      </c>
      <c r="G40" s="29">
        <v>2640239</v>
      </c>
      <c r="H40" s="29">
        <v>2794725</v>
      </c>
      <c r="I40" s="84">
        <v>-103.16060965527159</v>
      </c>
    </row>
    <row r="41" spans="1:9">
      <c r="A41" s="122" t="s">
        <v>68</v>
      </c>
      <c r="B41" s="29"/>
      <c r="C41" s="29"/>
      <c r="D41" s="29"/>
      <c r="E41" s="29"/>
      <c r="F41" s="29"/>
      <c r="G41" s="29"/>
      <c r="H41" s="29"/>
      <c r="I41" s="84"/>
    </row>
    <row r="42" spans="1:9">
      <c r="A42" s="129" t="s">
        <v>69</v>
      </c>
      <c r="B42" s="121">
        <v>118900656</v>
      </c>
      <c r="C42" s="121">
        <v>375436315</v>
      </c>
      <c r="D42" s="121">
        <v>150395754</v>
      </c>
      <c r="E42" s="121">
        <v>273655360</v>
      </c>
      <c r="F42" s="121">
        <v>367428232</v>
      </c>
      <c r="G42" s="121">
        <v>449488124</v>
      </c>
      <c r="H42" s="121">
        <v>614152852</v>
      </c>
      <c r="I42" s="82">
        <v>122.3335837731707</v>
      </c>
    </row>
    <row r="43" spans="1:9">
      <c r="A43" s="120" t="s">
        <v>70</v>
      </c>
      <c r="B43" s="121">
        <v>118900656</v>
      </c>
      <c r="C43" s="121">
        <v>375436315</v>
      </c>
      <c r="D43" s="121">
        <v>150395754</v>
      </c>
      <c r="E43" s="121">
        <v>273655360</v>
      </c>
      <c r="F43" s="121">
        <v>367428232</v>
      </c>
      <c r="G43" s="121">
        <v>449488124</v>
      </c>
      <c r="H43" s="121">
        <v>614152852</v>
      </c>
      <c r="I43" s="82">
        <v>122.3335837731707</v>
      </c>
    </row>
    <row r="44" spans="1:9">
      <c r="A44" s="122" t="s">
        <v>71</v>
      </c>
      <c r="B44" s="29">
        <v>114018816</v>
      </c>
      <c r="C44" s="29">
        <v>360771819</v>
      </c>
      <c r="D44" s="29">
        <v>121301738</v>
      </c>
      <c r="E44" s="29">
        <v>260075091</v>
      </c>
      <c r="F44" s="29">
        <v>318177041</v>
      </c>
      <c r="G44" s="29">
        <v>394728991</v>
      </c>
      <c r="H44" s="29">
        <v>572665579</v>
      </c>
      <c r="I44" s="84">
        <v>124.05954551573066</v>
      </c>
    </row>
    <row r="45" spans="1:9" ht="20.399999999999999">
      <c r="A45" s="122" t="s">
        <v>72</v>
      </c>
      <c r="B45" s="29"/>
      <c r="C45" s="29"/>
      <c r="D45" s="29"/>
      <c r="E45" s="29">
        <v>2038863</v>
      </c>
      <c r="F45" s="29">
        <v>2038863</v>
      </c>
      <c r="G45" s="29">
        <v>2038863</v>
      </c>
      <c r="H45" s="29">
        <v>2038863</v>
      </c>
      <c r="I45" s="84">
        <v>100</v>
      </c>
    </row>
    <row r="46" spans="1:9">
      <c r="A46" s="122" t="s">
        <v>73</v>
      </c>
      <c r="B46" s="29"/>
      <c r="C46" s="29"/>
      <c r="D46" s="29"/>
      <c r="E46" s="29"/>
      <c r="F46" s="29"/>
      <c r="G46" s="29"/>
      <c r="H46" s="29"/>
      <c r="I46" s="84"/>
    </row>
    <row r="47" spans="1:9">
      <c r="A47" s="122" t="s">
        <v>74</v>
      </c>
      <c r="B47" s="29">
        <v>1024767</v>
      </c>
      <c r="C47" s="29">
        <v>7902802</v>
      </c>
      <c r="D47" s="29">
        <v>4892219</v>
      </c>
      <c r="E47" s="29">
        <v>4950363</v>
      </c>
      <c r="F47" s="29">
        <v>5545926</v>
      </c>
      <c r="G47" s="29">
        <v>7869320</v>
      </c>
      <c r="H47" s="29">
        <v>8838087</v>
      </c>
      <c r="I47" s="84">
        <v>141.89370720056488</v>
      </c>
    </row>
    <row r="48" spans="1:9">
      <c r="A48" s="122" t="s">
        <v>75</v>
      </c>
      <c r="B48" s="29">
        <v>1403112</v>
      </c>
      <c r="C48" s="29">
        <v>2947868</v>
      </c>
      <c r="D48" s="29">
        <v>12705225</v>
      </c>
      <c r="E48" s="29"/>
      <c r="F48" s="29">
        <v>12754988</v>
      </c>
      <c r="G48" s="29">
        <v>17312716</v>
      </c>
      <c r="H48" s="29">
        <v>17463272</v>
      </c>
      <c r="I48" s="84">
        <v>135.73290700077493</v>
      </c>
    </row>
    <row r="49" spans="1:9" ht="20.399999999999999">
      <c r="A49" s="122" t="s">
        <v>76</v>
      </c>
      <c r="B49" s="29">
        <v>2453961</v>
      </c>
      <c r="C49" s="29">
        <v>3813826</v>
      </c>
      <c r="D49" s="29">
        <v>11496572</v>
      </c>
      <c r="E49" s="29">
        <v>6591043</v>
      </c>
      <c r="F49" s="29">
        <v>28911414</v>
      </c>
      <c r="G49" s="29">
        <v>27538234</v>
      </c>
      <c r="H49" s="29">
        <v>13147051</v>
      </c>
      <c r="I49" s="84">
        <v>95.250387960962414</v>
      </c>
    </row>
    <row r="50" spans="1:9" ht="30.6">
      <c r="A50" s="122" t="s">
        <v>77</v>
      </c>
      <c r="B50" s="29"/>
      <c r="C50" s="29"/>
      <c r="D50" s="29"/>
      <c r="E50" s="29"/>
      <c r="F50" s="29"/>
      <c r="G50" s="29"/>
      <c r="H50" s="29"/>
      <c r="I50" s="84"/>
    </row>
    <row r="51" spans="1:9">
      <c r="A51" s="120" t="s">
        <v>78</v>
      </c>
      <c r="B51" s="121">
        <v>0</v>
      </c>
      <c r="C51" s="121">
        <v>0</v>
      </c>
      <c r="D51" s="121">
        <v>0</v>
      </c>
      <c r="E51" s="121">
        <v>0</v>
      </c>
      <c r="F51" s="121">
        <v>0</v>
      </c>
      <c r="G51" s="121">
        <v>0</v>
      </c>
      <c r="H51" s="121">
        <v>0</v>
      </c>
      <c r="I51" s="82"/>
    </row>
    <row r="52" spans="1:9" ht="20.399999999999999">
      <c r="A52" s="122" t="s">
        <v>79</v>
      </c>
      <c r="B52" s="29"/>
      <c r="C52" s="29"/>
      <c r="D52" s="29"/>
      <c r="E52" s="29">
        <v>0</v>
      </c>
      <c r="F52" s="29"/>
      <c r="G52" s="29"/>
      <c r="H52" s="29"/>
      <c r="I52" s="84"/>
    </row>
    <row r="53" spans="1:9" ht="20.399999999999999">
      <c r="A53" s="122" t="s">
        <v>80</v>
      </c>
      <c r="B53" s="29"/>
      <c r="C53" s="29"/>
      <c r="D53" s="29"/>
      <c r="E53" s="29"/>
      <c r="F53" s="29"/>
      <c r="G53" s="29"/>
      <c r="H53" s="29"/>
      <c r="I53" s="84"/>
    </row>
    <row r="54" spans="1:9">
      <c r="A54" s="122" t="s">
        <v>81</v>
      </c>
      <c r="B54" s="29"/>
      <c r="C54" s="29"/>
      <c r="D54" s="29"/>
      <c r="E54" s="29"/>
      <c r="F54" s="29"/>
      <c r="G54" s="29"/>
      <c r="H54" s="29"/>
      <c r="I54" s="84"/>
    </row>
    <row r="55" spans="1:9">
      <c r="A55" s="122" t="s">
        <v>82</v>
      </c>
      <c r="B55" s="29"/>
      <c r="C55" s="29"/>
      <c r="D55" s="29"/>
      <c r="E55" s="29"/>
      <c r="F55" s="29"/>
      <c r="G55" s="29"/>
      <c r="H55" s="29"/>
      <c r="I55" s="84"/>
    </row>
    <row r="56" spans="1:9">
      <c r="A56" s="120" t="s">
        <v>83</v>
      </c>
      <c r="B56" s="121">
        <v>123093181</v>
      </c>
      <c r="C56" s="121">
        <v>447658136</v>
      </c>
      <c r="D56" s="121">
        <v>282831862</v>
      </c>
      <c r="E56" s="121">
        <v>482587549</v>
      </c>
      <c r="F56" s="121">
        <v>541424694</v>
      </c>
      <c r="G56" s="121">
        <v>626124825</v>
      </c>
      <c r="H56" s="121">
        <v>793584278</v>
      </c>
      <c r="I56" s="82">
        <v>115.64393570124085</v>
      </c>
    </row>
    <row r="57" spans="1:9">
      <c r="A57" s="123" t="s">
        <v>84</v>
      </c>
      <c r="B57" s="30"/>
      <c r="C57" s="30"/>
      <c r="D57" s="30"/>
      <c r="E57" s="30"/>
      <c r="F57" s="30"/>
      <c r="G57" s="30"/>
      <c r="H57" s="30"/>
      <c r="I57" s="88"/>
    </row>
    <row r="58" spans="1:9">
      <c r="A58" s="115"/>
      <c r="B58" s="130">
        <f t="shared" ref="B58:E58" si="0">B56-B34</f>
        <v>0</v>
      </c>
      <c r="C58" s="130">
        <f t="shared" si="0"/>
        <v>0</v>
      </c>
      <c r="D58" s="130">
        <f t="shared" si="0"/>
        <v>0</v>
      </c>
      <c r="E58" s="130">
        <f t="shared" si="0"/>
        <v>0</v>
      </c>
      <c r="F58" s="130">
        <v>0</v>
      </c>
      <c r="G58" s="130">
        <v>0</v>
      </c>
      <c r="H58" s="130">
        <v>0</v>
      </c>
      <c r="I58" s="131"/>
    </row>
    <row r="59" spans="1:9">
      <c r="A59" s="115"/>
      <c r="B59" s="115"/>
      <c r="C59" s="115"/>
      <c r="D59" s="115"/>
      <c r="E59" s="115"/>
      <c r="F59" s="115"/>
      <c r="G59" s="115"/>
      <c r="H59" s="115"/>
      <c r="I59" s="115"/>
    </row>
    <row r="60" spans="1:9">
      <c r="A60" s="115"/>
      <c r="B60" s="115"/>
      <c r="C60" s="115"/>
      <c r="D60" s="115"/>
      <c r="E60" s="115"/>
      <c r="F60" s="115"/>
      <c r="G60" s="115"/>
      <c r="H60" s="115"/>
      <c r="I60" s="115"/>
    </row>
    <row r="61" spans="1:9">
      <c r="A61" s="115"/>
      <c r="B61" s="115"/>
      <c r="C61" s="115"/>
      <c r="D61" s="115"/>
      <c r="E61" s="115"/>
      <c r="F61" s="115"/>
      <c r="G61" s="115"/>
      <c r="H61" s="115"/>
      <c r="I61" s="115"/>
    </row>
  </sheetData>
  <sheetProtection algorithmName="SHA-512" hashValue="ifF0JX/sBKJSLghfddbMzbnOcEltHWiKReMWigZ4oCZ/4YrudypNk72tlvnpVpjggL84bilK6DaEKOJUne4j0Q==" saltValue="69VBug4uB5v7w+QQfPqv0g==" spinCount="100000" sheet="1" selectLockedCells="1"/>
  <mergeCells count="3">
    <mergeCell ref="A6:F6"/>
    <mergeCell ref="A7:F7"/>
    <mergeCell ref="F1:G1"/>
  </mergeCells>
  <printOptions horizontalCentered="1"/>
  <pageMargins left="0.19685039370078741" right="0.19685039370078741" top="0.27559055118110237" bottom="7.874015748031496E-2" header="0.19685039370078741" footer="3.937007874015748E-2"/>
  <pageSetup paperSize="9" scale="90" orientation="portrait" r:id="rId1"/>
  <headerFooter alignWithMargins="0">
    <oddHeader xml:space="preserve">&amp;C&amp;"Arial,Bold" 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06C0C-BB4A-4625-A6BA-FE6C1DC87D4B}">
  <sheetPr>
    <tabColor indexed="39"/>
  </sheetPr>
  <dimension ref="A1:I67"/>
  <sheetViews>
    <sheetView zoomScale="115" zoomScaleNormal="115" workbookViewId="0">
      <selection activeCell="I10" sqref="I10"/>
    </sheetView>
  </sheetViews>
  <sheetFormatPr defaultColWidth="9.109375" defaultRowHeight="10.199999999999999"/>
  <cols>
    <col min="1" max="1" width="29.88671875" style="2" customWidth="1"/>
    <col min="2" max="2" width="14.5546875" style="2" hidden="1" customWidth="1"/>
    <col min="3" max="3" width="13.88671875" style="2" hidden="1" customWidth="1"/>
    <col min="4" max="5" width="8.44140625" style="2" hidden="1" customWidth="1"/>
    <col min="6" max="8" width="13" style="2" customWidth="1"/>
    <col min="9" max="9" width="10.33203125" style="2" customWidth="1"/>
    <col min="10" max="16384" width="9.109375" style="2"/>
  </cols>
  <sheetData>
    <row r="1" spans="1:9">
      <c r="A1" s="3"/>
      <c r="B1" s="3"/>
      <c r="C1" s="3"/>
      <c r="D1" s="3"/>
      <c r="E1" s="3"/>
      <c r="F1" s="3"/>
      <c r="G1" s="3"/>
      <c r="H1" s="3"/>
      <c r="I1" s="3"/>
    </row>
    <row r="2" spans="1:9" ht="10.8" customHeight="1">
      <c r="A2" s="10" t="s">
        <v>208</v>
      </c>
      <c r="B2" s="3"/>
      <c r="C2" s="11"/>
      <c r="D2" s="11"/>
      <c r="E2" s="11"/>
      <c r="F2" s="222" t="str">
        <f>'FI-Title'!$C$18</f>
        <v>FIMAR BALKAN AD SKOPJE</v>
      </c>
      <c r="G2" s="222"/>
      <c r="H2" s="11"/>
      <c r="I2" s="11"/>
    </row>
    <row r="3" spans="1:9" ht="10.8" customHeight="1">
      <c r="A3" s="10" t="s">
        <v>209</v>
      </c>
      <c r="B3" s="3"/>
      <c r="C3" s="3"/>
      <c r="D3" s="12"/>
      <c r="E3" s="12"/>
      <c r="F3" s="13" t="str">
        <f>'FI-Title'!$C$22</f>
        <v>01.01 - 31.12</v>
      </c>
      <c r="G3" s="12"/>
      <c r="H3" s="3"/>
      <c r="I3" s="3"/>
    </row>
    <row r="4" spans="1:9" ht="10.8" customHeight="1">
      <c r="A4" s="12" t="s">
        <v>210</v>
      </c>
      <c r="B4" s="3"/>
      <c r="C4" s="3"/>
      <c r="D4" s="12"/>
      <c r="E4" s="12"/>
      <c r="F4" s="14">
        <f>'FI-Title'!$C$23</f>
        <v>2022</v>
      </c>
      <c r="G4" s="12"/>
      <c r="H4" s="12"/>
      <c r="I4" s="14"/>
    </row>
    <row r="5" spans="1:9" ht="10.8" customHeight="1">
      <c r="A5" s="12" t="s">
        <v>211</v>
      </c>
      <c r="B5" s="3"/>
      <c r="C5" s="12"/>
      <c r="D5" s="12"/>
      <c r="E5" s="12"/>
      <c r="F5" s="13" t="str">
        <f>'FI-Title'!$C$20</f>
        <v>NO</v>
      </c>
      <c r="G5" s="12"/>
      <c r="H5" s="12"/>
      <c r="I5" s="14"/>
    </row>
    <row r="6" spans="1:9">
      <c r="A6" s="12"/>
      <c r="B6" s="3"/>
      <c r="C6" s="12"/>
      <c r="D6" s="12"/>
      <c r="E6" s="12"/>
      <c r="F6" s="13"/>
      <c r="G6" s="12"/>
      <c r="H6" s="12"/>
      <c r="I6" s="14"/>
    </row>
    <row r="7" spans="1:9" ht="14.4" customHeight="1">
      <c r="A7" s="221" t="s">
        <v>212</v>
      </c>
      <c r="B7" s="221"/>
      <c r="C7" s="221"/>
      <c r="D7" s="221"/>
      <c r="E7" s="221"/>
      <c r="F7" s="221"/>
      <c r="G7" s="221"/>
      <c r="H7" s="221"/>
      <c r="I7" s="221"/>
    </row>
    <row r="8" spans="1:9" ht="14.25" customHeight="1">
      <c r="A8" s="3"/>
      <c r="B8" s="3"/>
      <c r="C8" s="15"/>
      <c r="D8" s="15"/>
      <c r="E8" s="15"/>
      <c r="F8" s="15"/>
      <c r="G8" s="15"/>
      <c r="H8" s="15"/>
      <c r="I8" s="15" t="str">
        <f>'FI-Title'!G17</f>
        <v>in MKD</v>
      </c>
    </row>
    <row r="9" spans="1:9" s="9" customFormat="1" ht="33" customHeight="1">
      <c r="A9" s="1" t="s">
        <v>213</v>
      </c>
      <c r="B9" s="4" t="s">
        <v>214</v>
      </c>
      <c r="C9" s="4" t="s">
        <v>215</v>
      </c>
      <c r="D9" s="4" t="s">
        <v>409</v>
      </c>
      <c r="E9" s="4" t="s">
        <v>410</v>
      </c>
      <c r="F9" s="4" t="s">
        <v>411</v>
      </c>
      <c r="G9" s="4" t="s">
        <v>397</v>
      </c>
      <c r="H9" s="4" t="s">
        <v>408</v>
      </c>
      <c r="I9" s="4" t="s">
        <v>216</v>
      </c>
    </row>
    <row r="10" spans="1:9">
      <c r="A10" s="26" t="s">
        <v>217</v>
      </c>
      <c r="B10" s="27"/>
      <c r="C10" s="27"/>
      <c r="D10" s="27"/>
      <c r="E10" s="27"/>
      <c r="F10" s="27"/>
      <c r="G10" s="27"/>
      <c r="H10" s="27"/>
      <c r="I10" s="6"/>
    </row>
    <row r="11" spans="1:9">
      <c r="A11" s="17" t="s">
        <v>218</v>
      </c>
      <c r="B11" s="18">
        <f>'Биланс на состојба'!B11</f>
        <v>65339218</v>
      </c>
      <c r="C11" s="18">
        <f>'Биланс на состојба'!C11</f>
        <v>157777345</v>
      </c>
      <c r="D11" s="18">
        <f>'Биланс на состојба'!D11</f>
        <v>150098988</v>
      </c>
      <c r="E11" s="18">
        <f>'Биланс на состојба'!E11</f>
        <v>258452147</v>
      </c>
      <c r="F11" s="18">
        <f>'Биланс на состојба'!F11</f>
        <v>231210331</v>
      </c>
      <c r="G11" s="18">
        <f>'Биланс на состојба'!G11</f>
        <v>196940341</v>
      </c>
      <c r="H11" s="18">
        <f>'Биланс на состојба'!H11</f>
        <v>196155631</v>
      </c>
      <c r="I11" s="5">
        <f>H11/G11*100</f>
        <v>99.601549384948001</v>
      </c>
    </row>
    <row r="12" spans="1:9">
      <c r="A12" s="17" t="s">
        <v>219</v>
      </c>
      <c r="B12" s="30">
        <f>'Биланс на состојба'!B12</f>
        <v>0</v>
      </c>
      <c r="C12" s="30">
        <f>'Биланс на состојба'!C12</f>
        <v>245136</v>
      </c>
      <c r="D12" s="30">
        <f>'Биланс на состојба'!D12</f>
        <v>177748</v>
      </c>
      <c r="E12" s="30">
        <f>'Биланс на состојба'!E12</f>
        <v>110360</v>
      </c>
      <c r="F12" s="30">
        <f>'Биланс на состојба'!F12</f>
        <v>42972</v>
      </c>
      <c r="G12" s="30">
        <f>'Биланс на состојба'!G12</f>
        <v>7256</v>
      </c>
      <c r="H12" s="30">
        <f>'Биланс на состојба'!H12</f>
        <v>5321</v>
      </c>
      <c r="I12" s="31">
        <f t="shared" ref="I12:I34" si="0">H12/G12*100</f>
        <v>73.332414553472987</v>
      </c>
    </row>
    <row r="13" spans="1:9">
      <c r="A13" s="17" t="s">
        <v>220</v>
      </c>
      <c r="B13" s="18">
        <f>'Биланс на состојба'!B13</f>
        <v>65339218</v>
      </c>
      <c r="C13" s="18">
        <f>'Биланс на состојба'!C13</f>
        <v>157532209</v>
      </c>
      <c r="D13" s="18">
        <f>'Биланс на состојба'!D13</f>
        <v>149921240</v>
      </c>
      <c r="E13" s="18">
        <f>'Биланс на состојба'!E13</f>
        <v>258341787</v>
      </c>
      <c r="F13" s="18">
        <f>'Биланс на состојба'!F13</f>
        <v>231167359</v>
      </c>
      <c r="G13" s="18">
        <f>'Биланс на состојба'!G13</f>
        <v>196339492</v>
      </c>
      <c r="H13" s="18">
        <f>'Биланс на состојба'!H13</f>
        <v>196150310</v>
      </c>
      <c r="I13" s="5">
        <f t="shared" si="0"/>
        <v>99.903645467311293</v>
      </c>
    </row>
    <row r="14" spans="1:9">
      <c r="A14" s="19" t="s">
        <v>221</v>
      </c>
      <c r="B14" s="29">
        <f>'Биланс на состојба'!B14</f>
        <v>5582454</v>
      </c>
      <c r="C14" s="29">
        <f>'Биланс на состојба'!C14</f>
        <v>11748710</v>
      </c>
      <c r="D14" s="29">
        <f>'Биланс на состојба'!D14</f>
        <v>27012398</v>
      </c>
      <c r="E14" s="29">
        <f>'Биланс на состојба'!E14</f>
        <v>34861022</v>
      </c>
      <c r="F14" s="29">
        <f>'Биланс на состојба'!F14</f>
        <v>36333792</v>
      </c>
      <c r="G14" s="29">
        <f>'Биланс на состојба'!G14</f>
        <v>38614732</v>
      </c>
      <c r="H14" s="29">
        <f>'Биланс на состојба'!H14</f>
        <v>46008090</v>
      </c>
      <c r="I14" s="7">
        <f t="shared" si="0"/>
        <v>119.14646979810711</v>
      </c>
    </row>
    <row r="15" spans="1:9">
      <c r="A15" s="19" t="s">
        <v>222</v>
      </c>
      <c r="B15" s="29">
        <f>'Биланс на состојба'!B15</f>
        <v>59306117</v>
      </c>
      <c r="C15" s="29">
        <f>'Биланс на состојба'!C15</f>
        <v>134011020</v>
      </c>
      <c r="D15" s="29">
        <f>'Биланс на состојба'!D15</f>
        <v>120670362</v>
      </c>
      <c r="E15" s="29">
        <f>'Биланс на состојба'!E15</f>
        <v>223290115</v>
      </c>
      <c r="F15" s="29">
        <f>'Биланс на состојба'!F15</f>
        <v>194631847</v>
      </c>
      <c r="G15" s="29">
        <f>'Биланс на состојба'!G15</f>
        <v>157573470</v>
      </c>
      <c r="H15" s="29">
        <f>'Биланс на состојба'!H15</f>
        <v>150041360</v>
      </c>
      <c r="I15" s="7">
        <f t="shared" si="0"/>
        <v>95.21993772174973</v>
      </c>
    </row>
    <row r="16" spans="1:9">
      <c r="A16" s="19" t="s">
        <v>223</v>
      </c>
      <c r="B16" s="29">
        <f>'Биланс на состојба'!B16</f>
        <v>0</v>
      </c>
      <c r="C16" s="29">
        <f>'Биланс на состојба'!C16</f>
        <v>0</v>
      </c>
      <c r="D16" s="29">
        <f>'Биланс на состојба'!D16</f>
        <v>0</v>
      </c>
      <c r="E16" s="29">
        <f>'Биланс на состојба'!E16</f>
        <v>0</v>
      </c>
      <c r="F16" s="29">
        <f>'Биланс на состојба'!F16</f>
        <v>0</v>
      </c>
      <c r="G16" s="29">
        <f>'Биланс на состојба'!G16</f>
        <v>0</v>
      </c>
      <c r="H16" s="29">
        <f>'Биланс на состојба'!H16</f>
        <v>0</v>
      </c>
      <c r="I16" s="7"/>
    </row>
    <row r="17" spans="1:9">
      <c r="A17" s="19" t="s">
        <v>224</v>
      </c>
      <c r="B17" s="29">
        <f>'Биланс на состојба'!B17</f>
        <v>450647</v>
      </c>
      <c r="C17" s="29">
        <f>'Биланс на состојба'!C17</f>
        <v>11772479</v>
      </c>
      <c r="D17" s="29">
        <f>'Биланс на состојба'!D17</f>
        <v>2238480</v>
      </c>
      <c r="E17" s="29">
        <f>'Биланс на состојба'!E17</f>
        <v>190650</v>
      </c>
      <c r="F17" s="29">
        <f>'Биланс на состојба'!F17</f>
        <v>201720</v>
      </c>
      <c r="G17" s="29">
        <f>'Биланс на состојба'!G17</f>
        <v>151290</v>
      </c>
      <c r="H17" s="29">
        <f>'Биланс на состојба'!H17</f>
        <v>100860</v>
      </c>
      <c r="I17" s="7">
        <f t="shared" si="0"/>
        <v>66.666666666666657</v>
      </c>
    </row>
    <row r="18" spans="1:9" s="20" customFormat="1">
      <c r="A18" s="17" t="s">
        <v>225</v>
      </c>
      <c r="B18" s="30">
        <f>'Биланс на состојба'!B18</f>
        <v>0</v>
      </c>
      <c r="C18" s="30">
        <f>'Биланс на состојба'!C18</f>
        <v>0</v>
      </c>
      <c r="D18" s="30">
        <f>'Биланс на состојба'!D18</f>
        <v>0</v>
      </c>
      <c r="E18" s="30">
        <f>'Биланс на состојба'!E18</f>
        <v>0</v>
      </c>
      <c r="F18" s="30">
        <f>'Биланс на состојба'!F18</f>
        <v>0</v>
      </c>
      <c r="G18" s="30">
        <f>'Биланс на состојба'!G18</f>
        <v>0</v>
      </c>
      <c r="H18" s="30">
        <f>'Биланс на состојба'!H18</f>
        <v>0</v>
      </c>
      <c r="I18" s="31"/>
    </row>
    <row r="19" spans="1:9" s="20" customFormat="1">
      <c r="A19" s="17" t="s">
        <v>226</v>
      </c>
      <c r="B19" s="18">
        <f>'Биланс на состојба'!B19</f>
        <v>0</v>
      </c>
      <c r="C19" s="18">
        <f>'Биланс на состојба'!C19</f>
        <v>0</v>
      </c>
      <c r="D19" s="18">
        <f>'Биланс на состојба'!D19</f>
        <v>0</v>
      </c>
      <c r="E19" s="18">
        <f>'Биланс на состојба'!E19</f>
        <v>0</v>
      </c>
      <c r="F19" s="18">
        <f>'Биланс на состојба'!F19</f>
        <v>0</v>
      </c>
      <c r="G19" s="18">
        <f>'Биланс на состојба'!G19</f>
        <v>593593</v>
      </c>
      <c r="H19" s="18">
        <f>'Биланс на состојба'!H19</f>
        <v>0</v>
      </c>
      <c r="I19" s="5"/>
    </row>
    <row r="20" spans="1:9">
      <c r="A20" s="19" t="s">
        <v>227</v>
      </c>
      <c r="B20" s="29">
        <f>'Биланс на состојба'!B20</f>
        <v>0</v>
      </c>
      <c r="C20" s="29">
        <f>'Биланс на состојба'!C20</f>
        <v>0</v>
      </c>
      <c r="D20" s="29">
        <f>'Биланс на состојба'!D20</f>
        <v>0</v>
      </c>
      <c r="E20" s="29">
        <f>'Биланс на состојба'!E20</f>
        <v>0</v>
      </c>
      <c r="F20" s="29">
        <f>'Биланс на состојба'!F20</f>
        <v>0</v>
      </c>
      <c r="G20" s="29">
        <f>'Биланс на состојба'!G20</f>
        <v>0</v>
      </c>
      <c r="H20" s="29">
        <f>'Биланс на состојба'!H20</f>
        <v>0</v>
      </c>
      <c r="I20" s="7"/>
    </row>
    <row r="21" spans="1:9">
      <c r="A21" s="19" t="s">
        <v>228</v>
      </c>
      <c r="B21" s="29">
        <f>'Биланс на состојба'!B21</f>
        <v>0</v>
      </c>
      <c r="C21" s="29">
        <f>'Биланс на состојба'!C21</f>
        <v>0</v>
      </c>
      <c r="D21" s="29">
        <f>'Биланс на состојба'!D21</f>
        <v>0</v>
      </c>
      <c r="E21" s="29">
        <f>'Биланс на состојба'!E21</f>
        <v>0</v>
      </c>
      <c r="F21" s="29">
        <f>'Биланс на состојба'!F21</f>
        <v>0</v>
      </c>
      <c r="G21" s="29">
        <f>'Биланс на состојба'!G21</f>
        <v>0</v>
      </c>
      <c r="H21" s="29">
        <f>'Биланс на состојба'!H21</f>
        <v>0</v>
      </c>
      <c r="I21" s="7"/>
    </row>
    <row r="22" spans="1:9">
      <c r="A22" s="21" t="s">
        <v>229</v>
      </c>
      <c r="B22" s="29">
        <f>'Биланс на состојба'!B22</f>
        <v>0</v>
      </c>
      <c r="C22" s="29">
        <f>'Биланс на состојба'!C22</f>
        <v>0</v>
      </c>
      <c r="D22" s="29">
        <f>'Биланс на состојба'!D22</f>
        <v>0</v>
      </c>
      <c r="E22" s="29">
        <f>'Биланс на состојба'!E22</f>
        <v>0</v>
      </c>
      <c r="F22" s="29">
        <f>'Биланс на состојба'!F22</f>
        <v>0</v>
      </c>
      <c r="G22" s="29">
        <f>'Биланс на состојба'!G22</f>
        <v>593593</v>
      </c>
      <c r="H22" s="29">
        <f>'Биланс на состојба'!H22</f>
        <v>0</v>
      </c>
      <c r="I22" s="7"/>
    </row>
    <row r="23" spans="1:9">
      <c r="A23" s="21" t="s">
        <v>230</v>
      </c>
      <c r="B23" s="29">
        <f>'Биланс на состојба'!B23</f>
        <v>0</v>
      </c>
      <c r="C23" s="29">
        <f>'Биланс на состојба'!C23</f>
        <v>0</v>
      </c>
      <c r="D23" s="29">
        <f>'Биланс на состојба'!D23</f>
        <v>0</v>
      </c>
      <c r="E23" s="29">
        <f>'Биланс на состојба'!E23</f>
        <v>0</v>
      </c>
      <c r="F23" s="29">
        <f>'Биланс на состојба'!F23</f>
        <v>0</v>
      </c>
      <c r="G23" s="29">
        <f>'Биланс на состојба'!G23</f>
        <v>0</v>
      </c>
      <c r="H23" s="29">
        <f>'Биланс на состојба'!H23</f>
        <v>0</v>
      </c>
      <c r="I23" s="7"/>
    </row>
    <row r="24" spans="1:9">
      <c r="A24" s="21" t="s">
        <v>231</v>
      </c>
      <c r="B24" s="29">
        <f>'Биланс на состојба'!B24</f>
        <v>0</v>
      </c>
      <c r="C24" s="29">
        <f>'Биланс на состојба'!C24</f>
        <v>0</v>
      </c>
      <c r="D24" s="29">
        <f>'Биланс на состојба'!D24</f>
        <v>0</v>
      </c>
      <c r="E24" s="29">
        <f>'Биланс на состојба'!E24</f>
        <v>0</v>
      </c>
      <c r="F24" s="29">
        <f>'Биланс на состојба'!F24</f>
        <v>0</v>
      </c>
      <c r="G24" s="29">
        <f>'Биланс на состојба'!G24</f>
        <v>0</v>
      </c>
      <c r="H24" s="29">
        <f>'Биланс на состојба'!H24</f>
        <v>0</v>
      </c>
      <c r="I24" s="7"/>
    </row>
    <row r="25" spans="1:9" s="20" customFormat="1">
      <c r="A25" s="17" t="s">
        <v>232</v>
      </c>
      <c r="B25" s="30">
        <f>'Биланс на состојба'!B25</f>
        <v>0</v>
      </c>
      <c r="C25" s="30">
        <f>'Биланс на состојба'!C25</f>
        <v>0</v>
      </c>
      <c r="D25" s="30">
        <f>'Биланс на состојба'!D25</f>
        <v>0</v>
      </c>
      <c r="E25" s="30">
        <f>'Биланс на состојба'!E25</f>
        <v>0</v>
      </c>
      <c r="F25" s="30">
        <f>'Биланс на состојба'!F25</f>
        <v>0</v>
      </c>
      <c r="G25" s="30">
        <f>'Биланс на состојба'!G25</f>
        <v>0</v>
      </c>
      <c r="H25" s="30">
        <f>'Биланс на состојба'!H25</f>
        <v>0</v>
      </c>
      <c r="I25" s="31"/>
    </row>
    <row r="26" spans="1:9" s="20" customFormat="1">
      <c r="A26" s="17" t="s">
        <v>233</v>
      </c>
      <c r="B26" s="30">
        <f>'Биланс на состојба'!B26</f>
        <v>0</v>
      </c>
      <c r="C26" s="30">
        <f>'Биланс на состојба'!C26</f>
        <v>0</v>
      </c>
      <c r="D26" s="30">
        <f>'Биланс на состојба'!D26</f>
        <v>0</v>
      </c>
      <c r="E26" s="30">
        <f>'Биланс на состојба'!E26</f>
        <v>0</v>
      </c>
      <c r="F26" s="30">
        <f>'Биланс на состојба'!F26</f>
        <v>0</v>
      </c>
      <c r="G26" s="30">
        <f>'Биланс на состојба'!G26</f>
        <v>0</v>
      </c>
      <c r="H26" s="30">
        <f>'Биланс на состојба'!H26</f>
        <v>0</v>
      </c>
      <c r="I26" s="31"/>
    </row>
    <row r="27" spans="1:9">
      <c r="A27" s="17" t="s">
        <v>234</v>
      </c>
      <c r="B27" s="18">
        <f>'Биланс на состојба'!B27</f>
        <v>57753963</v>
      </c>
      <c r="C27" s="18">
        <f>'Биланс на состојба'!C27</f>
        <v>289880791</v>
      </c>
      <c r="D27" s="18">
        <f>'Биланс на состојба'!D27</f>
        <v>132732874</v>
      </c>
      <c r="E27" s="18">
        <f>'Биланс на состојба'!E27</f>
        <v>224135402</v>
      </c>
      <c r="F27" s="18">
        <f>'Биланс на состојба'!F27</f>
        <v>310214363</v>
      </c>
      <c r="G27" s="18">
        <f>'Биланс на состојба'!G27</f>
        <v>429184484</v>
      </c>
      <c r="H27" s="18">
        <f>'Биланс на состојба'!H27</f>
        <v>597428647</v>
      </c>
      <c r="I27" s="5">
        <f t="shared" si="0"/>
        <v>139.20089594851243</v>
      </c>
    </row>
    <row r="28" spans="1:9">
      <c r="A28" s="19" t="s">
        <v>235</v>
      </c>
      <c r="B28" s="29">
        <f>'Биланс на состојба'!B28</f>
        <v>2370850</v>
      </c>
      <c r="C28" s="29">
        <f>'Биланс на состојба'!C28</f>
        <v>22481875</v>
      </c>
      <c r="D28" s="29">
        <f>'Биланс на состојба'!D28</f>
        <v>23218735</v>
      </c>
      <c r="E28" s="29">
        <f>'Биланс на состојба'!E28</f>
        <v>23078941</v>
      </c>
      <c r="F28" s="29">
        <f>'Биланс на состојба'!F28</f>
        <v>33582299</v>
      </c>
      <c r="G28" s="29">
        <f>'Биланс на состојба'!G28</f>
        <v>109246977</v>
      </c>
      <c r="H28" s="29">
        <f>'Биланс на состојба'!H28</f>
        <v>169653635</v>
      </c>
      <c r="I28" s="7">
        <f t="shared" si="0"/>
        <v>155.29366547140248</v>
      </c>
    </row>
    <row r="29" spans="1:9">
      <c r="A29" s="19" t="s">
        <v>236</v>
      </c>
      <c r="B29" s="29">
        <f>'Биланс на состојба'!B29</f>
        <v>44827452</v>
      </c>
      <c r="C29" s="29">
        <f>'Биланс на состојба'!C29</f>
        <v>130772565</v>
      </c>
      <c r="D29" s="29">
        <f>'Биланс на состојба'!D29</f>
        <v>50510640</v>
      </c>
      <c r="E29" s="29">
        <f>'Биланс на состојба'!E29</f>
        <v>86053204</v>
      </c>
      <c r="F29" s="29">
        <f>'Биланс на состојба'!F29</f>
        <v>85981797</v>
      </c>
      <c r="G29" s="29">
        <f>'Биланс на состојба'!G29</f>
        <v>87094455</v>
      </c>
      <c r="H29" s="29">
        <f>'Биланс на состојба'!H29</f>
        <v>341658016</v>
      </c>
      <c r="I29" s="7">
        <f t="shared" si="0"/>
        <v>392.28446403390433</v>
      </c>
    </row>
    <row r="30" spans="1:9">
      <c r="A30" s="19" t="s">
        <v>237</v>
      </c>
      <c r="B30" s="29">
        <f>'Биланс на состојба'!B30</f>
        <v>7781772</v>
      </c>
      <c r="C30" s="29">
        <f>'Биланс на состојба'!C30</f>
        <v>38039706</v>
      </c>
      <c r="D30" s="29">
        <f>'Биланс на состојба'!D30</f>
        <v>4958455</v>
      </c>
      <c r="E30" s="29">
        <f>'Биланс на состојба'!E30</f>
        <v>51788892</v>
      </c>
      <c r="F30" s="29">
        <f>'Биланс на состојба'!F30</f>
        <v>28745532</v>
      </c>
      <c r="G30" s="29">
        <f>'Биланс на состојба'!G30</f>
        <v>36680397</v>
      </c>
      <c r="H30" s="29">
        <f>'Биланс на состојба'!H30</f>
        <v>22264432</v>
      </c>
      <c r="I30" s="7">
        <f t="shared" si="0"/>
        <v>60.698448819951437</v>
      </c>
    </row>
    <row r="31" spans="1:9">
      <c r="A31" s="19" t="s">
        <v>238</v>
      </c>
      <c r="B31" s="29">
        <f>'Биланс на состојба'!B31</f>
        <v>0</v>
      </c>
      <c r="C31" s="29">
        <f>'Биланс на состојба'!C31</f>
        <v>0</v>
      </c>
      <c r="D31" s="29">
        <f>'Биланс на состојба'!D31</f>
        <v>593593</v>
      </c>
      <c r="E31" s="29">
        <f>'Биланс на состојба'!E31</f>
        <v>36424733</v>
      </c>
      <c r="F31" s="29">
        <f>'Биланс на состојба'!F31</f>
        <v>22474733</v>
      </c>
      <c r="G31" s="29">
        <f>'Биланс на состојба'!G31</f>
        <v>22881140</v>
      </c>
      <c r="H31" s="29">
        <f>'Биланс на состојба'!H31</f>
        <v>63129490</v>
      </c>
      <c r="I31" s="7">
        <f t="shared" si="0"/>
        <v>275.90185628862901</v>
      </c>
    </row>
    <row r="32" spans="1:9">
      <c r="A32" s="19" t="s">
        <v>239</v>
      </c>
      <c r="B32" s="29">
        <f>'Биланс на состојба'!B32</f>
        <v>2773889</v>
      </c>
      <c r="C32" s="29">
        <f>'Биланс на состојба'!C32</f>
        <v>98511045</v>
      </c>
      <c r="D32" s="29">
        <f>'Биланс на состојба'!D32</f>
        <v>39463904</v>
      </c>
      <c r="E32" s="29">
        <f>'Биланс на состојба'!E32</f>
        <v>25048046</v>
      </c>
      <c r="F32" s="29">
        <f>'Биланс на состојба'!F32</f>
        <v>40188025</v>
      </c>
      <c r="G32" s="29">
        <f>'Биланс на состојба'!G32</f>
        <v>662767</v>
      </c>
      <c r="H32" s="29">
        <f>'Биланс на состојба'!H32</f>
        <v>510558</v>
      </c>
      <c r="I32" s="7">
        <f t="shared" si="0"/>
        <v>77.034312209268123</v>
      </c>
    </row>
    <row r="33" spans="1:9">
      <c r="A33" s="19" t="s">
        <v>240</v>
      </c>
      <c r="B33" s="29">
        <f>'Биланс на состојба'!B33</f>
        <v>0</v>
      </c>
      <c r="C33" s="29">
        <f>'Биланс на состојба'!C33</f>
        <v>75600</v>
      </c>
      <c r="D33" s="29">
        <f>'Биланс на состојба'!D33</f>
        <v>13987547</v>
      </c>
      <c r="E33" s="29">
        <f>'Биланс на состојба'!E33</f>
        <v>1741586</v>
      </c>
      <c r="F33" s="29">
        <f>'Биланс на состојба'!F33</f>
        <v>99241977</v>
      </c>
      <c r="G33" s="29">
        <f>'Биланс на состојба'!G33</f>
        <v>172618748</v>
      </c>
      <c r="H33" s="29">
        <f>'Биланс на состојба'!H33</f>
        <v>212516</v>
      </c>
      <c r="I33" s="7">
        <f t="shared" si="0"/>
        <v>0.12311293093146521</v>
      </c>
    </row>
    <row r="34" spans="1:9">
      <c r="A34" s="17" t="s">
        <v>241</v>
      </c>
      <c r="B34" s="18">
        <f>'Биланс на состојба'!B34</f>
        <v>123093181</v>
      </c>
      <c r="C34" s="18">
        <f>'Биланс на состојба'!C34</f>
        <v>447658136</v>
      </c>
      <c r="D34" s="18">
        <f>'Биланс на состојба'!D34</f>
        <v>282831862</v>
      </c>
      <c r="E34" s="18">
        <f>'Биланс на состојба'!E34</f>
        <v>482587549</v>
      </c>
      <c r="F34" s="18">
        <f>'Биланс на состојба'!F34</f>
        <v>541424694</v>
      </c>
      <c r="G34" s="18">
        <f>'Биланс на состојба'!G34</f>
        <v>626124825</v>
      </c>
      <c r="H34" s="18">
        <f>'Биланс на состојба'!H34</f>
        <v>793584278</v>
      </c>
      <c r="I34" s="5">
        <f t="shared" si="0"/>
        <v>126.74537828778791</v>
      </c>
    </row>
    <row r="35" spans="1:9">
      <c r="A35" s="19" t="s">
        <v>242</v>
      </c>
      <c r="B35" s="29">
        <f>'Биланс на состојба'!B35</f>
        <v>0</v>
      </c>
      <c r="C35" s="29">
        <f>'Биланс на состојба'!C35</f>
        <v>0</v>
      </c>
      <c r="D35" s="29">
        <f>'Биланс на состојба'!D35</f>
        <v>0</v>
      </c>
      <c r="E35" s="29">
        <f>'Биланс на состојба'!E35</f>
        <v>0</v>
      </c>
      <c r="F35" s="29">
        <f>'Биланс на состојба'!F35</f>
        <v>0</v>
      </c>
      <c r="G35" s="29">
        <f>'Биланс на состојба'!G35</f>
        <v>0</v>
      </c>
      <c r="H35" s="29">
        <f>'Биланс на состојба'!H35</f>
        <v>0</v>
      </c>
      <c r="I35" s="7"/>
    </row>
    <row r="36" spans="1:9">
      <c r="A36" s="28" t="s">
        <v>243</v>
      </c>
      <c r="B36" s="27"/>
      <c r="C36" s="27"/>
      <c r="D36" s="27"/>
      <c r="E36" s="27"/>
      <c r="F36" s="27"/>
      <c r="G36" s="27"/>
      <c r="H36" s="27"/>
      <c r="I36" s="8"/>
    </row>
    <row r="37" spans="1:9">
      <c r="A37" s="16" t="s">
        <v>244</v>
      </c>
      <c r="B37" s="18">
        <f>'Биланс на состојба'!B37</f>
        <v>4192525</v>
      </c>
      <c r="C37" s="18">
        <f>'Биланс на состојба'!C37</f>
        <v>72221821</v>
      </c>
      <c r="D37" s="18">
        <f>'Биланс на состојба'!D37</f>
        <v>132436108</v>
      </c>
      <c r="E37" s="18">
        <f>'Биланс на состојба'!E37</f>
        <v>208932189</v>
      </c>
      <c r="F37" s="18">
        <f>'Биланс на состојба'!F37</f>
        <v>173996462</v>
      </c>
      <c r="G37" s="18">
        <f>'Биланс на состојба'!G37</f>
        <v>176636701</v>
      </c>
      <c r="H37" s="18">
        <f>'Биланс на состојба'!H37</f>
        <v>179431426</v>
      </c>
      <c r="I37" s="5">
        <f t="shared" ref="I37:I56" si="1">H37/G37*100</f>
        <v>101.58218817730298</v>
      </c>
    </row>
    <row r="38" spans="1:9">
      <c r="A38" s="21" t="s">
        <v>245</v>
      </c>
      <c r="B38" s="29">
        <f>'Биланс на состојба'!B38</f>
        <v>1537500</v>
      </c>
      <c r="C38" s="29">
        <f>'Биланс на состојба'!C38</f>
        <v>1537500</v>
      </c>
      <c r="D38" s="29">
        <f>'Биланс на состојба'!D38</f>
        <v>1537500</v>
      </c>
      <c r="E38" s="29">
        <f>'Биланс на состојба'!E38</f>
        <v>1537500</v>
      </c>
      <c r="F38" s="29">
        <f>'Биланс на состојба'!F38</f>
        <v>55479238</v>
      </c>
      <c r="G38" s="29">
        <f>'Биланс на состојба'!G38</f>
        <v>55479238</v>
      </c>
      <c r="H38" s="29">
        <f>'Биланс на состојба'!H38</f>
        <v>55479238</v>
      </c>
      <c r="I38" s="7">
        <f t="shared" si="1"/>
        <v>100</v>
      </c>
    </row>
    <row r="39" spans="1:9">
      <c r="A39" s="22" t="s">
        <v>246</v>
      </c>
      <c r="B39" s="29">
        <f>'Биланс на состојба'!B39</f>
        <v>0</v>
      </c>
      <c r="C39" s="29">
        <f>'Биланс на состојба'!C39</f>
        <v>2655025</v>
      </c>
      <c r="D39" s="29">
        <f>'Биланс на состојба'!D39</f>
        <v>63881392</v>
      </c>
      <c r="E39" s="29">
        <f>'Биланс на состојба'!E39</f>
        <v>63881392</v>
      </c>
      <c r="F39" s="29">
        <f>'Биланс на состојба'!F39</f>
        <v>121076572</v>
      </c>
      <c r="G39" s="29">
        <f>'Биланс на состојба'!G39</f>
        <v>118517224</v>
      </c>
      <c r="H39" s="29">
        <f>'Биланс на состојба'!H39</f>
        <v>121157463</v>
      </c>
      <c r="I39" s="7">
        <f t="shared" si="1"/>
        <v>102.22772598858711</v>
      </c>
    </row>
    <row r="40" spans="1:9">
      <c r="A40" s="19" t="s">
        <v>247</v>
      </c>
      <c r="B40" s="29">
        <f>'Биланс на состојба'!B40</f>
        <v>2655025</v>
      </c>
      <c r="C40" s="29">
        <f>'Биланс на состојба'!C40</f>
        <v>68029296</v>
      </c>
      <c r="D40" s="29">
        <f>'Биланс на состојба'!D40</f>
        <v>67017216</v>
      </c>
      <c r="E40" s="29">
        <f>'Биланс на состојба'!E40</f>
        <v>143513297</v>
      </c>
      <c r="F40" s="29">
        <f>'Биланс на состојба'!F40</f>
        <v>-2559348</v>
      </c>
      <c r="G40" s="29">
        <f>'Биланс на состојба'!G40</f>
        <v>2640239</v>
      </c>
      <c r="H40" s="29">
        <f>'Биланс на состојба'!H40</f>
        <v>2794725</v>
      </c>
      <c r="I40" s="7">
        <f t="shared" si="1"/>
        <v>105.8512127121825</v>
      </c>
    </row>
    <row r="41" spans="1:9">
      <c r="A41" s="19" t="s">
        <v>248</v>
      </c>
      <c r="B41" s="29">
        <f>'Биланс на состојба'!B41</f>
        <v>0</v>
      </c>
      <c r="C41" s="29">
        <f>'Биланс на состојба'!C41</f>
        <v>0</v>
      </c>
      <c r="D41" s="29">
        <f>'Биланс на состојба'!D41</f>
        <v>0</v>
      </c>
      <c r="E41" s="29">
        <f>'Биланс на состојба'!E41</f>
        <v>0</v>
      </c>
      <c r="F41" s="29">
        <f>'Биланс на состојба'!F41</f>
        <v>0</v>
      </c>
      <c r="G41" s="29">
        <f>'Биланс на состојба'!G41</f>
        <v>0</v>
      </c>
      <c r="H41" s="29">
        <f>'Биланс на состојба'!H41</f>
        <v>0</v>
      </c>
      <c r="I41" s="7"/>
    </row>
    <row r="42" spans="1:9">
      <c r="A42" s="23" t="s">
        <v>0</v>
      </c>
      <c r="B42" s="18">
        <f>'Биланс на состојба'!B42</f>
        <v>118900656</v>
      </c>
      <c r="C42" s="18">
        <f>'Биланс на состојба'!C42</f>
        <v>375436315</v>
      </c>
      <c r="D42" s="18">
        <f>'Биланс на состојба'!D42</f>
        <v>150395754</v>
      </c>
      <c r="E42" s="18">
        <f>'Биланс на состојба'!E42</f>
        <v>273655360</v>
      </c>
      <c r="F42" s="18">
        <f>'Биланс на состојба'!F42</f>
        <v>367428232</v>
      </c>
      <c r="G42" s="18">
        <f>'Биланс на состојба'!G42</f>
        <v>449488124</v>
      </c>
      <c r="H42" s="18">
        <f>'Биланс на состојба'!H42</f>
        <v>614152852</v>
      </c>
      <c r="I42" s="5">
        <f t="shared" si="1"/>
        <v>136.6338328440464</v>
      </c>
    </row>
    <row r="43" spans="1:9">
      <c r="A43" s="17" t="s">
        <v>249</v>
      </c>
      <c r="B43" s="18">
        <f>'Биланс на состојба'!B43</f>
        <v>118900656</v>
      </c>
      <c r="C43" s="18">
        <f>'Биланс на состојба'!C43</f>
        <v>375436315</v>
      </c>
      <c r="D43" s="18">
        <f>'Биланс на состојба'!D43</f>
        <v>150395754</v>
      </c>
      <c r="E43" s="18">
        <f>'Биланс на состојба'!E43</f>
        <v>273655360</v>
      </c>
      <c r="F43" s="18">
        <f>'Биланс на состојба'!F43</f>
        <v>367428232</v>
      </c>
      <c r="G43" s="18">
        <f>'Биланс на состојба'!G43</f>
        <v>449488124</v>
      </c>
      <c r="H43" s="18">
        <f>'Биланс на состојба'!H43</f>
        <v>614152852</v>
      </c>
      <c r="I43" s="5">
        <f t="shared" si="1"/>
        <v>136.6338328440464</v>
      </c>
    </row>
    <row r="44" spans="1:9" ht="20.399999999999999">
      <c r="A44" s="19" t="s">
        <v>250</v>
      </c>
      <c r="B44" s="29">
        <f>'Биланс на состојба'!B44</f>
        <v>114018816</v>
      </c>
      <c r="C44" s="29">
        <f>'Биланс на состојба'!C44</f>
        <v>360771819</v>
      </c>
      <c r="D44" s="29">
        <f>'Биланс на состојба'!D44</f>
        <v>121301738</v>
      </c>
      <c r="E44" s="29">
        <f>'Биланс на состојба'!E44</f>
        <v>260075091</v>
      </c>
      <c r="F44" s="29">
        <f>'Биланс на состојба'!F44</f>
        <v>318177041</v>
      </c>
      <c r="G44" s="29">
        <f>'Биланс на состојба'!G44</f>
        <v>394728991</v>
      </c>
      <c r="H44" s="29">
        <f>'Биланс на состојба'!H44</f>
        <v>572665579</v>
      </c>
      <c r="I44" s="7">
        <f t="shared" si="1"/>
        <v>145.07816554067091</v>
      </c>
    </row>
    <row r="45" spans="1:9">
      <c r="A45" s="19" t="s">
        <v>251</v>
      </c>
      <c r="B45" s="29">
        <f>'Биланс на состојба'!B45</f>
        <v>0</v>
      </c>
      <c r="C45" s="29">
        <f>'Биланс на состојба'!C45</f>
        <v>0</v>
      </c>
      <c r="D45" s="29">
        <f>'Биланс на состојба'!D45</f>
        <v>0</v>
      </c>
      <c r="E45" s="29">
        <f>'Биланс на состојба'!E45</f>
        <v>2038863</v>
      </c>
      <c r="F45" s="29">
        <f>'Биланс на состојба'!F45</f>
        <v>2038863</v>
      </c>
      <c r="G45" s="29">
        <f>'Биланс на состојба'!G45</f>
        <v>2038863</v>
      </c>
      <c r="H45" s="29">
        <f>'Биланс на состојба'!H45</f>
        <v>2038863</v>
      </c>
      <c r="I45" s="7">
        <f t="shared" si="1"/>
        <v>100</v>
      </c>
    </row>
    <row r="46" spans="1:9">
      <c r="A46" s="19" t="s">
        <v>252</v>
      </c>
      <c r="B46" s="29">
        <f>'Биланс на состојба'!B46</f>
        <v>0</v>
      </c>
      <c r="C46" s="29">
        <f>'Биланс на состојба'!C46</f>
        <v>0</v>
      </c>
      <c r="D46" s="29">
        <f>'Биланс на состојба'!D46</f>
        <v>0</v>
      </c>
      <c r="E46" s="29">
        <f>'Биланс на состојба'!E46</f>
        <v>0</v>
      </c>
      <c r="F46" s="29">
        <f>'Биланс на состојба'!F46</f>
        <v>0</v>
      </c>
      <c r="G46" s="29">
        <f>'Биланс на состојба'!G46</f>
        <v>0</v>
      </c>
      <c r="H46" s="29">
        <f>'Биланс на состојба'!H46</f>
        <v>0</v>
      </c>
      <c r="I46" s="7"/>
    </row>
    <row r="47" spans="1:9">
      <c r="A47" s="19" t="s">
        <v>253</v>
      </c>
      <c r="B47" s="29">
        <f>'Биланс на состојба'!B47</f>
        <v>1024767</v>
      </c>
      <c r="C47" s="29">
        <f>'Биланс на состојба'!C47</f>
        <v>7902802</v>
      </c>
      <c r="D47" s="29">
        <f>'Биланс на состојба'!D47</f>
        <v>4892219</v>
      </c>
      <c r="E47" s="29">
        <f>'Биланс на состојба'!E47</f>
        <v>4950363</v>
      </c>
      <c r="F47" s="29">
        <f>'Биланс на состојба'!F47</f>
        <v>5545926</v>
      </c>
      <c r="G47" s="29">
        <f>'Биланс на состојба'!G47</f>
        <v>7869320</v>
      </c>
      <c r="H47" s="29">
        <f>'Биланс на состојба'!H47</f>
        <v>8838087</v>
      </c>
      <c r="I47" s="7">
        <f t="shared" si="1"/>
        <v>112.31068249861487</v>
      </c>
    </row>
    <row r="48" spans="1:9">
      <c r="A48" s="19" t="s">
        <v>254</v>
      </c>
      <c r="B48" s="29">
        <f>'Биланс на состојба'!B48</f>
        <v>1403112</v>
      </c>
      <c r="C48" s="29">
        <f>'Биланс на состојба'!C48</f>
        <v>2947868</v>
      </c>
      <c r="D48" s="29">
        <f>'Биланс на состојба'!D48</f>
        <v>12705225</v>
      </c>
      <c r="E48" s="29">
        <f>'Биланс на состојба'!E48</f>
        <v>0</v>
      </c>
      <c r="F48" s="29">
        <f>'Биланс на состојба'!F48</f>
        <v>12754988</v>
      </c>
      <c r="G48" s="29">
        <f>'Биланс на состојба'!G48</f>
        <v>17312716</v>
      </c>
      <c r="H48" s="29">
        <f>'Биланс на состојба'!H48</f>
        <v>17463272</v>
      </c>
      <c r="I48" s="7">
        <f t="shared" si="1"/>
        <v>100.86962669519907</v>
      </c>
    </row>
    <row r="49" spans="1:9">
      <c r="A49" s="19" t="s">
        <v>255</v>
      </c>
      <c r="B49" s="29">
        <f>'Биланс на состојба'!B49</f>
        <v>2453961</v>
      </c>
      <c r="C49" s="29">
        <f>'Биланс на состојба'!C49</f>
        <v>3813826</v>
      </c>
      <c r="D49" s="29">
        <f>'Биланс на состојба'!D49</f>
        <v>11496572</v>
      </c>
      <c r="E49" s="29">
        <f>'Биланс на состојба'!E49</f>
        <v>6591043</v>
      </c>
      <c r="F49" s="29">
        <f>'Биланс на состојба'!F49</f>
        <v>28911414</v>
      </c>
      <c r="G49" s="29">
        <f>'Биланс на состојба'!G49</f>
        <v>27538234</v>
      </c>
      <c r="H49" s="29">
        <f>'Биланс на состојба'!H49</f>
        <v>13147051</v>
      </c>
      <c r="I49" s="7">
        <f t="shared" si="1"/>
        <v>47.741082452854457</v>
      </c>
    </row>
    <row r="50" spans="1:9">
      <c r="A50" s="19" t="s">
        <v>256</v>
      </c>
      <c r="B50" s="29">
        <f>'Биланс на состојба'!B50</f>
        <v>0</v>
      </c>
      <c r="C50" s="29">
        <f>'Биланс на состојба'!C50</f>
        <v>0</v>
      </c>
      <c r="D50" s="29">
        <f>'Биланс на состојба'!D50</f>
        <v>0</v>
      </c>
      <c r="E50" s="29">
        <f>'Биланс на состојба'!E50</f>
        <v>0</v>
      </c>
      <c r="F50" s="29">
        <f>'Биланс на состојба'!F50</f>
        <v>0</v>
      </c>
      <c r="G50" s="29">
        <f>'Биланс на состојба'!G50</f>
        <v>0</v>
      </c>
      <c r="H50" s="29">
        <f>'Биланс на состојба'!H50</f>
        <v>0</v>
      </c>
      <c r="I50" s="7"/>
    </row>
    <row r="51" spans="1:9" s="20" customFormat="1">
      <c r="A51" s="17" t="s">
        <v>257</v>
      </c>
      <c r="B51" s="18">
        <f>'Биланс на состојба'!B51</f>
        <v>0</v>
      </c>
      <c r="C51" s="18">
        <f>'Биланс на состојба'!C51</f>
        <v>0</v>
      </c>
      <c r="D51" s="18">
        <f>'Биланс на состојба'!D51</f>
        <v>0</v>
      </c>
      <c r="E51" s="18">
        <f>'Биланс на состојба'!E51</f>
        <v>0</v>
      </c>
      <c r="F51" s="18">
        <f>'Биланс на состојба'!F51</f>
        <v>0</v>
      </c>
      <c r="G51" s="18">
        <f>'Биланс на состојба'!G51</f>
        <v>0</v>
      </c>
      <c r="H51" s="18">
        <f>'Биланс на состојба'!H51</f>
        <v>0</v>
      </c>
      <c r="I51" s="5"/>
    </row>
    <row r="52" spans="1:9">
      <c r="A52" s="19" t="s">
        <v>258</v>
      </c>
      <c r="B52" s="29">
        <f>'Биланс на состојба'!B52</f>
        <v>0</v>
      </c>
      <c r="C52" s="29">
        <f>'Биланс на состојба'!C52</f>
        <v>0</v>
      </c>
      <c r="D52" s="29">
        <f>'Биланс на состојба'!D52</f>
        <v>0</v>
      </c>
      <c r="E52" s="29">
        <f>'Биланс на состојба'!E52</f>
        <v>0</v>
      </c>
      <c r="F52" s="29">
        <f>'Биланс на состојба'!F52</f>
        <v>0</v>
      </c>
      <c r="G52" s="29">
        <f>'Биланс на состојба'!G52</f>
        <v>0</v>
      </c>
      <c r="H52" s="29">
        <f>'Биланс на состојба'!H52</f>
        <v>0</v>
      </c>
      <c r="I52" s="7"/>
    </row>
    <row r="53" spans="1:9">
      <c r="A53" s="19" t="s">
        <v>259</v>
      </c>
      <c r="B53" s="29">
        <f>'Биланс на состојба'!B53</f>
        <v>0</v>
      </c>
      <c r="C53" s="29">
        <f>'Биланс на состојба'!C53</f>
        <v>0</v>
      </c>
      <c r="D53" s="29">
        <f>'Биланс на состојба'!D53</f>
        <v>0</v>
      </c>
      <c r="E53" s="29">
        <f>'Биланс на состојба'!E53</f>
        <v>0</v>
      </c>
      <c r="F53" s="29">
        <f>'Биланс на состојба'!F53</f>
        <v>0</v>
      </c>
      <c r="G53" s="29">
        <f>'Биланс на состојба'!G53</f>
        <v>0</v>
      </c>
      <c r="H53" s="29">
        <f>'Биланс на состојба'!H53</f>
        <v>0</v>
      </c>
      <c r="I53" s="7"/>
    </row>
    <row r="54" spans="1:9">
      <c r="A54" s="19" t="s">
        <v>260</v>
      </c>
      <c r="B54" s="29">
        <f>'Биланс на состојба'!B54</f>
        <v>0</v>
      </c>
      <c r="C54" s="29">
        <f>'Биланс на состојба'!C54</f>
        <v>0</v>
      </c>
      <c r="D54" s="29">
        <f>'Биланс на состојба'!D54</f>
        <v>0</v>
      </c>
      <c r="E54" s="29">
        <f>'Биланс на состојба'!E54</f>
        <v>0</v>
      </c>
      <c r="F54" s="29">
        <f>'Биланс на состојба'!F54</f>
        <v>0</v>
      </c>
      <c r="G54" s="29">
        <f>'Биланс на состојба'!G54</f>
        <v>0</v>
      </c>
      <c r="H54" s="29">
        <f>'Биланс на состојба'!H54</f>
        <v>0</v>
      </c>
      <c r="I54" s="7"/>
    </row>
    <row r="55" spans="1:9">
      <c r="A55" s="19" t="s">
        <v>261</v>
      </c>
      <c r="B55" s="29">
        <f>'Биланс на состојба'!B55</f>
        <v>0</v>
      </c>
      <c r="C55" s="29">
        <f>'Биланс на состојба'!C55</f>
        <v>0</v>
      </c>
      <c r="D55" s="29">
        <f>'Биланс на состојба'!D55</f>
        <v>0</v>
      </c>
      <c r="E55" s="29">
        <f>'Биланс на состојба'!E55</f>
        <v>0</v>
      </c>
      <c r="F55" s="29">
        <f>'Биланс на состојба'!F55</f>
        <v>0</v>
      </c>
      <c r="G55" s="29">
        <f>'Биланс на состојба'!G55</f>
        <v>0</v>
      </c>
      <c r="H55" s="29">
        <f>'Биланс на состојба'!H55</f>
        <v>0</v>
      </c>
      <c r="I55" s="7"/>
    </row>
    <row r="56" spans="1:9" s="20" customFormat="1">
      <c r="A56" s="17" t="s">
        <v>262</v>
      </c>
      <c r="B56" s="18">
        <f>'Биланс на состојба'!B56</f>
        <v>123093181</v>
      </c>
      <c r="C56" s="18">
        <f>'Биланс на состојба'!C56</f>
        <v>447658136</v>
      </c>
      <c r="D56" s="18">
        <f>'Биланс на состојба'!D56</f>
        <v>282831862</v>
      </c>
      <c r="E56" s="18">
        <f>'Биланс на состојба'!E56</f>
        <v>482587549</v>
      </c>
      <c r="F56" s="18">
        <f>'Биланс на состојба'!F56</f>
        <v>541424694</v>
      </c>
      <c r="G56" s="18">
        <f>'Биланс на состојба'!G56</f>
        <v>626124825</v>
      </c>
      <c r="H56" s="18">
        <f>'Биланс на состојба'!H56</f>
        <v>793584278</v>
      </c>
      <c r="I56" s="5">
        <f t="shared" si="1"/>
        <v>126.74537828778791</v>
      </c>
    </row>
    <row r="57" spans="1:9">
      <c r="A57" s="19" t="s">
        <v>263</v>
      </c>
      <c r="B57" s="29">
        <f>'Биланс на состојба'!B57</f>
        <v>0</v>
      </c>
      <c r="C57" s="29">
        <f>'Биланс на состојба'!C57</f>
        <v>0</v>
      </c>
      <c r="D57" s="29">
        <f>'Биланс на состојба'!D57</f>
        <v>0</v>
      </c>
      <c r="E57" s="29">
        <f>'Биланс на состојба'!E57</f>
        <v>0</v>
      </c>
      <c r="F57" s="29">
        <f>'Биланс на состојба'!F57</f>
        <v>0</v>
      </c>
      <c r="G57" s="29">
        <f>'Биланс на состојба'!G57</f>
        <v>0</v>
      </c>
      <c r="H57" s="29">
        <f>'Биланс на состојба'!H57</f>
        <v>0</v>
      </c>
      <c r="I57" s="7"/>
    </row>
    <row r="58" spans="1:9">
      <c r="A58" s="3"/>
      <c r="B58" s="3"/>
      <c r="C58" s="3"/>
      <c r="D58" s="3"/>
      <c r="E58" s="3"/>
      <c r="F58" s="3"/>
      <c r="G58" s="3"/>
      <c r="H58" s="3"/>
      <c r="I58" s="24"/>
    </row>
    <row r="59" spans="1:9">
      <c r="A59" s="3"/>
      <c r="B59" s="3"/>
      <c r="C59" s="3"/>
      <c r="D59" s="3"/>
      <c r="E59" s="3"/>
      <c r="F59" s="3"/>
      <c r="G59" s="3"/>
      <c r="H59" s="3"/>
      <c r="I59" s="24"/>
    </row>
    <row r="60" spans="1:9">
      <c r="A60" s="3"/>
      <c r="B60" s="3"/>
      <c r="C60" s="3"/>
      <c r="D60" s="3"/>
      <c r="E60" s="3"/>
      <c r="F60" s="3"/>
      <c r="G60" s="3"/>
      <c r="H60" s="3"/>
      <c r="I60" s="24"/>
    </row>
    <row r="61" spans="1:9">
      <c r="A61" s="3"/>
      <c r="B61" s="3"/>
      <c r="C61" s="3"/>
      <c r="D61" s="3"/>
      <c r="E61" s="3"/>
      <c r="F61" s="3"/>
      <c r="G61" s="3"/>
      <c r="H61" s="3"/>
      <c r="I61" s="24"/>
    </row>
    <row r="62" spans="1:9">
      <c r="A62" s="3"/>
      <c r="B62" s="3"/>
      <c r="C62" s="3"/>
      <c r="D62" s="3"/>
      <c r="E62" s="3"/>
      <c r="F62" s="3"/>
      <c r="G62" s="3"/>
      <c r="H62" s="3"/>
      <c r="I62" s="24"/>
    </row>
    <row r="63" spans="1:9">
      <c r="A63" s="3"/>
      <c r="B63" s="3"/>
      <c r="C63" s="3"/>
      <c r="D63" s="3"/>
      <c r="E63" s="3"/>
      <c r="F63" s="3"/>
      <c r="G63" s="3"/>
      <c r="H63" s="3"/>
      <c r="I63" s="24"/>
    </row>
    <row r="64" spans="1:9">
      <c r="A64" s="25"/>
      <c r="B64" s="25"/>
      <c r="C64" s="25"/>
      <c r="D64" s="25"/>
      <c r="E64" s="25"/>
      <c r="F64" s="25"/>
      <c r="G64" s="25"/>
      <c r="H64" s="25"/>
      <c r="I64" s="25"/>
    </row>
    <row r="65" spans="1:9">
      <c r="A65" s="25"/>
      <c r="B65" s="25"/>
      <c r="C65" s="25"/>
      <c r="D65" s="25"/>
      <c r="E65" s="25"/>
      <c r="F65" s="25"/>
      <c r="G65" s="25"/>
      <c r="H65" s="25"/>
      <c r="I65" s="25"/>
    </row>
    <row r="66" spans="1:9">
      <c r="A66" s="25"/>
      <c r="B66" s="25"/>
      <c r="C66" s="25"/>
      <c r="D66" s="25"/>
      <c r="E66" s="25"/>
      <c r="F66" s="25"/>
      <c r="G66" s="25"/>
      <c r="H66" s="25"/>
      <c r="I66" s="25"/>
    </row>
    <row r="67" spans="1:9">
      <c r="A67" s="25"/>
      <c r="B67" s="25"/>
      <c r="C67" s="25"/>
      <c r="D67" s="25"/>
      <c r="E67" s="25"/>
      <c r="F67" s="25"/>
      <c r="G67" s="25"/>
      <c r="H67" s="25"/>
      <c r="I67" s="25"/>
    </row>
  </sheetData>
  <sheetProtection algorithmName="SHA-512" hashValue="iivWxJaFZcOikMM4/tIdKW15xthKcJPu12GGx27sf2QBh6Zvv35N42ufxkQcd3LS9nn0fM6DAbiDCqW9IdEiPQ==" saltValue="1zFBsUbXrJCfwZONCg4zXA==" spinCount="100000" sheet="1" selectLockedCells="1"/>
  <mergeCells count="2">
    <mergeCell ref="A7:I7"/>
    <mergeCell ref="F2:G2"/>
  </mergeCells>
  <printOptions horizontalCentered="1"/>
  <pageMargins left="0.31496062992125984" right="0.15748031496062992" top="0.39370078740157483" bottom="0.51181102362204722" header="0.23622047244094491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C83E6-B20F-475E-8F6F-D1F44F4AE713}">
  <sheetPr>
    <tabColor rgb="FF92D050"/>
  </sheetPr>
  <dimension ref="A1:J54"/>
  <sheetViews>
    <sheetView zoomScale="112" zoomScaleNormal="112" workbookViewId="0">
      <selection activeCell="G1" sqref="G1:H1"/>
    </sheetView>
  </sheetViews>
  <sheetFormatPr defaultColWidth="9.109375" defaultRowHeight="10.199999999999999"/>
  <cols>
    <col min="1" max="1" width="4.5546875" style="2" customWidth="1"/>
    <col min="2" max="2" width="34.5546875" style="2" customWidth="1"/>
    <col min="3" max="3" width="14.88671875" style="2" hidden="1" customWidth="1"/>
    <col min="4" max="4" width="14.5546875" style="2" hidden="1" customWidth="1"/>
    <col min="5" max="6" width="11" style="2" hidden="1" customWidth="1"/>
    <col min="7" max="9" width="13.44140625" style="2" customWidth="1"/>
    <col min="10" max="10" width="9.5546875" style="2" bestFit="1" customWidth="1"/>
    <col min="11" max="16384" width="9.109375" style="2"/>
  </cols>
  <sheetData>
    <row r="1" spans="1:10" ht="14.25" customHeight="1">
      <c r="A1" s="115"/>
      <c r="B1" s="171" t="s">
        <v>28</v>
      </c>
      <c r="C1" s="172"/>
      <c r="D1" s="3"/>
      <c r="E1" s="3"/>
      <c r="F1" s="3"/>
      <c r="G1" s="220" t="str">
        <f>'ФИ-Наслов'!C18</f>
        <v>ФИМАР БАЛКАН АД СКОПЈЕ</v>
      </c>
      <c r="H1" s="224"/>
      <c r="I1" s="110"/>
      <c r="J1" s="110"/>
    </row>
    <row r="2" spans="1:10" ht="12.75" customHeight="1">
      <c r="A2" s="115"/>
      <c r="B2" s="171" t="s">
        <v>29</v>
      </c>
      <c r="C2" s="3"/>
      <c r="D2" s="3"/>
      <c r="E2" s="3"/>
      <c r="F2" s="3"/>
      <c r="G2" s="111" t="str">
        <f>'ФИ-Наслов'!C22</f>
        <v>01.01 - 31.12</v>
      </c>
      <c r="H2" s="173"/>
      <c r="I2" s="173"/>
      <c r="J2" s="174"/>
    </row>
    <row r="3" spans="1:10" ht="14.25" customHeight="1">
      <c r="A3" s="115"/>
      <c r="B3" s="112" t="s">
        <v>30</v>
      </c>
      <c r="C3" s="3"/>
      <c r="D3" s="3"/>
      <c r="E3" s="3"/>
      <c r="F3" s="3"/>
      <c r="G3" s="114">
        <f>'ФИ-Наслов'!C23</f>
        <v>2022</v>
      </c>
      <c r="H3" s="175"/>
      <c r="I3" s="175"/>
      <c r="J3" s="115"/>
    </row>
    <row r="4" spans="1:10">
      <c r="A4" s="115"/>
      <c r="B4" s="112" t="s">
        <v>31</v>
      </c>
      <c r="C4" s="3"/>
      <c r="D4" s="3"/>
      <c r="E4" s="3"/>
      <c r="F4" s="3"/>
      <c r="G4" s="114" t="str">
        <f>'ФИ-Наслов'!C20</f>
        <v>НЕ</v>
      </c>
      <c r="H4" s="175"/>
      <c r="I4" s="175"/>
      <c r="J4" s="115"/>
    </row>
    <row r="5" spans="1:10">
      <c r="A5" s="115"/>
      <c r="B5" s="112"/>
      <c r="C5" s="176"/>
      <c r="D5" s="177"/>
      <c r="E5" s="177"/>
      <c r="F5" s="177"/>
      <c r="G5" s="175"/>
      <c r="H5" s="175"/>
      <c r="I5" s="175"/>
      <c r="J5" s="115"/>
    </row>
    <row r="6" spans="1:10" ht="21.75" customHeight="1">
      <c r="A6" s="218" t="s">
        <v>85</v>
      </c>
      <c r="B6" s="218"/>
      <c r="C6" s="218"/>
      <c r="D6" s="218"/>
      <c r="E6" s="218"/>
      <c r="F6" s="198"/>
      <c r="G6" s="116"/>
      <c r="H6" s="116"/>
      <c r="I6" s="116"/>
      <c r="J6" s="116"/>
    </row>
    <row r="7" spans="1:10" ht="12.75" customHeight="1">
      <c r="A7" s="219" t="s">
        <v>86</v>
      </c>
      <c r="B7" s="219"/>
      <c r="C7" s="219"/>
      <c r="D7" s="219"/>
      <c r="E7" s="219"/>
      <c r="F7" s="108"/>
      <c r="G7" s="117"/>
      <c r="H7" s="117"/>
      <c r="I7" s="117"/>
      <c r="J7" s="117"/>
    </row>
    <row r="8" spans="1:10">
      <c r="A8" s="115"/>
      <c r="B8" s="115"/>
      <c r="C8" s="118"/>
      <c r="D8" s="118"/>
      <c r="E8" s="118"/>
      <c r="F8" s="118"/>
      <c r="G8" s="118"/>
      <c r="H8" s="118"/>
      <c r="I8" s="118"/>
      <c r="J8" s="118" t="str">
        <f>'Биланс на состојба'!I8</f>
        <v>во МКД</v>
      </c>
    </row>
    <row r="9" spans="1:10" ht="30.6">
      <c r="A9" s="223" t="s">
        <v>87</v>
      </c>
      <c r="B9" s="223" t="s">
        <v>34</v>
      </c>
      <c r="C9" s="4" t="s">
        <v>35</v>
      </c>
      <c r="D9" s="4" t="s">
        <v>36</v>
      </c>
      <c r="E9" s="4" t="str">
        <f>'Биланс на состојба'!D9</f>
        <v>Период кој завршува на 31.12.2018</v>
      </c>
      <c r="F9" s="4" t="str">
        <f>'Биланс на состојба'!E9</f>
        <v>Период кој завршува на 31.12.2019</v>
      </c>
      <c r="G9" s="4" t="str">
        <f>'Биланс на состојба'!F9</f>
        <v>Период кој завршува на 31.12.2020</v>
      </c>
      <c r="H9" s="4" t="str">
        <f>'Биланс на состојба'!G9</f>
        <v>Период кој завршува на 31.12.2021</v>
      </c>
      <c r="I9" s="4" t="s">
        <v>407</v>
      </c>
      <c r="J9" s="4" t="s">
        <v>37</v>
      </c>
    </row>
    <row r="10" spans="1:10" ht="30.6">
      <c r="A10" s="223"/>
      <c r="B10" s="223"/>
      <c r="C10" s="4" t="s">
        <v>88</v>
      </c>
      <c r="D10" s="4" t="s">
        <v>88</v>
      </c>
      <c r="E10" s="4" t="s">
        <v>88</v>
      </c>
      <c r="F10" s="4" t="s">
        <v>88</v>
      </c>
      <c r="G10" s="4" t="s">
        <v>88</v>
      </c>
      <c r="H10" s="4" t="s">
        <v>88</v>
      </c>
      <c r="I10" s="4" t="s">
        <v>88</v>
      </c>
      <c r="J10" s="4" t="s">
        <v>89</v>
      </c>
    </row>
    <row r="11" spans="1:10">
      <c r="A11" s="50">
        <v>1</v>
      </c>
      <c r="B11" s="51" t="s">
        <v>90</v>
      </c>
      <c r="C11" s="121">
        <v>88365611</v>
      </c>
      <c r="D11" s="121">
        <v>725612904</v>
      </c>
      <c r="E11" s="121">
        <v>538513887</v>
      </c>
      <c r="F11" s="121">
        <v>665995581</v>
      </c>
      <c r="G11" s="121">
        <v>682466281</v>
      </c>
      <c r="H11" s="121">
        <v>840554334</v>
      </c>
      <c r="I11" s="121">
        <v>863125212</v>
      </c>
      <c r="J11" s="82">
        <v>123.16422912035416</v>
      </c>
    </row>
    <row r="12" spans="1:10">
      <c r="A12" s="50">
        <v>2</v>
      </c>
      <c r="B12" s="53" t="s">
        <v>91</v>
      </c>
      <c r="C12" s="178">
        <v>88357619</v>
      </c>
      <c r="D12" s="178">
        <v>721330332</v>
      </c>
      <c r="E12" s="178">
        <v>536121012</v>
      </c>
      <c r="F12" s="178">
        <v>665952345</v>
      </c>
      <c r="G12" s="178">
        <v>681862221</v>
      </c>
      <c r="H12" s="178">
        <v>839511178</v>
      </c>
      <c r="I12" s="178">
        <v>862500625</v>
      </c>
      <c r="J12" s="83">
        <v>123.12035366452719</v>
      </c>
    </row>
    <row r="13" spans="1:10">
      <c r="A13" s="50" t="s">
        <v>92</v>
      </c>
      <c r="B13" s="53" t="s">
        <v>93</v>
      </c>
      <c r="C13" s="29">
        <v>21896853</v>
      </c>
      <c r="D13" s="29">
        <v>110100409</v>
      </c>
      <c r="E13" s="29">
        <v>59499934</v>
      </c>
      <c r="F13" s="29">
        <v>44818848</v>
      </c>
      <c r="G13" s="29">
        <v>101068353</v>
      </c>
      <c r="H13" s="29">
        <v>313155027</v>
      </c>
      <c r="I13" s="29">
        <v>193865305</v>
      </c>
      <c r="J13" s="84">
        <v>309.84479088127614</v>
      </c>
    </row>
    <row r="14" spans="1:10">
      <c r="A14" s="50" t="s">
        <v>94</v>
      </c>
      <c r="B14" s="53" t="s">
        <v>95</v>
      </c>
      <c r="C14" s="29">
        <v>66460766</v>
      </c>
      <c r="D14" s="29">
        <v>611229923</v>
      </c>
      <c r="E14" s="29">
        <v>476621078</v>
      </c>
      <c r="F14" s="29">
        <v>621133497</v>
      </c>
      <c r="G14" s="29">
        <v>580793868</v>
      </c>
      <c r="H14" s="29">
        <v>526356151</v>
      </c>
      <c r="I14" s="29">
        <v>668635320</v>
      </c>
      <c r="J14" s="84">
        <v>90.62701588302582</v>
      </c>
    </row>
    <row r="15" spans="1:10" ht="20.399999999999999">
      <c r="A15" s="50">
        <v>3</v>
      </c>
      <c r="B15" s="53" t="s">
        <v>96</v>
      </c>
      <c r="C15" s="55" t="s">
        <v>97</v>
      </c>
      <c r="D15" s="55" t="s">
        <v>98</v>
      </c>
      <c r="E15" s="55" t="s">
        <v>98</v>
      </c>
      <c r="F15" s="55" t="s">
        <v>98</v>
      </c>
      <c r="G15" s="55" t="s">
        <v>98</v>
      </c>
      <c r="H15" s="55" t="s">
        <v>98</v>
      </c>
      <c r="I15" s="55" t="s">
        <v>98</v>
      </c>
      <c r="J15" s="85"/>
    </row>
    <row r="16" spans="1:10" ht="20.399999999999999">
      <c r="A16" s="50">
        <v>4</v>
      </c>
      <c r="B16" s="53" t="s">
        <v>99</v>
      </c>
      <c r="C16" s="29">
        <v>0</v>
      </c>
      <c r="D16" s="29">
        <v>0</v>
      </c>
      <c r="E16" s="29"/>
      <c r="F16" s="29"/>
      <c r="G16" s="29"/>
      <c r="H16" s="29"/>
      <c r="I16" s="29">
        <v>66170018</v>
      </c>
      <c r="J16" s="84"/>
    </row>
    <row r="17" spans="1:10" ht="20.399999999999999">
      <c r="A17" s="50">
        <v>5</v>
      </c>
      <c r="B17" s="53" t="s">
        <v>100</v>
      </c>
      <c r="C17" s="29">
        <v>0</v>
      </c>
      <c r="D17" s="29">
        <v>0</v>
      </c>
      <c r="E17" s="29"/>
      <c r="F17" s="29"/>
      <c r="G17" s="29"/>
      <c r="H17" s="29">
        <v>66170018</v>
      </c>
      <c r="I17" s="29">
        <v>140052433</v>
      </c>
      <c r="J17" s="84"/>
    </row>
    <row r="18" spans="1:10">
      <c r="A18" s="50">
        <v>6</v>
      </c>
      <c r="B18" s="53" t="s">
        <v>101</v>
      </c>
      <c r="C18" s="29"/>
      <c r="D18" s="29">
        <v>1211373</v>
      </c>
      <c r="E18" s="29"/>
      <c r="F18" s="29"/>
      <c r="G18" s="29"/>
      <c r="H18" s="29"/>
      <c r="I18" s="29"/>
      <c r="J18" s="84"/>
    </row>
    <row r="19" spans="1:10">
      <c r="A19" s="50">
        <v>7</v>
      </c>
      <c r="B19" s="57" t="s">
        <v>102</v>
      </c>
      <c r="C19" s="29">
        <v>7992</v>
      </c>
      <c r="D19" s="29">
        <v>3071199</v>
      </c>
      <c r="E19" s="29">
        <v>2392875</v>
      </c>
      <c r="F19" s="29">
        <v>43236</v>
      </c>
      <c r="G19" s="29">
        <v>604060</v>
      </c>
      <c r="H19" s="29">
        <v>1043156</v>
      </c>
      <c r="I19" s="29">
        <v>624587</v>
      </c>
      <c r="J19" s="84">
        <v>172.69079230540012</v>
      </c>
    </row>
    <row r="20" spans="1:10">
      <c r="A20" s="50">
        <v>8</v>
      </c>
      <c r="B20" s="56" t="s">
        <v>103</v>
      </c>
      <c r="C20" s="121">
        <v>81857333</v>
      </c>
      <c r="D20" s="121">
        <v>649245543</v>
      </c>
      <c r="E20" s="121">
        <v>465072582</v>
      </c>
      <c r="F20" s="121">
        <v>583489941</v>
      </c>
      <c r="G20" s="121">
        <v>700147072</v>
      </c>
      <c r="H20" s="121">
        <v>899282405</v>
      </c>
      <c r="I20" s="121">
        <v>930250973</v>
      </c>
      <c r="J20" s="82">
        <v>128.44192898374359</v>
      </c>
    </row>
    <row r="21" spans="1:10">
      <c r="A21" s="50">
        <v>9</v>
      </c>
      <c r="B21" s="57" t="s">
        <v>104</v>
      </c>
      <c r="C21" s="29">
        <v>23538306</v>
      </c>
      <c r="D21" s="29">
        <v>111385627</v>
      </c>
      <c r="E21" s="29">
        <v>780760</v>
      </c>
      <c r="F21" s="29">
        <v>0</v>
      </c>
      <c r="G21" s="29">
        <v>68154267</v>
      </c>
      <c r="H21" s="29">
        <v>84203172</v>
      </c>
      <c r="I21" s="29">
        <v>77080656</v>
      </c>
      <c r="J21" s="84">
        <v>123.54790933339508</v>
      </c>
    </row>
    <row r="22" spans="1:10">
      <c r="A22" s="50">
        <v>10</v>
      </c>
      <c r="B22" s="57" t="s">
        <v>105</v>
      </c>
      <c r="C22" s="29">
        <v>18559249</v>
      </c>
      <c r="D22" s="29">
        <v>68127292</v>
      </c>
      <c r="E22" s="29">
        <v>90669621</v>
      </c>
      <c r="F22" s="29">
        <v>152768502</v>
      </c>
      <c r="G22" s="29">
        <v>151164208</v>
      </c>
      <c r="H22" s="29">
        <v>219870451</v>
      </c>
      <c r="I22" s="29">
        <v>326814919</v>
      </c>
      <c r="J22" s="84">
        <v>145.45139614001747</v>
      </c>
    </row>
    <row r="23" spans="1:10" ht="30.6">
      <c r="A23" s="50">
        <v>11</v>
      </c>
      <c r="B23" s="57" t="s">
        <v>106</v>
      </c>
      <c r="C23" s="29"/>
      <c r="D23" s="29"/>
      <c r="E23" s="29"/>
      <c r="F23" s="29"/>
      <c r="G23" s="29"/>
      <c r="H23" s="29"/>
      <c r="I23" s="29"/>
      <c r="J23" s="84"/>
    </row>
    <row r="24" spans="1:10">
      <c r="A24" s="50">
        <v>12</v>
      </c>
      <c r="B24" s="57" t="s">
        <v>107</v>
      </c>
      <c r="C24" s="29">
        <v>20334527</v>
      </c>
      <c r="D24" s="29">
        <v>141179822</v>
      </c>
      <c r="E24" s="29">
        <v>74365924</v>
      </c>
      <c r="F24" s="29">
        <v>117224193</v>
      </c>
      <c r="G24" s="29">
        <v>123419670</v>
      </c>
      <c r="H24" s="29">
        <v>164333332</v>
      </c>
      <c r="I24" s="29">
        <v>105987339</v>
      </c>
      <c r="J24" s="84">
        <v>133.1500335400346</v>
      </c>
    </row>
    <row r="25" spans="1:10">
      <c r="A25" s="50">
        <v>13</v>
      </c>
      <c r="B25" s="57" t="s">
        <v>108</v>
      </c>
      <c r="C25" s="29">
        <v>1748841</v>
      </c>
      <c r="D25" s="29">
        <v>240703412</v>
      </c>
      <c r="E25" s="29">
        <v>44251860</v>
      </c>
      <c r="F25" s="29">
        <v>46230838</v>
      </c>
      <c r="G25" s="29">
        <v>34526768</v>
      </c>
      <c r="H25" s="29">
        <v>56017343</v>
      </c>
      <c r="I25" s="29">
        <v>30398527</v>
      </c>
      <c r="J25" s="84">
        <v>162.24322821064513</v>
      </c>
    </row>
    <row r="26" spans="1:10">
      <c r="A26" s="50">
        <v>14</v>
      </c>
      <c r="B26" s="57" t="s">
        <v>109</v>
      </c>
      <c r="C26" s="29">
        <v>8167290</v>
      </c>
      <c r="D26" s="29">
        <v>43499451</v>
      </c>
      <c r="E26" s="29">
        <v>180919452</v>
      </c>
      <c r="F26" s="29">
        <v>164814976</v>
      </c>
      <c r="G26" s="29">
        <v>203430415</v>
      </c>
      <c r="H26" s="29">
        <v>257035454</v>
      </c>
      <c r="I26" s="29">
        <v>301778074</v>
      </c>
      <c r="J26" s="84">
        <v>126.35055284137331</v>
      </c>
    </row>
    <row r="27" spans="1:10" ht="20.399999999999999">
      <c r="A27" s="50">
        <v>15</v>
      </c>
      <c r="B27" s="53" t="s">
        <v>110</v>
      </c>
      <c r="C27" s="29">
        <v>8674776</v>
      </c>
      <c r="D27" s="29">
        <v>38839266</v>
      </c>
      <c r="E27" s="29">
        <v>72765084</v>
      </c>
      <c r="F27" s="29">
        <v>102353978</v>
      </c>
      <c r="G27" s="29">
        <v>118360549</v>
      </c>
      <c r="H27" s="29">
        <v>109840157</v>
      </c>
      <c r="I27" s="29">
        <v>87764950</v>
      </c>
      <c r="J27" s="84">
        <v>92.801324366956081</v>
      </c>
    </row>
    <row r="28" spans="1:10" ht="20.399999999999999">
      <c r="A28" s="50">
        <v>16</v>
      </c>
      <c r="B28" s="57" t="s">
        <v>111</v>
      </c>
      <c r="C28" s="29"/>
      <c r="D28" s="29"/>
      <c r="E28" s="29"/>
      <c r="F28" s="29"/>
      <c r="G28" s="29"/>
      <c r="H28" s="29"/>
      <c r="I28" s="29"/>
      <c r="J28" s="84"/>
    </row>
    <row r="29" spans="1:10" ht="20.399999999999999">
      <c r="A29" s="50">
        <v>17</v>
      </c>
      <c r="B29" s="53" t="s">
        <v>112</v>
      </c>
      <c r="C29" s="29"/>
      <c r="D29" s="29">
        <v>5088077</v>
      </c>
      <c r="E29" s="29"/>
      <c r="F29" s="29"/>
      <c r="G29" s="29"/>
      <c r="H29" s="29"/>
      <c r="I29" s="29">
        <v>107546</v>
      </c>
      <c r="J29" s="84"/>
    </row>
    <row r="30" spans="1:10">
      <c r="A30" s="50">
        <v>18</v>
      </c>
      <c r="B30" s="57" t="s">
        <v>113</v>
      </c>
      <c r="C30" s="29"/>
      <c r="D30" s="29"/>
      <c r="E30" s="29"/>
      <c r="F30" s="29"/>
      <c r="G30" s="29"/>
      <c r="H30" s="29"/>
      <c r="I30" s="29"/>
      <c r="J30" s="84"/>
    </row>
    <row r="31" spans="1:10">
      <c r="A31" s="50">
        <v>19</v>
      </c>
      <c r="B31" s="53" t="s">
        <v>114</v>
      </c>
      <c r="C31" s="29">
        <v>834344</v>
      </c>
      <c r="D31" s="29">
        <v>422596</v>
      </c>
      <c r="E31" s="29">
        <v>1319881</v>
      </c>
      <c r="F31" s="29">
        <v>97454</v>
      </c>
      <c r="G31" s="29">
        <v>1091195</v>
      </c>
      <c r="H31" s="29">
        <v>7982496</v>
      </c>
      <c r="I31" s="29">
        <v>318962</v>
      </c>
      <c r="J31" s="84">
        <v>731.53707632457997</v>
      </c>
    </row>
    <row r="32" spans="1:10">
      <c r="A32" s="50">
        <v>20</v>
      </c>
      <c r="B32" s="58" t="s">
        <v>115</v>
      </c>
      <c r="C32" s="59">
        <v>6508278</v>
      </c>
      <c r="D32" s="59">
        <v>76367361</v>
      </c>
      <c r="E32" s="59">
        <v>73441305</v>
      </c>
      <c r="F32" s="59">
        <v>82505640</v>
      </c>
      <c r="G32" s="59">
        <v>-17680791</v>
      </c>
      <c r="H32" s="59">
        <v>7441947</v>
      </c>
      <c r="I32" s="59">
        <v>6756654</v>
      </c>
      <c r="J32" s="86">
        <v>-42.090577282430409</v>
      </c>
    </row>
    <row r="33" spans="1:10">
      <c r="A33" s="50">
        <v>21</v>
      </c>
      <c r="B33" s="60" t="s">
        <v>116</v>
      </c>
      <c r="C33" s="52">
        <v>34635</v>
      </c>
      <c r="D33" s="52">
        <v>706547</v>
      </c>
      <c r="E33" s="52">
        <v>155268</v>
      </c>
      <c r="F33" s="52">
        <v>782643</v>
      </c>
      <c r="G33" s="52">
        <v>4329031</v>
      </c>
      <c r="H33" s="52">
        <v>756612</v>
      </c>
      <c r="I33" s="52">
        <v>943905</v>
      </c>
      <c r="J33" s="82">
        <v>17.477629520324527</v>
      </c>
    </row>
    <row r="34" spans="1:10" ht="20.399999999999999">
      <c r="A34" s="50" t="s">
        <v>117</v>
      </c>
      <c r="B34" s="53" t="s">
        <v>118</v>
      </c>
      <c r="C34" s="29">
        <v>34635</v>
      </c>
      <c r="D34" s="29">
        <v>706547</v>
      </c>
      <c r="E34" s="29">
        <v>155268</v>
      </c>
      <c r="F34" s="29">
        <v>782643</v>
      </c>
      <c r="G34" s="29">
        <v>4329031</v>
      </c>
      <c r="H34" s="29">
        <v>756612</v>
      </c>
      <c r="I34" s="29">
        <v>943905</v>
      </c>
      <c r="J34" s="84">
        <v>17.477629520324527</v>
      </c>
    </row>
    <row r="35" spans="1:10">
      <c r="A35" s="50" t="s">
        <v>119</v>
      </c>
      <c r="B35" s="53" t="s">
        <v>120</v>
      </c>
      <c r="C35" s="29"/>
      <c r="D35" s="29"/>
      <c r="E35" s="29"/>
      <c r="F35" s="29"/>
      <c r="G35" s="29"/>
      <c r="H35" s="29"/>
      <c r="I35" s="29"/>
      <c r="J35" s="84"/>
    </row>
    <row r="36" spans="1:10">
      <c r="A36" s="50" t="s">
        <v>121</v>
      </c>
      <c r="B36" s="53" t="s">
        <v>122</v>
      </c>
      <c r="C36" s="29"/>
      <c r="D36" s="29"/>
      <c r="E36" s="29"/>
      <c r="F36" s="29"/>
      <c r="G36" s="29"/>
      <c r="H36" s="29"/>
      <c r="I36" s="29"/>
      <c r="J36" s="84"/>
    </row>
    <row r="37" spans="1:10">
      <c r="A37" s="50">
        <v>22</v>
      </c>
      <c r="B37" s="60" t="s">
        <v>123</v>
      </c>
      <c r="C37" s="121">
        <v>3573641</v>
      </c>
      <c r="D37" s="121">
        <v>1703840</v>
      </c>
      <c r="E37" s="121">
        <v>954307</v>
      </c>
      <c r="F37" s="121">
        <v>2319267</v>
      </c>
      <c r="G37" s="121">
        <v>4114169</v>
      </c>
      <c r="H37" s="121">
        <v>2327733</v>
      </c>
      <c r="I37" s="121">
        <v>2489393</v>
      </c>
      <c r="J37" s="82">
        <v>56.578448770577971</v>
      </c>
    </row>
    <row r="38" spans="1:10" ht="20.399999999999999">
      <c r="A38" s="50" t="s">
        <v>124</v>
      </c>
      <c r="B38" s="53" t="s">
        <v>125</v>
      </c>
      <c r="C38" s="29">
        <v>3573641</v>
      </c>
      <c r="D38" s="29">
        <v>1703840</v>
      </c>
      <c r="E38" s="29">
        <v>954307</v>
      </c>
      <c r="F38" s="29">
        <v>2319267</v>
      </c>
      <c r="G38" s="29">
        <v>4114169</v>
      </c>
      <c r="H38" s="29">
        <v>2327733</v>
      </c>
      <c r="I38" s="29">
        <v>2489393</v>
      </c>
      <c r="J38" s="84">
        <v>56.578448770577971</v>
      </c>
    </row>
    <row r="39" spans="1:10">
      <c r="A39" s="50" t="s">
        <v>126</v>
      </c>
      <c r="B39" s="53" t="s">
        <v>127</v>
      </c>
      <c r="C39" s="29"/>
      <c r="D39" s="29"/>
      <c r="E39" s="29"/>
      <c r="F39" s="29"/>
      <c r="G39" s="29"/>
      <c r="H39" s="29"/>
      <c r="I39" s="29"/>
      <c r="J39" s="84"/>
    </row>
    <row r="40" spans="1:10">
      <c r="A40" s="50" t="s">
        <v>128</v>
      </c>
      <c r="B40" s="53" t="s">
        <v>129</v>
      </c>
      <c r="C40" s="29"/>
      <c r="D40" s="29"/>
      <c r="E40" s="29"/>
      <c r="F40" s="29"/>
      <c r="G40" s="29"/>
      <c r="H40" s="29"/>
      <c r="I40" s="29"/>
      <c r="J40" s="84"/>
    </row>
    <row r="41" spans="1:10">
      <c r="A41" s="50">
        <v>23</v>
      </c>
      <c r="B41" s="56" t="s">
        <v>130</v>
      </c>
      <c r="C41" s="121">
        <v>2969272</v>
      </c>
      <c r="D41" s="121">
        <v>75370068</v>
      </c>
      <c r="E41" s="121">
        <v>72642266</v>
      </c>
      <c r="F41" s="121">
        <v>80969016</v>
      </c>
      <c r="G41" s="121">
        <v>-17465929</v>
      </c>
      <c r="H41" s="121">
        <v>5870826</v>
      </c>
      <c r="I41" s="121">
        <v>5211166</v>
      </c>
      <c r="J41" s="82">
        <v>-33.613018809363076</v>
      </c>
    </row>
    <row r="42" spans="1:10" ht="20.399999999999999">
      <c r="A42" s="50">
        <v>24</v>
      </c>
      <c r="B42" s="53" t="s">
        <v>131</v>
      </c>
      <c r="C42" s="29"/>
      <c r="D42" s="29"/>
      <c r="E42" s="29"/>
      <c r="F42" s="29"/>
      <c r="G42" s="29"/>
      <c r="H42" s="29"/>
      <c r="I42" s="29"/>
      <c r="J42" s="84"/>
    </row>
    <row r="43" spans="1:10" ht="20.399999999999999">
      <c r="A43" s="50">
        <v>25</v>
      </c>
      <c r="B43" s="56" t="s">
        <v>132</v>
      </c>
      <c r="C43" s="121">
        <v>2969272</v>
      </c>
      <c r="D43" s="121">
        <v>75370068</v>
      </c>
      <c r="E43" s="121">
        <v>72642266</v>
      </c>
      <c r="F43" s="121">
        <v>80969016</v>
      </c>
      <c r="G43" s="121">
        <v>-17465929</v>
      </c>
      <c r="H43" s="121">
        <v>5870826</v>
      </c>
      <c r="I43" s="121">
        <v>5211166</v>
      </c>
      <c r="J43" s="82">
        <v>-33.613018809363076</v>
      </c>
    </row>
    <row r="44" spans="1:10">
      <c r="A44" s="50">
        <v>26</v>
      </c>
      <c r="B44" s="57" t="s">
        <v>133</v>
      </c>
      <c r="C44" s="29">
        <v>314247</v>
      </c>
      <c r="D44" s="29">
        <v>7340772</v>
      </c>
      <c r="E44" s="29">
        <v>5625050</v>
      </c>
      <c r="F44" s="29">
        <v>4472935</v>
      </c>
      <c r="G44" s="29">
        <v>0</v>
      </c>
      <c r="H44" s="29">
        <v>3230587</v>
      </c>
      <c r="I44" s="29">
        <v>2416441</v>
      </c>
      <c r="J44" s="84"/>
    </row>
    <row r="45" spans="1:10">
      <c r="A45" s="50">
        <v>27</v>
      </c>
      <c r="B45" s="58" t="s">
        <v>134</v>
      </c>
      <c r="C45" s="179">
        <v>2655025</v>
      </c>
      <c r="D45" s="179">
        <v>68029296</v>
      </c>
      <c r="E45" s="179">
        <v>67017216</v>
      </c>
      <c r="F45" s="179">
        <v>76496081</v>
      </c>
      <c r="G45" s="179">
        <v>-17465929</v>
      </c>
      <c r="H45" s="179">
        <v>2640239</v>
      </c>
      <c r="I45" s="179">
        <v>2794725</v>
      </c>
      <c r="J45" s="87">
        <v>-15.116510550340609</v>
      </c>
    </row>
    <row r="46" spans="1:10">
      <c r="A46" s="50">
        <v>28</v>
      </c>
      <c r="B46" s="60" t="s">
        <v>135</v>
      </c>
      <c r="C46" s="30"/>
      <c r="D46" s="30"/>
      <c r="E46" s="30"/>
      <c r="F46" s="30"/>
      <c r="G46" s="30"/>
      <c r="H46" s="30"/>
      <c r="I46" s="30"/>
      <c r="J46" s="88"/>
    </row>
    <row r="47" spans="1:10" ht="20.399999999999999">
      <c r="A47" s="50">
        <v>29</v>
      </c>
      <c r="B47" s="56" t="s">
        <v>136</v>
      </c>
      <c r="C47" s="121">
        <v>2655025</v>
      </c>
      <c r="D47" s="121">
        <v>68029296</v>
      </c>
      <c r="E47" s="121">
        <v>67017216</v>
      </c>
      <c r="F47" s="121">
        <v>76496081</v>
      </c>
      <c r="G47" s="121">
        <v>-17465929</v>
      </c>
      <c r="H47" s="121">
        <v>2640239</v>
      </c>
      <c r="I47" s="121">
        <v>2794725</v>
      </c>
      <c r="J47" s="82">
        <v>-15.116510550340609</v>
      </c>
    </row>
    <row r="48" spans="1:10">
      <c r="A48" s="50">
        <v>30</v>
      </c>
      <c r="B48" s="53" t="s">
        <v>137</v>
      </c>
      <c r="C48" s="29"/>
      <c r="D48" s="29"/>
      <c r="E48" s="29"/>
      <c r="F48" s="29"/>
      <c r="G48" s="29"/>
      <c r="H48" s="29"/>
      <c r="I48" s="29"/>
      <c r="J48" s="84"/>
    </row>
    <row r="49" spans="1:10">
      <c r="A49" s="50">
        <v>31</v>
      </c>
      <c r="B49" s="56" t="s">
        <v>138</v>
      </c>
      <c r="C49" s="121">
        <v>2655025</v>
      </c>
      <c r="D49" s="121">
        <v>68029296</v>
      </c>
      <c r="E49" s="121">
        <v>67017216</v>
      </c>
      <c r="F49" s="121">
        <v>76496081</v>
      </c>
      <c r="G49" s="121">
        <v>-17465929</v>
      </c>
      <c r="H49" s="121">
        <v>2640239</v>
      </c>
      <c r="I49" s="121">
        <v>2794725</v>
      </c>
      <c r="J49" s="82">
        <v>-15.116510550340609</v>
      </c>
    </row>
    <row r="50" spans="1:10">
      <c r="A50" s="115"/>
      <c r="B50" s="115"/>
      <c r="C50" s="115"/>
      <c r="D50" s="115"/>
      <c r="E50" s="115"/>
      <c r="F50" s="115"/>
      <c r="G50" s="115"/>
      <c r="H50" s="115"/>
      <c r="I50" s="115"/>
      <c r="J50" s="115"/>
    </row>
    <row r="51" spans="1:10">
      <c r="A51" s="115"/>
      <c r="B51" s="115"/>
      <c r="C51" s="115"/>
      <c r="D51" s="115"/>
      <c r="E51" s="115"/>
      <c r="F51" s="115"/>
      <c r="G51" s="115"/>
      <c r="H51" s="115"/>
      <c r="I51" s="115"/>
      <c r="J51" s="115"/>
    </row>
    <row r="52" spans="1:10">
      <c r="A52" s="115"/>
      <c r="B52" s="115"/>
      <c r="C52" s="115"/>
      <c r="D52" s="115"/>
      <c r="E52" s="115"/>
      <c r="F52" s="115"/>
      <c r="G52" s="115"/>
      <c r="H52" s="115"/>
      <c r="I52" s="115"/>
      <c r="J52" s="115"/>
    </row>
    <row r="53" spans="1:10">
      <c r="A53" s="115"/>
      <c r="B53" s="115"/>
      <c r="C53" s="115"/>
      <c r="D53" s="115"/>
      <c r="E53" s="115"/>
      <c r="F53" s="115"/>
      <c r="G53" s="115"/>
      <c r="H53" s="115"/>
      <c r="I53" s="115"/>
      <c r="J53" s="115"/>
    </row>
    <row r="54" spans="1:10">
      <c r="A54" s="115"/>
      <c r="B54" s="115"/>
      <c r="C54" s="115"/>
      <c r="D54" s="115"/>
      <c r="E54" s="115"/>
      <c r="F54" s="115"/>
      <c r="G54" s="115"/>
      <c r="H54" s="115"/>
      <c r="I54" s="115"/>
      <c r="J54" s="115"/>
    </row>
  </sheetData>
  <sheetProtection algorithmName="SHA-512" hashValue="uFWtjSigJDPc6KcL//d0L12pLQc7UCNbgEDiGYBfPIGrZeiFUmL1skEbgi2yuLBVU0xPE+PotzGJccN7eED3EQ==" saltValue="v8JMfaBuPp/ymNvvAHwtbw==" spinCount="100000" sheet="1" selectLockedCells="1"/>
  <mergeCells count="5">
    <mergeCell ref="A6:E6"/>
    <mergeCell ref="A7:E7"/>
    <mergeCell ref="A9:A10"/>
    <mergeCell ref="B9:B10"/>
    <mergeCell ref="G1:H1"/>
  </mergeCells>
  <printOptions horizontalCentered="1"/>
  <pageMargins left="0.15748031496062992" right="0.15748031496062992" top="0.39370078740157483" bottom="0.31496062992125984" header="0.15748031496062992" footer="0.19685039370078741"/>
  <pageSetup paperSize="9" scale="9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0DCD3-1866-4B7C-8375-278EB7C523C9}">
  <sheetPr>
    <tabColor indexed="12"/>
  </sheetPr>
  <dimension ref="A1:K52"/>
  <sheetViews>
    <sheetView zoomScale="115" zoomScaleNormal="115" workbookViewId="0">
      <selection activeCell="G2" sqref="G2:H2"/>
    </sheetView>
  </sheetViews>
  <sheetFormatPr defaultColWidth="9.109375" defaultRowHeight="10.199999999999999"/>
  <cols>
    <col min="1" max="1" width="5.109375" style="33" customWidth="1"/>
    <col min="2" max="2" width="34.5546875" style="33" customWidth="1"/>
    <col min="3" max="4" width="14" style="33" hidden="1" customWidth="1"/>
    <col min="5" max="6" width="8.5546875" style="33" hidden="1" customWidth="1"/>
    <col min="7" max="9" width="13.44140625" style="33" customWidth="1"/>
    <col min="10" max="10" width="9.109375" style="33"/>
    <col min="11" max="11" width="14" style="103" customWidth="1"/>
    <col min="12" max="16384" width="9.109375" style="33"/>
  </cols>
  <sheetData>
    <row r="1" spans="1:11">
      <c r="A1" s="32"/>
      <c r="B1" s="32"/>
      <c r="C1" s="32"/>
      <c r="D1" s="32"/>
      <c r="E1" s="32"/>
      <c r="F1" s="32"/>
      <c r="G1" s="32"/>
      <c r="H1" s="32"/>
      <c r="I1" s="32"/>
      <c r="J1" s="32"/>
    </row>
    <row r="2" spans="1:11" ht="10.199999999999999" customHeight="1">
      <c r="A2" s="32"/>
      <c r="B2" s="34" t="s">
        <v>208</v>
      </c>
      <c r="C2" s="35"/>
      <c r="D2" s="35"/>
      <c r="E2" s="36"/>
      <c r="F2" s="36"/>
      <c r="G2" s="227" t="str">
        <f>'FI-Title'!$C$18</f>
        <v>FIMAR BALKAN AD SKOPJE</v>
      </c>
      <c r="H2" s="227"/>
      <c r="I2" s="36"/>
      <c r="J2" s="36"/>
    </row>
    <row r="3" spans="1:11" ht="12.75" customHeight="1">
      <c r="A3" s="32"/>
      <c r="B3" s="34" t="s">
        <v>209</v>
      </c>
      <c r="C3" s="35"/>
      <c r="D3" s="35"/>
      <c r="E3" s="37"/>
      <c r="F3" s="37"/>
      <c r="G3" s="38" t="str">
        <f>'FI-Title'!$C$22</f>
        <v>01.01 - 31.12</v>
      </c>
      <c r="H3" s="35"/>
      <c r="I3" s="47"/>
      <c r="J3" s="35"/>
    </row>
    <row r="4" spans="1:11" ht="12.75" customHeight="1">
      <c r="A4" s="32"/>
      <c r="B4" s="34" t="s">
        <v>210</v>
      </c>
      <c r="C4" s="35"/>
      <c r="D4" s="35"/>
      <c r="E4" s="37"/>
      <c r="F4" s="37"/>
      <c r="G4" s="46">
        <f>'FI-Title'!$C$23</f>
        <v>2022</v>
      </c>
      <c r="H4" s="37"/>
      <c r="I4" s="37"/>
      <c r="J4" s="39"/>
    </row>
    <row r="5" spans="1:11">
      <c r="A5" s="32"/>
      <c r="B5" s="40" t="s">
        <v>211</v>
      </c>
      <c r="C5" s="35"/>
      <c r="D5" s="35"/>
      <c r="E5" s="32"/>
      <c r="F5" s="32"/>
      <c r="G5" s="41" t="str">
        <f>'FI-Title'!$C$20</f>
        <v>NO</v>
      </c>
      <c r="H5" s="32"/>
      <c r="I5" s="32"/>
      <c r="J5" s="32"/>
    </row>
    <row r="6" spans="1:11" ht="12.75" customHeight="1">
      <c r="A6" s="225" t="s">
        <v>264</v>
      </c>
      <c r="B6" s="225"/>
      <c r="C6" s="225"/>
      <c r="D6" s="225"/>
      <c r="E6" s="225"/>
      <c r="F6" s="225"/>
      <c r="G6" s="225"/>
      <c r="H6" s="225"/>
      <c r="I6" s="225"/>
      <c r="J6" s="225"/>
    </row>
    <row r="7" spans="1:11">
      <c r="A7" s="225"/>
      <c r="B7" s="225"/>
      <c r="C7" s="225"/>
      <c r="D7" s="225"/>
      <c r="E7" s="225"/>
      <c r="F7" s="225"/>
      <c r="G7" s="225"/>
      <c r="H7" s="225"/>
      <c r="I7" s="225"/>
      <c r="J7" s="225"/>
    </row>
    <row r="8" spans="1:11" s="44" customFormat="1" ht="15" customHeight="1">
      <c r="A8" s="42"/>
      <c r="B8" s="43"/>
      <c r="C8" s="48"/>
      <c r="D8" s="48"/>
      <c r="E8" s="48"/>
      <c r="F8" s="48"/>
      <c r="G8" s="48"/>
      <c r="H8" s="48"/>
      <c r="I8" s="48"/>
      <c r="J8" s="48" t="str">
        <f>'Balance Sheet'!I8</f>
        <v>in MKD</v>
      </c>
      <c r="K8" s="104"/>
    </row>
    <row r="9" spans="1:11" s="45" customFormat="1" ht="20.399999999999999">
      <c r="A9" s="226"/>
      <c r="B9" s="226" t="s">
        <v>213</v>
      </c>
      <c r="C9" s="4" t="s">
        <v>214</v>
      </c>
      <c r="D9" s="4" t="s">
        <v>215</v>
      </c>
      <c r="E9" s="4" t="str">
        <f>'Balance Sheet'!D9</f>
        <v>Period end 31.12.2018</v>
      </c>
      <c r="F9" s="4" t="str">
        <f>'Balance Sheet'!E9</f>
        <v>Period end 31.12.2019</v>
      </c>
      <c r="G9" s="4" t="str">
        <f>'Balance Sheet'!F9</f>
        <v>Period end 31.12.2020</v>
      </c>
      <c r="H9" s="4" t="str">
        <f>'Balance Sheet'!G9</f>
        <v>Period end 31.12.2021</v>
      </c>
      <c r="I9" s="4" t="str">
        <f>'Balance Sheet'!H9</f>
        <v>Period end 31.12.2022</v>
      </c>
      <c r="J9" s="49" t="s">
        <v>216</v>
      </c>
      <c r="K9" s="105"/>
    </row>
    <row r="10" spans="1:11" ht="20.399999999999999">
      <c r="A10" s="226"/>
      <c r="B10" s="226"/>
      <c r="C10" s="49" t="s">
        <v>265</v>
      </c>
      <c r="D10" s="49" t="s">
        <v>265</v>
      </c>
      <c r="E10" s="49" t="s">
        <v>265</v>
      </c>
      <c r="F10" s="49" t="s">
        <v>265</v>
      </c>
      <c r="G10" s="49" t="s">
        <v>265</v>
      </c>
      <c r="H10" s="49" t="s">
        <v>265</v>
      </c>
      <c r="I10" s="49" t="s">
        <v>265</v>
      </c>
      <c r="J10" s="49" t="s">
        <v>266</v>
      </c>
    </row>
    <row r="11" spans="1:11">
      <c r="A11" s="50">
        <v>1</v>
      </c>
      <c r="B11" s="51" t="s">
        <v>267</v>
      </c>
      <c r="C11" s="52">
        <f>'Биланс на успех - природа'!C11</f>
        <v>88365611</v>
      </c>
      <c r="D11" s="52">
        <f>'Биланс на успех - природа'!D11</f>
        <v>725612904</v>
      </c>
      <c r="E11" s="52">
        <f>'Биланс на успех - природа'!E11</f>
        <v>538513887</v>
      </c>
      <c r="F11" s="52">
        <f>'Биланс на успех - природа'!F11</f>
        <v>665995581</v>
      </c>
      <c r="G11" s="52">
        <f>'Биланс на успех - природа'!G11</f>
        <v>682466281</v>
      </c>
      <c r="H11" s="52">
        <f>'Биланс на успех - природа'!H11</f>
        <v>840554334</v>
      </c>
      <c r="I11" s="52">
        <f>'Биланс на успех - природа'!I11</f>
        <v>863125212</v>
      </c>
      <c r="J11" s="82">
        <f>I11/H11*100</f>
        <v>102.68523724011874</v>
      </c>
      <c r="K11" s="106"/>
    </row>
    <row r="12" spans="1:11">
      <c r="A12" s="50">
        <v>2</v>
      </c>
      <c r="B12" s="53" t="s">
        <v>268</v>
      </c>
      <c r="C12" s="54">
        <f>'Биланс на успех - природа'!C12</f>
        <v>88357619</v>
      </c>
      <c r="D12" s="54">
        <f>'Биланс на успех - природа'!D12</f>
        <v>721330332</v>
      </c>
      <c r="E12" s="54">
        <f>'Биланс на успех - природа'!E12</f>
        <v>536121012</v>
      </c>
      <c r="F12" s="54">
        <f>'Биланс на успех - природа'!F12</f>
        <v>665952345</v>
      </c>
      <c r="G12" s="54">
        <f>'Биланс на успех - природа'!G12</f>
        <v>681862221</v>
      </c>
      <c r="H12" s="54">
        <f>'Биланс на успех - природа'!H12</f>
        <v>839511178</v>
      </c>
      <c r="I12" s="54">
        <f>'Биланс на успех - природа'!I12</f>
        <v>862500625</v>
      </c>
      <c r="J12" s="83">
        <f t="shared" ref="J12:J49" si="0">I12/H12*100</f>
        <v>102.73843250720837</v>
      </c>
    </row>
    <row r="13" spans="1:11">
      <c r="A13" s="50" t="s">
        <v>269</v>
      </c>
      <c r="B13" s="53" t="s">
        <v>270</v>
      </c>
      <c r="C13" s="29">
        <f>'Биланс на успех - природа'!C13</f>
        <v>21896853</v>
      </c>
      <c r="D13" s="29">
        <f>'Биланс на успех - природа'!D13</f>
        <v>110100409</v>
      </c>
      <c r="E13" s="29">
        <f>'Биланс на успех - природа'!E13</f>
        <v>59499934</v>
      </c>
      <c r="F13" s="29">
        <f>'Биланс на успех - природа'!F13</f>
        <v>44818848</v>
      </c>
      <c r="G13" s="29">
        <f>'Биланс на успех - природа'!G13</f>
        <v>101068353</v>
      </c>
      <c r="H13" s="29">
        <f>'Биланс на успех - природа'!H13</f>
        <v>313155027</v>
      </c>
      <c r="I13" s="29">
        <f>'Биланс на успех - природа'!I13</f>
        <v>193865305</v>
      </c>
      <c r="J13" s="84">
        <f t="shared" si="0"/>
        <v>61.907134896480521</v>
      </c>
    </row>
    <row r="14" spans="1:11">
      <c r="A14" s="50" t="s">
        <v>271</v>
      </c>
      <c r="B14" s="53" t="s">
        <v>272</v>
      </c>
      <c r="C14" s="29">
        <f>'Биланс на успех - природа'!C14</f>
        <v>66460766</v>
      </c>
      <c r="D14" s="29">
        <f>'Биланс на успех - природа'!D14</f>
        <v>611229923</v>
      </c>
      <c r="E14" s="29">
        <f>'Биланс на успех - природа'!E14</f>
        <v>476621078</v>
      </c>
      <c r="F14" s="29">
        <f>'Биланс на успех - природа'!F14</f>
        <v>621133497</v>
      </c>
      <c r="G14" s="29">
        <f>'Биланс на успех - природа'!G14</f>
        <v>580793868</v>
      </c>
      <c r="H14" s="29">
        <f>'Биланс на успех - природа'!H14</f>
        <v>526356151</v>
      </c>
      <c r="I14" s="29">
        <f>'Биланс на успех - природа'!I14</f>
        <v>668635320</v>
      </c>
      <c r="J14" s="84">
        <f t="shared" si="0"/>
        <v>127.03096918876892</v>
      </c>
    </row>
    <row r="15" spans="1:11">
      <c r="A15" s="50">
        <v>3</v>
      </c>
      <c r="B15" s="53" t="s">
        <v>273</v>
      </c>
      <c r="C15" s="55" t="str">
        <f>'Биланс на успех - природа'!C15</f>
        <v>XXXXX</v>
      </c>
      <c r="D15" s="55" t="str">
        <f>'Биланс на успех - природа'!D15</f>
        <v>XXXXXX</v>
      </c>
      <c r="E15" s="55" t="str">
        <f>'Биланс на успех - природа'!E15</f>
        <v>XXXXXX</v>
      </c>
      <c r="F15" s="55" t="str">
        <f>'Биланс на успех - природа'!F15</f>
        <v>XXXXXX</v>
      </c>
      <c r="G15" s="55" t="str">
        <f>'Биланс на успех - природа'!G15</f>
        <v>XXXXXX</v>
      </c>
      <c r="H15" s="55" t="str">
        <f>'Биланс на успех - природа'!H15</f>
        <v>XXXXXX</v>
      </c>
      <c r="I15" s="55" t="str">
        <f>'Биланс на успех - природа'!I15</f>
        <v>XXXXXX</v>
      </c>
      <c r="J15" s="85"/>
    </row>
    <row r="16" spans="1:11" ht="20.399999999999999">
      <c r="A16" s="50">
        <v>4</v>
      </c>
      <c r="B16" s="53" t="s">
        <v>274</v>
      </c>
      <c r="C16" s="29">
        <f>'Биланс на успех - природа'!C16</f>
        <v>0</v>
      </c>
      <c r="D16" s="29">
        <f>'Биланс на успех - природа'!D16</f>
        <v>0</v>
      </c>
      <c r="E16" s="29">
        <f>'Биланс на успех - природа'!E16</f>
        <v>0</v>
      </c>
      <c r="F16" s="29">
        <f>'Биланс на успех - природа'!F16</f>
        <v>0</v>
      </c>
      <c r="G16" s="29">
        <f>'Биланс на успех - природа'!G16</f>
        <v>0</v>
      </c>
      <c r="H16" s="29">
        <f>'Биланс на успех - природа'!H16</f>
        <v>0</v>
      </c>
      <c r="I16" s="29">
        <f>'Биланс на успех - природа'!I16</f>
        <v>66170018</v>
      </c>
      <c r="J16" s="84"/>
    </row>
    <row r="17" spans="1:11" ht="20.399999999999999">
      <c r="A17" s="50">
        <v>5</v>
      </c>
      <c r="B17" s="53" t="s">
        <v>275</v>
      </c>
      <c r="C17" s="29">
        <f>'Биланс на успех - природа'!C17</f>
        <v>0</v>
      </c>
      <c r="D17" s="29">
        <f>'Биланс на успех - природа'!D17</f>
        <v>0</v>
      </c>
      <c r="E17" s="29">
        <f>'Биланс на успех - природа'!E17</f>
        <v>0</v>
      </c>
      <c r="F17" s="29">
        <f>'Биланс на успех - природа'!F17</f>
        <v>0</v>
      </c>
      <c r="G17" s="29">
        <f>'Биланс на успех - природа'!G17</f>
        <v>0</v>
      </c>
      <c r="H17" s="29">
        <f>'Биланс на успех - природа'!H17</f>
        <v>66170018</v>
      </c>
      <c r="I17" s="29">
        <f>'Биланс на успех - природа'!I17</f>
        <v>140052433</v>
      </c>
      <c r="J17" s="84"/>
    </row>
    <row r="18" spans="1:11">
      <c r="A18" s="50">
        <v>6</v>
      </c>
      <c r="B18" s="53" t="s">
        <v>276</v>
      </c>
      <c r="C18" s="29">
        <f>'Биланс на успех - природа'!C18</f>
        <v>0</v>
      </c>
      <c r="D18" s="29">
        <f>'Биланс на успех - природа'!D18</f>
        <v>1211373</v>
      </c>
      <c r="E18" s="29">
        <f>'Биланс на успех - природа'!E18</f>
        <v>0</v>
      </c>
      <c r="F18" s="29">
        <f>'Биланс на успех - природа'!F18</f>
        <v>0</v>
      </c>
      <c r="G18" s="29">
        <f>'Биланс на успех - природа'!G18</f>
        <v>0</v>
      </c>
      <c r="H18" s="29">
        <f>'Биланс на успех - природа'!H18</f>
        <v>0</v>
      </c>
      <c r="I18" s="29">
        <f>'Биланс на успех - природа'!I18</f>
        <v>0</v>
      </c>
      <c r="J18" s="84"/>
    </row>
    <row r="19" spans="1:11">
      <c r="A19" s="50">
        <v>7</v>
      </c>
      <c r="B19" s="53" t="s">
        <v>277</v>
      </c>
      <c r="C19" s="29">
        <f>'Биланс на успех - природа'!C19</f>
        <v>7992</v>
      </c>
      <c r="D19" s="29">
        <f>'Биланс на успех - природа'!D19</f>
        <v>3071199</v>
      </c>
      <c r="E19" s="29">
        <f>'Биланс на успех - природа'!E19</f>
        <v>2392875</v>
      </c>
      <c r="F19" s="29">
        <f>'Биланс на успех - природа'!F19</f>
        <v>43236</v>
      </c>
      <c r="G19" s="29">
        <f>'Биланс на успех - природа'!G19</f>
        <v>604060</v>
      </c>
      <c r="H19" s="29">
        <f>'Биланс на успех - природа'!H19</f>
        <v>1043156</v>
      </c>
      <c r="I19" s="29">
        <f>'Биланс на успех - природа'!I19</f>
        <v>624587</v>
      </c>
      <c r="J19" s="84">
        <f t="shared" si="0"/>
        <v>59.874745483896938</v>
      </c>
    </row>
    <row r="20" spans="1:11">
      <c r="A20" s="50">
        <v>8</v>
      </c>
      <c r="B20" s="56" t="s">
        <v>278</v>
      </c>
      <c r="C20" s="52">
        <f>'Биланс на успех - природа'!C20</f>
        <v>81857333</v>
      </c>
      <c r="D20" s="52">
        <f>'Биланс на успех - природа'!D20</f>
        <v>649245543</v>
      </c>
      <c r="E20" s="52">
        <f>'Биланс на успех - природа'!E20</f>
        <v>465072582</v>
      </c>
      <c r="F20" s="52">
        <f>'Биланс на успех - природа'!F20</f>
        <v>583489941</v>
      </c>
      <c r="G20" s="52">
        <f>'Биланс на успех - природа'!G20</f>
        <v>700147072</v>
      </c>
      <c r="H20" s="52">
        <f>'Биланс на успех - природа'!H20</f>
        <v>899282405</v>
      </c>
      <c r="I20" s="52">
        <f>'Биланс на успех - природа'!I20</f>
        <v>930250973</v>
      </c>
      <c r="J20" s="82">
        <f t="shared" si="0"/>
        <v>103.44369775587903</v>
      </c>
      <c r="K20" s="106"/>
    </row>
    <row r="21" spans="1:11">
      <c r="A21" s="50">
        <v>9</v>
      </c>
      <c r="B21" s="57" t="s">
        <v>279</v>
      </c>
      <c r="C21" s="29">
        <f>'Биланс на успех - природа'!C21</f>
        <v>23538306</v>
      </c>
      <c r="D21" s="29">
        <f>'Биланс на успех - природа'!D21</f>
        <v>111385627</v>
      </c>
      <c r="E21" s="29">
        <f>'Биланс на успех - природа'!E21</f>
        <v>780760</v>
      </c>
      <c r="F21" s="29">
        <f>'Биланс на успех - природа'!F21</f>
        <v>0</v>
      </c>
      <c r="G21" s="29">
        <f>'Биланс на успех - природа'!G21</f>
        <v>68154267</v>
      </c>
      <c r="H21" s="29">
        <f>'Биланс на успех - природа'!H21</f>
        <v>84203172</v>
      </c>
      <c r="I21" s="29">
        <f>'Биланс на успех - природа'!I21</f>
        <v>77080656</v>
      </c>
      <c r="J21" s="84">
        <f t="shared" si="0"/>
        <v>91.541273528270409</v>
      </c>
    </row>
    <row r="22" spans="1:11">
      <c r="A22" s="50">
        <v>10</v>
      </c>
      <c r="B22" s="57" t="s">
        <v>280</v>
      </c>
      <c r="C22" s="29">
        <f>'Биланс на успех - природа'!C22</f>
        <v>18559249</v>
      </c>
      <c r="D22" s="29">
        <f>'Биланс на успех - природа'!D22</f>
        <v>68127292</v>
      </c>
      <c r="E22" s="29">
        <f>'Биланс на успех - природа'!E22</f>
        <v>90669621</v>
      </c>
      <c r="F22" s="29">
        <f>'Биланс на успех - природа'!F22</f>
        <v>152768502</v>
      </c>
      <c r="G22" s="29">
        <f>'Биланс на успех - природа'!G22</f>
        <v>151164208</v>
      </c>
      <c r="H22" s="29">
        <f>'Биланс на успех - природа'!H22</f>
        <v>219870451</v>
      </c>
      <c r="I22" s="29">
        <f>'Биланс на успех - природа'!I22</f>
        <v>326814919</v>
      </c>
      <c r="J22" s="84">
        <f t="shared" si="0"/>
        <v>148.63976378526644</v>
      </c>
    </row>
    <row r="23" spans="1:11" ht="20.399999999999999">
      <c r="A23" s="50">
        <v>11</v>
      </c>
      <c r="B23" s="57" t="s">
        <v>281</v>
      </c>
      <c r="C23" s="29">
        <f>'Биланс на успех - природа'!C23</f>
        <v>0</v>
      </c>
      <c r="D23" s="29">
        <f>'Биланс на успех - природа'!D23</f>
        <v>0</v>
      </c>
      <c r="E23" s="29">
        <f>'Биланс на успех - природа'!E23</f>
        <v>0</v>
      </c>
      <c r="F23" s="29">
        <f>'Биланс на успех - природа'!F23</f>
        <v>0</v>
      </c>
      <c r="G23" s="29">
        <f>'Биланс на успех - природа'!G23</f>
        <v>0</v>
      </c>
      <c r="H23" s="29">
        <f>'Биланс на успех - природа'!H23</f>
        <v>0</v>
      </c>
      <c r="I23" s="29">
        <f>'Биланс на успех - природа'!I23</f>
        <v>0</v>
      </c>
      <c r="J23" s="84"/>
    </row>
    <row r="24" spans="1:11">
      <c r="A24" s="50">
        <v>12</v>
      </c>
      <c r="B24" s="57" t="s">
        <v>282</v>
      </c>
      <c r="C24" s="29">
        <f>'Биланс на успех - природа'!C24</f>
        <v>20334527</v>
      </c>
      <c r="D24" s="29">
        <f>'Биланс на успех - природа'!D24</f>
        <v>141179822</v>
      </c>
      <c r="E24" s="29">
        <f>'Биланс на успех - природа'!E24</f>
        <v>74365924</v>
      </c>
      <c r="F24" s="29">
        <f>'Биланс на успех - природа'!F24</f>
        <v>117224193</v>
      </c>
      <c r="G24" s="29">
        <f>'Биланс на успех - природа'!G24</f>
        <v>123419670</v>
      </c>
      <c r="H24" s="29">
        <f>'Биланс на успех - природа'!H24</f>
        <v>164333332</v>
      </c>
      <c r="I24" s="29">
        <f>'Биланс на успех - природа'!I24</f>
        <v>105987339</v>
      </c>
      <c r="J24" s="84">
        <f t="shared" si="0"/>
        <v>64.495338657162989</v>
      </c>
    </row>
    <row r="25" spans="1:11">
      <c r="A25" s="50">
        <v>13</v>
      </c>
      <c r="B25" s="57" t="s">
        <v>283</v>
      </c>
      <c r="C25" s="29">
        <f>'Биланс на успех - природа'!C25</f>
        <v>1748841</v>
      </c>
      <c r="D25" s="29">
        <f>'Биланс на успех - природа'!D25</f>
        <v>240703412</v>
      </c>
      <c r="E25" s="29">
        <f>'Биланс на успех - природа'!E25</f>
        <v>44251860</v>
      </c>
      <c r="F25" s="29">
        <f>'Биланс на успех - природа'!F25</f>
        <v>46230838</v>
      </c>
      <c r="G25" s="29">
        <f>'Биланс на успех - природа'!G25</f>
        <v>34526768</v>
      </c>
      <c r="H25" s="29">
        <f>'Биланс на успех - природа'!H25</f>
        <v>56017343</v>
      </c>
      <c r="I25" s="29">
        <f>'Биланс на успех - природа'!I25</f>
        <v>30398527</v>
      </c>
      <c r="J25" s="84">
        <f t="shared" si="0"/>
        <v>54.266277856127523</v>
      </c>
    </row>
    <row r="26" spans="1:11">
      <c r="A26" s="50">
        <v>14</v>
      </c>
      <c r="B26" s="57" t="s">
        <v>284</v>
      </c>
      <c r="C26" s="29">
        <f>'Биланс на успех - природа'!C26</f>
        <v>8167290</v>
      </c>
      <c r="D26" s="29">
        <f>'Биланс на успех - природа'!D26</f>
        <v>43499451</v>
      </c>
      <c r="E26" s="29">
        <f>'Биланс на успех - природа'!E26</f>
        <v>180919452</v>
      </c>
      <c r="F26" s="29">
        <f>'Биланс на успех - природа'!F26</f>
        <v>164814976</v>
      </c>
      <c r="G26" s="29">
        <f>'Биланс на успех - природа'!G26</f>
        <v>203430415</v>
      </c>
      <c r="H26" s="29">
        <f>'Биланс на успех - природа'!H26</f>
        <v>257035454</v>
      </c>
      <c r="I26" s="29">
        <f>'Биланс на успех - природа'!I26</f>
        <v>301778074</v>
      </c>
      <c r="J26" s="84">
        <f t="shared" si="0"/>
        <v>117.40717838870587</v>
      </c>
    </row>
    <row r="27" spans="1:11">
      <c r="A27" s="50">
        <v>15</v>
      </c>
      <c r="B27" s="53" t="s">
        <v>285</v>
      </c>
      <c r="C27" s="29">
        <f>'Биланс на успех - природа'!C27</f>
        <v>8674776</v>
      </c>
      <c r="D27" s="29">
        <f>'Биланс на успех - природа'!D27</f>
        <v>38839266</v>
      </c>
      <c r="E27" s="29">
        <f>'Биланс на успех - природа'!E27</f>
        <v>72765084</v>
      </c>
      <c r="F27" s="29">
        <f>'Биланс на успех - природа'!F27</f>
        <v>102353978</v>
      </c>
      <c r="G27" s="29">
        <f>'Биланс на успех - природа'!G27</f>
        <v>118360549</v>
      </c>
      <c r="H27" s="29">
        <f>'Биланс на успех - природа'!H27</f>
        <v>109840157</v>
      </c>
      <c r="I27" s="29">
        <f>'Биланс на успех - природа'!I27</f>
        <v>87764950</v>
      </c>
      <c r="J27" s="84">
        <f t="shared" si="0"/>
        <v>79.902425849591609</v>
      </c>
    </row>
    <row r="28" spans="1:11">
      <c r="A28" s="50">
        <v>16</v>
      </c>
      <c r="B28" s="57" t="s">
        <v>286</v>
      </c>
      <c r="C28" s="29">
        <f>'Биланс на успех - природа'!C28</f>
        <v>0</v>
      </c>
      <c r="D28" s="29">
        <f>'Биланс на успех - природа'!D28</f>
        <v>0</v>
      </c>
      <c r="E28" s="29">
        <f>'Биланс на успех - природа'!E28</f>
        <v>0</v>
      </c>
      <c r="F28" s="29">
        <f>'Биланс на успех - природа'!F28</f>
        <v>0</v>
      </c>
      <c r="G28" s="29">
        <f>'Биланс на успех - природа'!G28</f>
        <v>0</v>
      </c>
      <c r="H28" s="29">
        <f>'Биланс на успех - природа'!H28</f>
        <v>0</v>
      </c>
      <c r="I28" s="29">
        <f>'Биланс на успех - природа'!I28</f>
        <v>0</v>
      </c>
      <c r="J28" s="84"/>
    </row>
    <row r="29" spans="1:11">
      <c r="A29" s="50">
        <v>17</v>
      </c>
      <c r="B29" s="53" t="s">
        <v>287</v>
      </c>
      <c r="C29" s="29">
        <f>'Биланс на успех - природа'!C29</f>
        <v>0</v>
      </c>
      <c r="D29" s="29">
        <f>'Биланс на успех - природа'!D29</f>
        <v>5088077</v>
      </c>
      <c r="E29" s="29">
        <f>'Биланс на успех - природа'!E29</f>
        <v>0</v>
      </c>
      <c r="F29" s="29">
        <f>'Биланс на успех - природа'!F29</f>
        <v>0</v>
      </c>
      <c r="G29" s="29">
        <f>'Биланс на успех - природа'!G29</f>
        <v>0</v>
      </c>
      <c r="H29" s="29">
        <f>'Биланс на успех - природа'!H29</f>
        <v>0</v>
      </c>
      <c r="I29" s="29">
        <f>'Биланс на успех - природа'!I29</f>
        <v>107546</v>
      </c>
      <c r="J29" s="84"/>
    </row>
    <row r="30" spans="1:11">
      <c r="A30" s="50">
        <v>18</v>
      </c>
      <c r="B30" s="57" t="s">
        <v>288</v>
      </c>
      <c r="C30" s="29">
        <f>'Биланс на успех - природа'!C30</f>
        <v>0</v>
      </c>
      <c r="D30" s="29">
        <f>'Биланс на успех - природа'!D30</f>
        <v>0</v>
      </c>
      <c r="E30" s="29">
        <f>'Биланс на успех - природа'!E30</f>
        <v>0</v>
      </c>
      <c r="F30" s="29">
        <f>'Биланс на успех - природа'!F30</f>
        <v>0</v>
      </c>
      <c r="G30" s="29">
        <f>'Биланс на успех - природа'!G30</f>
        <v>0</v>
      </c>
      <c r="H30" s="29">
        <f>'Биланс на успех - природа'!H30</f>
        <v>0</v>
      </c>
      <c r="I30" s="29">
        <f>'Биланс на успех - природа'!I30</f>
        <v>0</v>
      </c>
      <c r="J30" s="84"/>
    </row>
    <row r="31" spans="1:11">
      <c r="A31" s="50">
        <v>19</v>
      </c>
      <c r="B31" s="53" t="s">
        <v>289</v>
      </c>
      <c r="C31" s="29">
        <f>'Биланс на успех - природа'!C31</f>
        <v>834344</v>
      </c>
      <c r="D31" s="29">
        <f>'Биланс на успех - природа'!D31</f>
        <v>422596</v>
      </c>
      <c r="E31" s="29">
        <f>'Биланс на успех - природа'!E31</f>
        <v>1319881</v>
      </c>
      <c r="F31" s="29">
        <f>'Биланс на успех - природа'!F31</f>
        <v>97454</v>
      </c>
      <c r="G31" s="29">
        <f>'Биланс на успех - природа'!G31</f>
        <v>1091195</v>
      </c>
      <c r="H31" s="29">
        <f>'Биланс на успех - природа'!H31</f>
        <v>7982496</v>
      </c>
      <c r="I31" s="29">
        <f>'Биланс на успех - природа'!I31</f>
        <v>318962</v>
      </c>
      <c r="J31" s="84">
        <f t="shared" si="0"/>
        <v>3.9957677398147142</v>
      </c>
    </row>
    <row r="32" spans="1:11">
      <c r="A32" s="50">
        <v>20</v>
      </c>
      <c r="B32" s="58" t="s">
        <v>290</v>
      </c>
      <c r="C32" s="59">
        <f>'Биланс на успех - природа'!C32</f>
        <v>6508278</v>
      </c>
      <c r="D32" s="59">
        <f>'Биланс на успех - природа'!D32</f>
        <v>76367361</v>
      </c>
      <c r="E32" s="59">
        <f>'Биланс на успех - природа'!E32</f>
        <v>73441305</v>
      </c>
      <c r="F32" s="59">
        <f>'Биланс на успех - природа'!F32</f>
        <v>82505640</v>
      </c>
      <c r="G32" s="59">
        <f>'Биланс на успех - природа'!G32</f>
        <v>-17680791</v>
      </c>
      <c r="H32" s="59">
        <f>'Биланс на успех - природа'!H32</f>
        <v>7441947</v>
      </c>
      <c r="I32" s="59">
        <f>'Биланс на успех - природа'!I32</f>
        <v>6756654</v>
      </c>
      <c r="J32" s="86">
        <f t="shared" si="0"/>
        <v>90.791482390293837</v>
      </c>
      <c r="K32" s="106"/>
    </row>
    <row r="33" spans="1:11">
      <c r="A33" s="50">
        <v>21</v>
      </c>
      <c r="B33" s="60" t="s">
        <v>291</v>
      </c>
      <c r="C33" s="52">
        <f>'Биланс на успех - природа'!C33</f>
        <v>34635</v>
      </c>
      <c r="D33" s="52">
        <f>'Биланс на успех - природа'!D33</f>
        <v>706547</v>
      </c>
      <c r="E33" s="52">
        <f>'Биланс на успех - природа'!E33</f>
        <v>155268</v>
      </c>
      <c r="F33" s="52">
        <f>'Биланс на успех - природа'!F33</f>
        <v>782643</v>
      </c>
      <c r="G33" s="52">
        <f>'Биланс на успех - природа'!G33</f>
        <v>4329031</v>
      </c>
      <c r="H33" s="52">
        <f>'Биланс на успех - природа'!H33</f>
        <v>756612</v>
      </c>
      <c r="I33" s="52">
        <f>'Биланс на успех - природа'!I33</f>
        <v>943905</v>
      </c>
      <c r="J33" s="82">
        <f t="shared" si="0"/>
        <v>124.75416726142331</v>
      </c>
    </row>
    <row r="34" spans="1:11" ht="20.399999999999999">
      <c r="A34" s="50" t="s">
        <v>292</v>
      </c>
      <c r="B34" s="53" t="s">
        <v>293</v>
      </c>
      <c r="C34" s="29">
        <f>'Биланс на успех - природа'!C34</f>
        <v>34635</v>
      </c>
      <c r="D34" s="29">
        <f>'Биланс на успех - природа'!D34</f>
        <v>706547</v>
      </c>
      <c r="E34" s="29">
        <f>'Биланс на успех - природа'!E34</f>
        <v>155268</v>
      </c>
      <c r="F34" s="29">
        <f>'Биланс на успех - природа'!F34</f>
        <v>782643</v>
      </c>
      <c r="G34" s="29">
        <f>'Биланс на успех - природа'!G34</f>
        <v>4329031</v>
      </c>
      <c r="H34" s="29">
        <f>'Биланс на успех - природа'!H34</f>
        <v>756612</v>
      </c>
      <c r="I34" s="29">
        <f>'Биланс на успех - природа'!I34</f>
        <v>943905</v>
      </c>
      <c r="J34" s="84">
        <f t="shared" si="0"/>
        <v>124.75416726142331</v>
      </c>
    </row>
    <row r="35" spans="1:11">
      <c r="A35" s="50" t="s">
        <v>294</v>
      </c>
      <c r="B35" s="53" t="s">
        <v>295</v>
      </c>
      <c r="C35" s="29">
        <f>'Биланс на успех - природа'!C35</f>
        <v>0</v>
      </c>
      <c r="D35" s="29">
        <f>'Биланс на успех - природа'!D35</f>
        <v>0</v>
      </c>
      <c r="E35" s="29">
        <f>'Биланс на успех - природа'!E35</f>
        <v>0</v>
      </c>
      <c r="F35" s="29">
        <f>'Биланс на успех - природа'!F35</f>
        <v>0</v>
      </c>
      <c r="G35" s="29">
        <f>'Биланс на успех - природа'!G35</f>
        <v>0</v>
      </c>
      <c r="H35" s="29">
        <f>'Биланс на успех - природа'!H35</f>
        <v>0</v>
      </c>
      <c r="I35" s="29">
        <f>'Биланс на успех - природа'!I35</f>
        <v>0</v>
      </c>
      <c r="J35" s="84"/>
    </row>
    <row r="36" spans="1:11">
      <c r="A36" s="50" t="s">
        <v>296</v>
      </c>
      <c r="B36" s="53" t="s">
        <v>297</v>
      </c>
      <c r="C36" s="29">
        <f>'Биланс на успех - природа'!C36</f>
        <v>0</v>
      </c>
      <c r="D36" s="29">
        <f>'Биланс на успех - природа'!D36</f>
        <v>0</v>
      </c>
      <c r="E36" s="29">
        <f>'Биланс на успех - природа'!E36</f>
        <v>0</v>
      </c>
      <c r="F36" s="29">
        <f>'Биланс на успех - природа'!F36</f>
        <v>0</v>
      </c>
      <c r="G36" s="29">
        <f>'Биланс на успех - природа'!G36</f>
        <v>0</v>
      </c>
      <c r="H36" s="29">
        <f>'Биланс на успех - природа'!H36</f>
        <v>0</v>
      </c>
      <c r="I36" s="29">
        <f>'Биланс на успех - природа'!I36</f>
        <v>0</v>
      </c>
      <c r="J36" s="84"/>
    </row>
    <row r="37" spans="1:11">
      <c r="A37" s="50">
        <v>22</v>
      </c>
      <c r="B37" s="60" t="s">
        <v>298</v>
      </c>
      <c r="C37" s="52">
        <f>'Биланс на успех - природа'!C37</f>
        <v>3573641</v>
      </c>
      <c r="D37" s="52">
        <f>'Биланс на успех - природа'!D37</f>
        <v>1703840</v>
      </c>
      <c r="E37" s="52">
        <f>'Биланс на успех - природа'!E37</f>
        <v>954307</v>
      </c>
      <c r="F37" s="52">
        <f>'Биланс на успех - природа'!F37</f>
        <v>2319267</v>
      </c>
      <c r="G37" s="52">
        <f>'Биланс на успех - природа'!G37</f>
        <v>4114169</v>
      </c>
      <c r="H37" s="52">
        <f>'Биланс на успех - природа'!H37</f>
        <v>2327733</v>
      </c>
      <c r="I37" s="52">
        <f>'Биланс на успех - природа'!I37</f>
        <v>2489393</v>
      </c>
      <c r="J37" s="82">
        <f t="shared" si="0"/>
        <v>106.94495459745599</v>
      </c>
      <c r="K37" s="106"/>
    </row>
    <row r="38" spans="1:11" ht="20.399999999999999">
      <c r="A38" s="50" t="s">
        <v>299</v>
      </c>
      <c r="B38" s="53" t="s">
        <v>300</v>
      </c>
      <c r="C38" s="29">
        <f>'Биланс на успех - природа'!C38</f>
        <v>3573641</v>
      </c>
      <c r="D38" s="29">
        <f>'Биланс на успех - природа'!D38</f>
        <v>1703840</v>
      </c>
      <c r="E38" s="29">
        <f>'Биланс на успех - природа'!E38</f>
        <v>954307</v>
      </c>
      <c r="F38" s="29">
        <f>'Биланс на успех - природа'!F38</f>
        <v>2319267</v>
      </c>
      <c r="G38" s="29">
        <f>'Биланс на успех - природа'!G38</f>
        <v>4114169</v>
      </c>
      <c r="H38" s="29">
        <f>'Биланс на успех - природа'!H38</f>
        <v>2327733</v>
      </c>
      <c r="I38" s="29">
        <f>'Биланс на успех - природа'!I38</f>
        <v>2489393</v>
      </c>
      <c r="J38" s="84">
        <f t="shared" si="0"/>
        <v>106.94495459745599</v>
      </c>
    </row>
    <row r="39" spans="1:11">
      <c r="A39" s="50" t="s">
        <v>301</v>
      </c>
      <c r="B39" s="53" t="s">
        <v>302</v>
      </c>
      <c r="C39" s="29">
        <f>'Биланс на успех - природа'!C39</f>
        <v>0</v>
      </c>
      <c r="D39" s="29">
        <f>'Биланс на успех - природа'!D39</f>
        <v>0</v>
      </c>
      <c r="E39" s="29">
        <f>'Биланс на успех - природа'!E39</f>
        <v>0</v>
      </c>
      <c r="F39" s="29">
        <f>'Биланс на успех - природа'!F39</f>
        <v>0</v>
      </c>
      <c r="G39" s="29">
        <f>'Биланс на успех - природа'!G39</f>
        <v>0</v>
      </c>
      <c r="H39" s="29">
        <f>'Биланс на успех - природа'!H39</f>
        <v>0</v>
      </c>
      <c r="I39" s="29">
        <f>'Биланс на успех - природа'!I39</f>
        <v>0</v>
      </c>
      <c r="J39" s="84"/>
    </row>
    <row r="40" spans="1:11">
      <c r="A40" s="50" t="s">
        <v>303</v>
      </c>
      <c r="B40" s="53" t="s">
        <v>304</v>
      </c>
      <c r="C40" s="29">
        <f>'Биланс на успех - природа'!C40</f>
        <v>0</v>
      </c>
      <c r="D40" s="29">
        <f>'Биланс на успех - природа'!D40</f>
        <v>0</v>
      </c>
      <c r="E40" s="29">
        <f>'Биланс на успех - природа'!E40</f>
        <v>0</v>
      </c>
      <c r="F40" s="29">
        <f>'Биланс на успех - природа'!F40</f>
        <v>0</v>
      </c>
      <c r="G40" s="29">
        <f>'Биланс на успех - природа'!G40</f>
        <v>0</v>
      </c>
      <c r="H40" s="29">
        <f>'Биланс на успех - природа'!H40</f>
        <v>0</v>
      </c>
      <c r="I40" s="29">
        <f>'Биланс на успех - природа'!I40</f>
        <v>0</v>
      </c>
      <c r="J40" s="84"/>
    </row>
    <row r="41" spans="1:11">
      <c r="A41" s="50">
        <v>23</v>
      </c>
      <c r="B41" s="56" t="s">
        <v>305</v>
      </c>
      <c r="C41" s="52">
        <f>'Биланс на успех - природа'!C41</f>
        <v>2969272</v>
      </c>
      <c r="D41" s="52">
        <f>'Биланс на успех - природа'!D41</f>
        <v>75370068</v>
      </c>
      <c r="E41" s="52">
        <f>'Биланс на успех - природа'!E41</f>
        <v>72642266</v>
      </c>
      <c r="F41" s="52">
        <f>'Биланс на успех - природа'!F41</f>
        <v>80969016</v>
      </c>
      <c r="G41" s="52">
        <f>'Биланс на успех - природа'!G41</f>
        <v>-17465929</v>
      </c>
      <c r="H41" s="52">
        <f>'Биланс на успех - природа'!H41</f>
        <v>5870826</v>
      </c>
      <c r="I41" s="52">
        <f>'Биланс на успех - природа'!I41</f>
        <v>5211166</v>
      </c>
      <c r="J41" s="82">
        <f t="shared" si="0"/>
        <v>88.763761692136683</v>
      </c>
      <c r="K41" s="106"/>
    </row>
    <row r="42" spans="1:11">
      <c r="A42" s="50">
        <v>24</v>
      </c>
      <c r="B42" s="53" t="s">
        <v>306</v>
      </c>
      <c r="C42" s="29">
        <f>'Биланс на успех - природа'!C42</f>
        <v>0</v>
      </c>
      <c r="D42" s="29">
        <f>'Биланс на успех - природа'!D42</f>
        <v>0</v>
      </c>
      <c r="E42" s="29">
        <f>'Биланс на успех - природа'!E42</f>
        <v>0</v>
      </c>
      <c r="F42" s="29">
        <f>'Биланс на успех - природа'!F42</f>
        <v>0</v>
      </c>
      <c r="G42" s="29">
        <f>'Биланс на успех - природа'!G42</f>
        <v>0</v>
      </c>
      <c r="H42" s="29">
        <f>'Биланс на успех - природа'!H42</f>
        <v>0</v>
      </c>
      <c r="I42" s="29">
        <f>'Биланс на успех - природа'!I42</f>
        <v>0</v>
      </c>
      <c r="J42" s="84"/>
    </row>
    <row r="43" spans="1:11">
      <c r="A43" s="50">
        <v>25</v>
      </c>
      <c r="B43" s="56" t="s">
        <v>307</v>
      </c>
      <c r="C43" s="52">
        <f>'Биланс на успех - природа'!C43</f>
        <v>2969272</v>
      </c>
      <c r="D43" s="52">
        <f>'Биланс на успех - природа'!D43</f>
        <v>75370068</v>
      </c>
      <c r="E43" s="52">
        <f>'Биланс на успех - природа'!E43</f>
        <v>72642266</v>
      </c>
      <c r="F43" s="52">
        <f>'Биланс на успех - природа'!F43</f>
        <v>80969016</v>
      </c>
      <c r="G43" s="52">
        <f>'Биланс на успех - природа'!G43</f>
        <v>-17465929</v>
      </c>
      <c r="H43" s="52">
        <f>'Биланс на успех - природа'!H43</f>
        <v>5870826</v>
      </c>
      <c r="I43" s="52">
        <f>'Биланс на успех - природа'!I43</f>
        <v>5211166</v>
      </c>
      <c r="J43" s="82">
        <f t="shared" si="0"/>
        <v>88.763761692136683</v>
      </c>
      <c r="K43" s="106"/>
    </row>
    <row r="44" spans="1:11">
      <c r="A44" s="50">
        <v>26</v>
      </c>
      <c r="B44" s="57" t="s">
        <v>308</v>
      </c>
      <c r="C44" s="29">
        <f>'Биланс на успех - природа'!C44</f>
        <v>314247</v>
      </c>
      <c r="D44" s="29">
        <f>'Биланс на успех - природа'!D44</f>
        <v>7340772</v>
      </c>
      <c r="E44" s="29">
        <f>'Биланс на успех - природа'!E44</f>
        <v>5625050</v>
      </c>
      <c r="F44" s="29">
        <f>'Биланс на успех - природа'!F44</f>
        <v>4472935</v>
      </c>
      <c r="G44" s="29">
        <f>'Биланс на успех - природа'!G44</f>
        <v>0</v>
      </c>
      <c r="H44" s="29">
        <f>'Биланс на успех - природа'!H44</f>
        <v>3230587</v>
      </c>
      <c r="I44" s="29">
        <f>'Биланс на успех - природа'!I44</f>
        <v>2416441</v>
      </c>
      <c r="J44" s="84"/>
    </row>
    <row r="45" spans="1:11">
      <c r="A45" s="50">
        <v>27</v>
      </c>
      <c r="B45" s="58" t="s">
        <v>309</v>
      </c>
      <c r="C45" s="59">
        <f>'Биланс на успех - природа'!C45</f>
        <v>2655025</v>
      </c>
      <c r="D45" s="59">
        <f>'Биланс на успех - природа'!D45</f>
        <v>68029296</v>
      </c>
      <c r="E45" s="59">
        <f>'Биланс на успех - природа'!E45</f>
        <v>67017216</v>
      </c>
      <c r="F45" s="59">
        <f>'Биланс на успех - природа'!F45</f>
        <v>76496081</v>
      </c>
      <c r="G45" s="59">
        <f>'Биланс на успех - природа'!G45</f>
        <v>-17465929</v>
      </c>
      <c r="H45" s="59">
        <f>'Биланс на успех - природа'!H45</f>
        <v>2640239</v>
      </c>
      <c r="I45" s="59">
        <f>'Биланс на успех - природа'!I45</f>
        <v>2794725</v>
      </c>
      <c r="J45" s="87">
        <f t="shared" si="0"/>
        <v>105.8512127121825</v>
      </c>
      <c r="K45" s="106"/>
    </row>
    <row r="46" spans="1:11">
      <c r="A46" s="50">
        <v>28</v>
      </c>
      <c r="B46" s="60" t="s">
        <v>310</v>
      </c>
      <c r="C46" s="30">
        <f>'Биланс на успех - природа'!C46</f>
        <v>0</v>
      </c>
      <c r="D46" s="30">
        <f>'Биланс на успех - природа'!D46</f>
        <v>0</v>
      </c>
      <c r="E46" s="30">
        <f>'Биланс на успех - природа'!E46</f>
        <v>0</v>
      </c>
      <c r="F46" s="30">
        <f>'Биланс на успех - природа'!F46</f>
        <v>0</v>
      </c>
      <c r="G46" s="30">
        <f>'Биланс на успех - природа'!G46</f>
        <v>0</v>
      </c>
      <c r="H46" s="30">
        <f>'Биланс на успех - природа'!H46</f>
        <v>0</v>
      </c>
      <c r="I46" s="30">
        <f>'Биланс на успех - природа'!I46</f>
        <v>0</v>
      </c>
      <c r="J46" s="88"/>
    </row>
    <row r="47" spans="1:11">
      <c r="A47" s="50">
        <v>29</v>
      </c>
      <c r="B47" s="56" t="s">
        <v>311</v>
      </c>
      <c r="C47" s="52">
        <f>'Биланс на успех - природа'!C47</f>
        <v>2655025</v>
      </c>
      <c r="D47" s="52">
        <f>'Биланс на успех - природа'!D47</f>
        <v>68029296</v>
      </c>
      <c r="E47" s="52">
        <f>'Биланс на успех - природа'!E47</f>
        <v>67017216</v>
      </c>
      <c r="F47" s="52">
        <f>'Биланс на успех - природа'!F47</f>
        <v>76496081</v>
      </c>
      <c r="G47" s="52">
        <f>'Биланс на успех - природа'!G47</f>
        <v>-17465929</v>
      </c>
      <c r="H47" s="52">
        <f>'Биланс на успех - природа'!H47</f>
        <v>2640239</v>
      </c>
      <c r="I47" s="52">
        <f>'Биланс на успех - природа'!I47</f>
        <v>2794725</v>
      </c>
      <c r="J47" s="82">
        <f t="shared" si="0"/>
        <v>105.8512127121825</v>
      </c>
    </row>
    <row r="48" spans="1:11">
      <c r="A48" s="50">
        <v>30</v>
      </c>
      <c r="B48" s="53" t="s">
        <v>312</v>
      </c>
      <c r="C48" s="29">
        <f>'Биланс на успех - природа'!C48</f>
        <v>0</v>
      </c>
      <c r="D48" s="29">
        <f>'Биланс на успех - природа'!D48</f>
        <v>0</v>
      </c>
      <c r="E48" s="29">
        <f>'Биланс на успех - природа'!E48</f>
        <v>0</v>
      </c>
      <c r="F48" s="29">
        <f>'Биланс на успех - природа'!F48</f>
        <v>0</v>
      </c>
      <c r="G48" s="29">
        <f>'Биланс на успех - природа'!G48</f>
        <v>0</v>
      </c>
      <c r="H48" s="29">
        <f>'Биланс на успех - природа'!H48</f>
        <v>0</v>
      </c>
      <c r="I48" s="29">
        <f>'Биланс на успех - природа'!I48</f>
        <v>0</v>
      </c>
      <c r="J48" s="84"/>
    </row>
    <row r="49" spans="1:10">
      <c r="A49" s="50">
        <v>31</v>
      </c>
      <c r="B49" s="56" t="s">
        <v>313</v>
      </c>
      <c r="C49" s="52">
        <f>'Биланс на успех - природа'!C49</f>
        <v>2655025</v>
      </c>
      <c r="D49" s="52">
        <f>'Биланс на успех - природа'!D49</f>
        <v>68029296</v>
      </c>
      <c r="E49" s="52">
        <f>'Биланс на успех - природа'!E49</f>
        <v>67017216</v>
      </c>
      <c r="F49" s="52">
        <f>'Биланс на успех - природа'!F49</f>
        <v>76496081</v>
      </c>
      <c r="G49" s="52">
        <f>'Биланс на успех - природа'!G49</f>
        <v>-17465929</v>
      </c>
      <c r="H49" s="52">
        <f>'Биланс на успех - природа'!H49</f>
        <v>2640239</v>
      </c>
      <c r="I49" s="52">
        <f>'Биланс на успех - природа'!I49</f>
        <v>2794725</v>
      </c>
      <c r="J49" s="82">
        <f t="shared" si="0"/>
        <v>105.8512127121825</v>
      </c>
    </row>
    <row r="50" spans="1:10">
      <c r="A50" s="35"/>
      <c r="B50" s="35"/>
      <c r="C50" s="35"/>
      <c r="D50" s="35"/>
      <c r="E50" s="35"/>
      <c r="F50" s="35"/>
      <c r="G50" s="35"/>
      <c r="H50" s="35"/>
      <c r="I50" s="35"/>
      <c r="J50" s="35"/>
    </row>
    <row r="51" spans="1:10">
      <c r="A51" s="35"/>
      <c r="B51" s="35"/>
      <c r="C51" s="35"/>
      <c r="D51" s="35"/>
      <c r="E51" s="35"/>
      <c r="F51" s="35"/>
      <c r="G51" s="35"/>
      <c r="H51" s="35"/>
      <c r="I51" s="35"/>
      <c r="J51" s="35"/>
    </row>
    <row r="52" spans="1:10">
      <c r="A52" s="35"/>
      <c r="B52" s="35"/>
      <c r="C52" s="35"/>
      <c r="D52" s="35"/>
      <c r="E52" s="35"/>
      <c r="F52" s="35"/>
      <c r="G52" s="35"/>
      <c r="H52" s="35"/>
      <c r="I52" s="35"/>
      <c r="J52" s="35"/>
    </row>
  </sheetData>
  <sheetProtection algorithmName="SHA-512" hashValue="ZeTvO7TH3u6k8U7vmrOX1IIV3Spy/gHAqa0JwpogTDsNOxKgLpriEJ6LmFKJYx47I5Ln5Obeo6WHP3FjOZ3zMw==" saltValue="k9cQwUXBaVO6f73K90oRyw==" spinCount="100000" sheet="1" selectLockedCells="1"/>
  <mergeCells count="4">
    <mergeCell ref="A6:J7"/>
    <mergeCell ref="A9:A10"/>
    <mergeCell ref="B9:B10"/>
    <mergeCell ref="G2:H2"/>
  </mergeCells>
  <printOptions horizontalCentered="1"/>
  <pageMargins left="0.15748031496062992" right="0.23622047244094491" top="0.35433070866141736" bottom="0.74803149606299213" header="0.15748031496062992" footer="0.51181102362204722"/>
  <pageSetup paperSize="9" scale="9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89B0B-E6D4-4006-A5C9-D35AD958F704}">
  <sheetPr>
    <tabColor rgb="FF92D050"/>
  </sheetPr>
  <dimension ref="A1:K59"/>
  <sheetViews>
    <sheetView tabSelected="1" zoomScale="99" zoomScaleNormal="99" workbookViewId="0">
      <selection activeCell="D2" sqref="D2:G2"/>
    </sheetView>
  </sheetViews>
  <sheetFormatPr defaultColWidth="9.109375" defaultRowHeight="10.199999999999999"/>
  <cols>
    <col min="1" max="1" width="38.88671875" style="33" customWidth="1"/>
    <col min="2" max="2" width="12.77734375" style="33" hidden="1" customWidth="1"/>
    <col min="3" max="3" width="15.44140625" style="33" hidden="1" customWidth="1"/>
    <col min="4" max="5" width="14.21875" style="33" hidden="1" customWidth="1"/>
    <col min="6" max="8" width="15.33203125" style="33" customWidth="1"/>
    <col min="9" max="9" width="11.44140625" style="33" customWidth="1"/>
    <col min="10" max="16384" width="9.109375" style="33"/>
  </cols>
  <sheetData>
    <row r="1" spans="1:11">
      <c r="A1" s="35"/>
      <c r="B1" s="35"/>
      <c r="C1" s="35"/>
      <c r="D1" s="35"/>
      <c r="E1" s="35"/>
      <c r="F1" s="35"/>
      <c r="G1" s="35"/>
      <c r="H1" s="35"/>
      <c r="I1" s="35"/>
    </row>
    <row r="2" spans="1:11" ht="10.199999999999999" customHeight="1">
      <c r="A2" s="180" t="s">
        <v>28</v>
      </c>
      <c r="B2" s="35"/>
      <c r="C2" s="172"/>
      <c r="D2" s="229" t="str">
        <f>'ФИ-Наслов'!C18</f>
        <v>ФИМАР БАЛКАН АД СКОПЈЕ</v>
      </c>
      <c r="E2" s="229"/>
      <c r="F2" s="229"/>
      <c r="G2" s="229"/>
      <c r="H2" s="172"/>
      <c r="I2" s="172"/>
    </row>
    <row r="3" spans="1:11">
      <c r="A3" s="180" t="s">
        <v>29</v>
      </c>
      <c r="B3" s="35"/>
      <c r="C3" s="181"/>
      <c r="D3" s="181"/>
      <c r="E3" s="181"/>
      <c r="F3" s="182" t="str">
        <f>'ФИ-Наслов'!C22</f>
        <v>01.01 - 31.12</v>
      </c>
      <c r="G3" s="181"/>
      <c r="H3" s="181"/>
      <c r="I3" s="183"/>
    </row>
    <row r="4" spans="1:11" ht="12.75" customHeight="1">
      <c r="A4" s="12" t="s">
        <v>30</v>
      </c>
      <c r="B4" s="35"/>
      <c r="C4" s="181"/>
      <c r="D4" s="181"/>
      <c r="E4" s="181"/>
      <c r="F4" s="176">
        <f>'ФИ-Наслов'!C23</f>
        <v>2022</v>
      </c>
      <c r="G4" s="181"/>
      <c r="H4" s="181"/>
      <c r="I4" s="177"/>
    </row>
    <row r="5" spans="1:11" ht="14.25" customHeight="1">
      <c r="A5" s="12" t="s">
        <v>31</v>
      </c>
      <c r="B5" s="35"/>
      <c r="C5" s="177"/>
      <c r="D5" s="177"/>
      <c r="E5" s="177"/>
      <c r="F5" s="176" t="str">
        <f>'ФИ-Наслов'!C20</f>
        <v>НЕ</v>
      </c>
      <c r="G5" s="177"/>
      <c r="H5" s="177"/>
      <c r="I5" s="177"/>
    </row>
    <row r="6" spans="1:11" ht="18.75" customHeight="1">
      <c r="A6" s="228" t="s">
        <v>139</v>
      </c>
      <c r="B6" s="228"/>
      <c r="C6" s="228"/>
      <c r="D6" s="228"/>
      <c r="E6" s="228"/>
      <c r="F6" s="228"/>
      <c r="G6" s="228"/>
      <c r="H6" s="228"/>
      <c r="I6" s="228"/>
    </row>
    <row r="7" spans="1:11" ht="14.25" customHeight="1">
      <c r="A7" s="35"/>
      <c r="B7" s="35"/>
      <c r="C7" s="184"/>
      <c r="D7" s="184"/>
      <c r="E7" s="184"/>
      <c r="F7" s="184"/>
      <c r="G7" s="184"/>
      <c r="H7" s="184"/>
      <c r="I7" s="184" t="str">
        <f>'Биланс на успех - природа'!J8</f>
        <v>во МКД</v>
      </c>
    </row>
    <row r="8" spans="1:11" s="61" customFormat="1" ht="30.6">
      <c r="A8" s="49" t="s">
        <v>34</v>
      </c>
      <c r="B8" s="4" t="s">
        <v>35</v>
      </c>
      <c r="C8" s="4" t="s">
        <v>36</v>
      </c>
      <c r="D8" s="4" t="str">
        <f>'Биланс на успех - природа'!E9</f>
        <v>Период кој завршува на 31.12.2018</v>
      </c>
      <c r="E8" s="4" t="str">
        <f>'Биланс на успех - природа'!F9</f>
        <v>Период кој завршува на 31.12.2019</v>
      </c>
      <c r="F8" s="4" t="str">
        <f>'Биланс на успех - природа'!G9</f>
        <v>Период кој завршува на 31.12.2020</v>
      </c>
      <c r="G8" s="4" t="str">
        <f>'Биланс на успех - природа'!H9</f>
        <v>Период кој завршува на 31.12.2021</v>
      </c>
      <c r="H8" s="4" t="s">
        <v>407</v>
      </c>
      <c r="I8" s="4" t="s">
        <v>37</v>
      </c>
    </row>
    <row r="9" spans="1:11">
      <c r="A9" s="70" t="s">
        <v>140</v>
      </c>
      <c r="B9" s="71">
        <f t="shared" ref="B9:D9" si="0">B10+SUM(B12:B28)</f>
        <v>75250383</v>
      </c>
      <c r="C9" s="71">
        <f t="shared" si="0"/>
        <v>227014549</v>
      </c>
      <c r="D9" s="71">
        <f t="shared" si="0"/>
        <v>13428297</v>
      </c>
      <c r="E9" s="71">
        <v>230083556</v>
      </c>
      <c r="F9" s="71">
        <v>109778510</v>
      </c>
      <c r="G9" s="71">
        <v>36451316</v>
      </c>
      <c r="H9" s="71">
        <v>127076381</v>
      </c>
      <c r="I9" s="81">
        <v>33.204418606155251</v>
      </c>
    </row>
    <row r="10" spans="1:11">
      <c r="A10" s="72" t="s">
        <v>141</v>
      </c>
      <c r="B10" s="76">
        <f>'Биланс на успех - природа'!C45</f>
        <v>2655025</v>
      </c>
      <c r="C10" s="76">
        <f>'Биланс на успех - природа'!D45</f>
        <v>68029296</v>
      </c>
      <c r="D10" s="76">
        <f>'Биланс на успех - природа'!E49</f>
        <v>67017216</v>
      </c>
      <c r="E10" s="76">
        <v>76496081</v>
      </c>
      <c r="F10" s="76">
        <v>-17465929</v>
      </c>
      <c r="G10" s="76">
        <v>2640239</v>
      </c>
      <c r="H10" s="76">
        <v>2794725</v>
      </c>
      <c r="I10" s="78">
        <v>-15.116510550340609</v>
      </c>
      <c r="J10" s="185"/>
      <c r="K10" s="185"/>
    </row>
    <row r="11" spans="1:11">
      <c r="A11" s="186" t="s">
        <v>142</v>
      </c>
      <c r="B11" s="74"/>
      <c r="C11" s="74"/>
      <c r="D11" s="74"/>
      <c r="E11" s="74"/>
      <c r="F11" s="74"/>
      <c r="G11" s="74"/>
      <c r="H11" s="74"/>
      <c r="I11" s="187"/>
      <c r="J11" s="185"/>
      <c r="K11" s="185"/>
    </row>
    <row r="12" spans="1:11">
      <c r="A12" s="73" t="s">
        <v>143</v>
      </c>
      <c r="B12" s="77">
        <f>'Биланс на успех - природа'!C27</f>
        <v>8674776</v>
      </c>
      <c r="C12" s="77">
        <f>'Биланс на успех - природа'!D27</f>
        <v>38839266</v>
      </c>
      <c r="D12" s="77">
        <f>'Биланс на успех - природа'!E27</f>
        <v>72765084</v>
      </c>
      <c r="E12" s="77">
        <v>102353978</v>
      </c>
      <c r="F12" s="77">
        <v>118360549</v>
      </c>
      <c r="G12" s="77">
        <v>109840157</v>
      </c>
      <c r="H12" s="77">
        <v>87764950</v>
      </c>
      <c r="I12" s="80">
        <v>92.801324366956081</v>
      </c>
      <c r="J12" s="185"/>
      <c r="K12" s="185"/>
    </row>
    <row r="13" spans="1:11">
      <c r="A13" s="73" t="s">
        <v>144</v>
      </c>
      <c r="B13" s="77"/>
      <c r="C13" s="77"/>
      <c r="D13" s="77"/>
      <c r="E13" s="77"/>
      <c r="F13" s="77"/>
      <c r="G13" s="77"/>
      <c r="H13" s="77"/>
      <c r="I13" s="80"/>
      <c r="J13" s="185"/>
      <c r="K13" s="185"/>
    </row>
    <row r="14" spans="1:11">
      <c r="A14" s="73" t="s">
        <v>145</v>
      </c>
      <c r="B14" s="77">
        <f>0-'Биланс на состојба'!B28</f>
        <v>-2370850</v>
      </c>
      <c r="C14" s="77">
        <f>'Биланс на состојба'!B28-'Биланс на состојба'!C28</f>
        <v>-20111025</v>
      </c>
      <c r="D14" s="77">
        <f>'Биланс на состојба'!C28-'Биланс на состојба'!D28</f>
        <v>-736860</v>
      </c>
      <c r="E14" s="77">
        <v>139794</v>
      </c>
      <c r="F14" s="77">
        <v>-10503358</v>
      </c>
      <c r="G14" s="77">
        <v>-75664678</v>
      </c>
      <c r="H14" s="77">
        <v>-60406658</v>
      </c>
      <c r="I14" s="80">
        <v>720.38559477835565</v>
      </c>
      <c r="J14" s="185"/>
      <c r="K14" s="185"/>
    </row>
    <row r="15" spans="1:11">
      <c r="A15" s="73" t="s">
        <v>146</v>
      </c>
      <c r="B15" s="77">
        <f>0-'Биланс на состојба'!B29</f>
        <v>-44827452</v>
      </c>
      <c r="C15" s="77">
        <f>'Биланс на состојба'!B29-'Биланс на состојба'!C29</f>
        <v>-85945113</v>
      </c>
      <c r="D15" s="77">
        <f>'Биланс на состојба'!C29-'Биланс на состојба'!D29</f>
        <v>80261925</v>
      </c>
      <c r="E15" s="77">
        <v>-35542564</v>
      </c>
      <c r="F15" s="77">
        <v>71407</v>
      </c>
      <c r="G15" s="77">
        <v>-1112658</v>
      </c>
      <c r="H15" s="77">
        <v>-254563561</v>
      </c>
      <c r="I15" s="80">
        <v>-1558.1917739157225</v>
      </c>
      <c r="J15" s="185"/>
      <c r="K15" s="185"/>
    </row>
    <row r="16" spans="1:11">
      <c r="A16" s="73" t="s">
        <v>147</v>
      </c>
      <c r="B16" s="77"/>
      <c r="C16" s="77"/>
      <c r="D16" s="77"/>
      <c r="E16" s="77"/>
      <c r="F16" s="77"/>
      <c r="G16" s="77"/>
      <c r="H16" s="77"/>
      <c r="I16" s="80"/>
      <c r="J16" s="185"/>
      <c r="K16" s="185"/>
    </row>
    <row r="17" spans="1:11" ht="20.399999999999999">
      <c r="A17" s="73" t="s">
        <v>148</v>
      </c>
      <c r="B17" s="77">
        <f>0-'Биланс на состојба'!B30</f>
        <v>-7781772</v>
      </c>
      <c r="C17" s="77">
        <f>'Биланс на состојба'!B30-'Биланс на состојба'!C30</f>
        <v>-30257934</v>
      </c>
      <c r="D17" s="77">
        <f>'Биланс на состојба'!C30-'Биланс на состојба'!D30</f>
        <v>33081251</v>
      </c>
      <c r="E17" s="77">
        <v>-46830437</v>
      </c>
      <c r="F17" s="77">
        <v>23043360</v>
      </c>
      <c r="G17" s="77">
        <v>-7934865</v>
      </c>
      <c r="H17" s="77">
        <v>14415965</v>
      </c>
      <c r="I17" s="80">
        <v>-34.434496531755784</v>
      </c>
      <c r="J17" s="185"/>
      <c r="K17" s="185"/>
    </row>
    <row r="18" spans="1:11">
      <c r="A18" s="73" t="s">
        <v>149</v>
      </c>
      <c r="B18" s="77">
        <f>0-'Биланс на состојба'!B33</f>
        <v>0</v>
      </c>
      <c r="C18" s="77">
        <f>'Биланс на состојба'!B33-'Биланс на состојба'!C33</f>
        <v>-75600</v>
      </c>
      <c r="D18" s="77">
        <f>'Биланс на состојба'!C33-'Биланс на состојба'!D33</f>
        <v>-13911947</v>
      </c>
      <c r="E18" s="77">
        <v>12245961</v>
      </c>
      <c r="F18" s="77">
        <v>-97500391</v>
      </c>
      <c r="G18" s="77">
        <v>-73376771</v>
      </c>
      <c r="H18" s="77">
        <v>172406232</v>
      </c>
      <c r="I18" s="80">
        <v>75.257924863091063</v>
      </c>
      <c r="J18" s="185"/>
      <c r="K18" s="185"/>
    </row>
    <row r="19" spans="1:11">
      <c r="A19" s="73" t="s">
        <v>150</v>
      </c>
      <c r="B19" s="77">
        <f>'Биланс на состојба'!B44-0</f>
        <v>114018816</v>
      </c>
      <c r="C19" s="77">
        <f>'Биланс на состојба'!C44-'Биланс на состојба'!B44</f>
        <v>246753003</v>
      </c>
      <c r="D19" s="77">
        <f>'Биланс на состојба'!D44-'Биланс на состојба'!C44</f>
        <v>-239470081</v>
      </c>
      <c r="E19" s="77">
        <v>138773353</v>
      </c>
      <c r="F19" s="77">
        <v>58101950</v>
      </c>
      <c r="G19" s="77">
        <v>76551950</v>
      </c>
      <c r="H19" s="77">
        <v>177936588</v>
      </c>
      <c r="I19" s="80">
        <v>131.7545280321917</v>
      </c>
      <c r="J19" s="185"/>
      <c r="K19" s="185"/>
    </row>
    <row r="20" spans="1:11">
      <c r="A20" s="73" t="s">
        <v>151</v>
      </c>
      <c r="B20" s="77"/>
      <c r="C20" s="77"/>
      <c r="D20" s="77"/>
      <c r="E20" s="77"/>
      <c r="F20" s="77"/>
      <c r="G20" s="77"/>
      <c r="H20" s="77"/>
      <c r="I20" s="80"/>
      <c r="J20" s="185"/>
      <c r="K20" s="185"/>
    </row>
    <row r="21" spans="1:11" ht="20.399999999999999">
      <c r="A21" s="73" t="s">
        <v>152</v>
      </c>
      <c r="B21" s="77">
        <f>'Биланс на состојба'!B47+'Биланс на состојба'!B48-0-0</f>
        <v>2427879</v>
      </c>
      <c r="C21" s="77">
        <f>'Биланс на состојба'!C47+'Биланс на состојба'!C48-'Биланс на состојба'!B47-'Биланс на состојба'!B48</f>
        <v>8422791</v>
      </c>
      <c r="D21" s="77">
        <f>'Биланс на состојба'!D47-'Биланс на состојба'!C47+'Биланс на состојба'!D48-'Биланс на состојба'!C48</f>
        <v>6746774</v>
      </c>
      <c r="E21" s="77">
        <v>-12647081</v>
      </c>
      <c r="F21" s="77">
        <v>13350551</v>
      </c>
      <c r="G21" s="77">
        <v>6881122</v>
      </c>
      <c r="H21" s="77">
        <v>1119323</v>
      </c>
      <c r="I21" s="80">
        <v>51.541857710591863</v>
      </c>
      <c r="J21" s="185"/>
      <c r="K21" s="185"/>
    </row>
    <row r="22" spans="1:11">
      <c r="A22" s="73" t="s">
        <v>153</v>
      </c>
      <c r="B22" s="77">
        <f>'Биланс на состојба'!B49-0</f>
        <v>2453961</v>
      </c>
      <c r="C22" s="77">
        <f>'Биланс на состојба'!C49-'Биланс на состојба'!B49</f>
        <v>1359865</v>
      </c>
      <c r="D22" s="77">
        <f>'Биланс на состојба'!D49-'Биланс на состојба'!C49</f>
        <v>7682746</v>
      </c>
      <c r="E22" s="77">
        <v>-4905529</v>
      </c>
      <c r="F22" s="77">
        <v>22320371</v>
      </c>
      <c r="G22" s="77">
        <v>-1373180</v>
      </c>
      <c r="H22" s="77">
        <v>-14391183</v>
      </c>
      <c r="I22" s="80">
        <v>-6.1521378833712035</v>
      </c>
      <c r="J22" s="185"/>
      <c r="K22" s="185"/>
    </row>
    <row r="23" spans="1:11">
      <c r="A23" s="73" t="s">
        <v>154</v>
      </c>
      <c r="B23" s="77"/>
      <c r="C23" s="77"/>
      <c r="D23" s="77"/>
      <c r="E23" s="77"/>
      <c r="F23" s="77"/>
      <c r="G23" s="77"/>
      <c r="H23" s="77"/>
      <c r="I23" s="80"/>
      <c r="J23" s="185"/>
      <c r="K23" s="185"/>
    </row>
    <row r="24" spans="1:11">
      <c r="A24" s="73" t="s">
        <v>155</v>
      </c>
      <c r="B24" s="77"/>
      <c r="C24" s="77"/>
      <c r="D24" s="77"/>
      <c r="E24" s="77"/>
      <c r="F24" s="77"/>
      <c r="G24" s="77"/>
      <c r="H24" s="77"/>
      <c r="I24" s="80"/>
    </row>
    <row r="25" spans="1:11">
      <c r="A25" s="73" t="s">
        <v>156</v>
      </c>
      <c r="B25" s="77"/>
      <c r="C25" s="77"/>
      <c r="D25" s="77"/>
      <c r="E25" s="77"/>
      <c r="F25" s="77"/>
      <c r="G25" s="77"/>
      <c r="H25" s="77"/>
      <c r="I25" s="80"/>
    </row>
    <row r="26" spans="1:11" ht="20.399999999999999">
      <c r="A26" s="73" t="s">
        <v>157</v>
      </c>
      <c r="B26" s="77"/>
      <c r="C26" s="77"/>
      <c r="D26" s="77"/>
      <c r="E26" s="77"/>
      <c r="F26" s="77"/>
      <c r="G26" s="77"/>
      <c r="H26" s="77"/>
      <c r="I26" s="80"/>
    </row>
    <row r="27" spans="1:11">
      <c r="A27" s="73" t="s">
        <v>158</v>
      </c>
      <c r="B27" s="77"/>
      <c r="C27" s="77"/>
      <c r="D27" s="77"/>
      <c r="E27" s="77"/>
      <c r="F27" s="77"/>
      <c r="G27" s="77"/>
      <c r="H27" s="77"/>
      <c r="I27" s="80"/>
    </row>
    <row r="28" spans="1:11" ht="20.399999999999999">
      <c r="A28" s="73" t="s">
        <v>159</v>
      </c>
      <c r="B28" s="77"/>
      <c r="C28" s="77"/>
      <c r="D28" s="77">
        <v>-7811</v>
      </c>
      <c r="E28" s="77"/>
      <c r="F28" s="77"/>
      <c r="G28" s="77"/>
      <c r="H28" s="77"/>
      <c r="I28" s="80"/>
    </row>
    <row r="29" spans="1:11" s="62" customFormat="1">
      <c r="A29" s="70" t="s">
        <v>160</v>
      </c>
      <c r="B29" s="71">
        <f t="shared" ref="B29:D29" si="1">SUM(B30:B38)</f>
        <v>-74013994</v>
      </c>
      <c r="C29" s="71">
        <f t="shared" si="1"/>
        <v>-131277393</v>
      </c>
      <c r="D29" s="71">
        <f t="shared" si="1"/>
        <v>-65672509</v>
      </c>
      <c r="E29" s="71">
        <v>-244499414</v>
      </c>
      <c r="F29" s="71">
        <v>-77168578</v>
      </c>
      <c r="G29" s="71">
        <v>-75976574</v>
      </c>
      <c r="H29" s="71">
        <v>-127228590</v>
      </c>
      <c r="I29" s="188">
        <v>98.455324652995429</v>
      </c>
    </row>
    <row r="30" spans="1:11" ht="20.399999999999999">
      <c r="A30" s="73" t="s">
        <v>161</v>
      </c>
      <c r="B30" s="77">
        <v>-74848338</v>
      </c>
      <c r="C30" s="77">
        <v>-131692460</v>
      </c>
      <c r="D30" s="77">
        <v>-82009738</v>
      </c>
      <c r="E30" s="77">
        <v>-210678768</v>
      </c>
      <c r="F30" s="77">
        <v>-92238297</v>
      </c>
      <c r="G30" s="77">
        <v>-78460841</v>
      </c>
      <c r="H30" s="77">
        <v>-87573833</v>
      </c>
      <c r="I30" s="80">
        <v>85.063193436886635</v>
      </c>
    </row>
    <row r="31" spans="1:11" ht="20.399999999999999">
      <c r="A31" s="73" t="s">
        <v>162</v>
      </c>
      <c r="B31" s="77">
        <v>834344</v>
      </c>
      <c r="C31" s="77">
        <v>415067</v>
      </c>
      <c r="D31" s="77">
        <v>16930822</v>
      </c>
      <c r="E31" s="77"/>
      <c r="F31" s="77">
        <v>1091195</v>
      </c>
      <c r="G31" s="77">
        <v>3484267</v>
      </c>
      <c r="H31" s="77"/>
      <c r="I31" s="80">
        <v>319.3074565041079</v>
      </c>
    </row>
    <row r="32" spans="1:11" ht="30.6">
      <c r="A32" s="73" t="s">
        <v>163</v>
      </c>
      <c r="B32" s="77"/>
      <c r="C32" s="77"/>
      <c r="D32" s="77"/>
      <c r="E32" s="77"/>
      <c r="F32" s="77"/>
      <c r="G32" s="77"/>
      <c r="H32" s="77"/>
      <c r="I32" s="80"/>
    </row>
    <row r="33" spans="1:9" ht="30.6">
      <c r="A33" s="73" t="s">
        <v>164</v>
      </c>
      <c r="B33" s="77"/>
      <c r="C33" s="77"/>
      <c r="D33" s="77"/>
      <c r="E33" s="77"/>
      <c r="F33" s="77"/>
      <c r="G33" s="77"/>
      <c r="H33" s="77"/>
      <c r="I33" s="80"/>
    </row>
    <row r="34" spans="1:9" ht="20.399999999999999">
      <c r="A34" s="73" t="s">
        <v>165</v>
      </c>
      <c r="B34" s="77"/>
      <c r="C34" s="77"/>
      <c r="D34" s="77">
        <v>-593593</v>
      </c>
      <c r="E34" s="77">
        <v>-35831140</v>
      </c>
      <c r="F34" s="77">
        <v>13950000</v>
      </c>
      <c r="G34" s="77">
        <v>-1000000</v>
      </c>
      <c r="H34" s="77">
        <v>-39654757</v>
      </c>
      <c r="I34" s="80">
        <v>-7.1684587813620064</v>
      </c>
    </row>
    <row r="35" spans="1:9" ht="20.399999999999999">
      <c r="A35" s="73" t="s">
        <v>166</v>
      </c>
      <c r="B35" s="77"/>
      <c r="C35" s="77"/>
      <c r="D35" s="77"/>
      <c r="E35" s="77">
        <v>2038863</v>
      </c>
      <c r="F35" s="77"/>
      <c r="G35" s="77"/>
      <c r="H35" s="77"/>
      <c r="I35" s="80"/>
    </row>
    <row r="36" spans="1:9">
      <c r="A36" s="73" t="s">
        <v>167</v>
      </c>
      <c r="B36" s="77"/>
      <c r="C36" s="77"/>
      <c r="D36" s="77"/>
      <c r="E36" s="77"/>
      <c r="F36" s="77"/>
      <c r="G36" s="77"/>
      <c r="H36" s="77"/>
      <c r="I36" s="80"/>
    </row>
    <row r="37" spans="1:9">
      <c r="A37" s="73" t="s">
        <v>168</v>
      </c>
      <c r="B37" s="77"/>
      <c r="C37" s="77"/>
      <c r="D37" s="77"/>
      <c r="E37" s="77"/>
      <c r="F37" s="77"/>
      <c r="G37" s="77"/>
      <c r="H37" s="77"/>
      <c r="I37" s="80"/>
    </row>
    <row r="38" spans="1:9" ht="20.399999999999999">
      <c r="A38" s="73" t="s">
        <v>169</v>
      </c>
      <c r="B38" s="77"/>
      <c r="C38" s="77"/>
      <c r="D38" s="77"/>
      <c r="E38" s="77">
        <v>-28369</v>
      </c>
      <c r="F38" s="77">
        <v>28524</v>
      </c>
      <c r="G38" s="77"/>
      <c r="H38" s="77"/>
      <c r="I38" s="80">
        <v>0</v>
      </c>
    </row>
    <row r="39" spans="1:9" s="62" customFormat="1">
      <c r="A39" s="70" t="s">
        <v>170</v>
      </c>
      <c r="B39" s="71">
        <f t="shared" ref="B39:D39" si="2">SUM(B40:B46)</f>
        <v>1537500</v>
      </c>
      <c r="C39" s="71">
        <f t="shared" si="2"/>
        <v>0</v>
      </c>
      <c r="D39" s="71">
        <f t="shared" si="2"/>
        <v>-6802929</v>
      </c>
      <c r="E39" s="71">
        <v>0</v>
      </c>
      <c r="F39" s="71">
        <v>-17469953.004643276</v>
      </c>
      <c r="G39" s="71">
        <v>0</v>
      </c>
      <c r="H39" s="71">
        <v>0</v>
      </c>
      <c r="I39" s="188">
        <v>0</v>
      </c>
    </row>
    <row r="40" spans="1:9" ht="30.6">
      <c r="A40" s="73" t="s">
        <v>171</v>
      </c>
      <c r="B40" s="77">
        <v>1537500</v>
      </c>
      <c r="C40" s="77"/>
      <c r="D40" s="77"/>
      <c r="E40" s="77"/>
      <c r="F40" s="77"/>
      <c r="G40" s="77"/>
      <c r="H40" s="77"/>
      <c r="I40" s="80"/>
    </row>
    <row r="41" spans="1:9">
      <c r="A41" s="73" t="s">
        <v>172</v>
      </c>
      <c r="B41" s="77"/>
      <c r="C41" s="77"/>
      <c r="D41" s="77"/>
      <c r="E41" s="77"/>
      <c r="F41" s="77"/>
      <c r="G41" s="77"/>
      <c r="H41" s="77"/>
      <c r="I41" s="80"/>
    </row>
    <row r="42" spans="1:9" ht="30.6">
      <c r="A42" s="73" t="s">
        <v>173</v>
      </c>
      <c r="B42" s="77"/>
      <c r="C42" s="77"/>
      <c r="D42" s="77"/>
      <c r="E42" s="77"/>
      <c r="F42" s="77"/>
      <c r="G42" s="77"/>
      <c r="H42" s="77"/>
      <c r="I42" s="80"/>
    </row>
    <row r="43" spans="1:9">
      <c r="A43" s="73" t="s">
        <v>174</v>
      </c>
      <c r="B43" s="77"/>
      <c r="C43" s="77"/>
      <c r="D43" s="77"/>
      <c r="E43" s="77"/>
      <c r="F43" s="77"/>
      <c r="G43" s="77"/>
      <c r="H43" s="77"/>
      <c r="I43" s="80"/>
    </row>
    <row r="44" spans="1:9">
      <c r="A44" s="73" t="s">
        <v>175</v>
      </c>
      <c r="B44" s="77"/>
      <c r="C44" s="77"/>
      <c r="D44" s="77">
        <v>-6802929</v>
      </c>
      <c r="E44" s="77"/>
      <c r="F44" s="77">
        <v>-17469953.004643276</v>
      </c>
      <c r="G44" s="77"/>
      <c r="H44" s="77"/>
      <c r="I44" s="80">
        <v>0</v>
      </c>
    </row>
    <row r="45" spans="1:9">
      <c r="A45" s="73" t="s">
        <v>176</v>
      </c>
      <c r="B45" s="77"/>
      <c r="C45" s="77"/>
      <c r="D45" s="77"/>
      <c r="E45" s="77"/>
      <c r="F45" s="77"/>
      <c r="G45" s="77"/>
      <c r="H45" s="77"/>
      <c r="I45" s="80"/>
    </row>
    <row r="46" spans="1:9" ht="20.399999999999999">
      <c r="A46" s="73" t="s">
        <v>177</v>
      </c>
      <c r="B46" s="77"/>
      <c r="C46" s="77"/>
      <c r="D46" s="77"/>
      <c r="E46" s="77"/>
      <c r="F46" s="77"/>
      <c r="G46" s="77"/>
      <c r="H46" s="77"/>
      <c r="I46" s="80"/>
    </row>
    <row r="47" spans="1:9" s="62" customFormat="1">
      <c r="A47" s="70" t="s">
        <v>178</v>
      </c>
      <c r="B47" s="71">
        <f t="shared" ref="B47:D47" si="3">B9+B29+B39</f>
        <v>2773889</v>
      </c>
      <c r="C47" s="71">
        <f t="shared" si="3"/>
        <v>95737156</v>
      </c>
      <c r="D47" s="71">
        <f t="shared" si="3"/>
        <v>-59047141</v>
      </c>
      <c r="E47" s="71">
        <v>-14415858</v>
      </c>
      <c r="F47" s="71">
        <v>15139978.995356724</v>
      </c>
      <c r="G47" s="71">
        <v>-39525258</v>
      </c>
      <c r="H47" s="71">
        <v>-152209</v>
      </c>
      <c r="I47" s="81">
        <v>-261.06547447735556</v>
      </c>
    </row>
    <row r="48" spans="1:9" s="63" customFormat="1">
      <c r="A48" s="72" t="s">
        <v>179</v>
      </c>
      <c r="B48" s="76">
        <v>0</v>
      </c>
      <c r="C48" s="76">
        <f>B49</f>
        <v>2773889</v>
      </c>
      <c r="D48" s="76">
        <f>'Биланс на состојба'!C32</f>
        <v>98511045</v>
      </c>
      <c r="E48" s="76">
        <v>39463904</v>
      </c>
      <c r="F48" s="76">
        <v>25048046</v>
      </c>
      <c r="G48" s="76">
        <v>40188025</v>
      </c>
      <c r="H48" s="76">
        <v>662767</v>
      </c>
      <c r="I48" s="78">
        <v>160.44375277816081</v>
      </c>
    </row>
    <row r="49" spans="1:9" s="62" customFormat="1">
      <c r="A49" s="70" t="s">
        <v>180</v>
      </c>
      <c r="B49" s="71">
        <f t="shared" ref="B49:D49" si="4">B47+B48</f>
        <v>2773889</v>
      </c>
      <c r="C49" s="71">
        <f t="shared" si="4"/>
        <v>98511045</v>
      </c>
      <c r="D49" s="71">
        <f t="shared" si="4"/>
        <v>39463904</v>
      </c>
      <c r="E49" s="71">
        <v>25048046</v>
      </c>
      <c r="F49" s="71">
        <v>40188024.995356724</v>
      </c>
      <c r="G49" s="71">
        <v>662767</v>
      </c>
      <c r="H49" s="71">
        <v>510558</v>
      </c>
      <c r="I49" s="81">
        <v>1.6491653921201037</v>
      </c>
    </row>
    <row r="50" spans="1:9">
      <c r="A50" s="64"/>
      <c r="B50" s="189">
        <f>B49-'Биланс на состојба'!B32</f>
        <v>0</v>
      </c>
      <c r="C50" s="189">
        <f>C49-'Биланс на состојба'!C32</f>
        <v>0</v>
      </c>
      <c r="D50" s="189">
        <f>D49-'Биланс на состојба'!D32</f>
        <v>0</v>
      </c>
      <c r="E50" s="189">
        <v>0</v>
      </c>
      <c r="F50" s="189">
        <v>-4.6432763338088989E-3</v>
      </c>
      <c r="G50" s="189">
        <v>0</v>
      </c>
      <c r="H50" s="189">
        <v>0</v>
      </c>
      <c r="I50" s="64"/>
    </row>
    <row r="51" spans="1:9">
      <c r="B51" s="190"/>
    </row>
    <row r="52" spans="1:9">
      <c r="B52" s="190"/>
    </row>
    <row r="53" spans="1:9">
      <c r="B53" s="190"/>
    </row>
    <row r="55" spans="1:9">
      <c r="B55" s="190"/>
    </row>
    <row r="56" spans="1:9">
      <c r="B56" s="190"/>
    </row>
    <row r="57" spans="1:9">
      <c r="B57" s="190"/>
    </row>
    <row r="58" spans="1:9">
      <c r="B58" s="190"/>
    </row>
    <row r="59" spans="1:9">
      <c r="B59" s="190"/>
    </row>
  </sheetData>
  <sheetProtection algorithmName="SHA-512" hashValue="k4uaoh5r1Lto+BDk5UMFXLa3O64UW7+j2OsmCxbw/O80X+G17zXWxp6T/5RdSSMWyfT1hDiGf+yw2YWGtJwFcg==" saltValue="qDATtL+ug7eGebLpZk/gPw==" spinCount="100000" sheet="1" selectLockedCells="1"/>
  <mergeCells count="2">
    <mergeCell ref="A6:I6"/>
    <mergeCell ref="D2:G2"/>
  </mergeCells>
  <pageMargins left="0.23" right="0.16" top="0.38" bottom="0.47" header="0.17" footer="0.19"/>
  <pageSetup paperSize="9" scale="9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22284-64F0-4309-9E6E-196B7442000A}">
  <sheetPr>
    <tabColor indexed="12"/>
  </sheetPr>
  <dimension ref="A1:I51"/>
  <sheetViews>
    <sheetView zoomScale="110" workbookViewId="0">
      <selection activeCell="F2" sqref="F2:G2"/>
    </sheetView>
  </sheetViews>
  <sheetFormatPr defaultColWidth="9.109375" defaultRowHeight="10.199999999999999"/>
  <cols>
    <col min="1" max="1" width="38.88671875" style="33" customWidth="1"/>
    <col min="2" max="2" width="12.77734375" style="33" hidden="1" customWidth="1"/>
    <col min="3" max="3" width="13.5546875" style="33" hidden="1" customWidth="1"/>
    <col min="4" max="5" width="14.44140625" style="33" hidden="1" customWidth="1"/>
    <col min="6" max="8" width="13.5546875" style="33" customWidth="1"/>
    <col min="9" max="9" width="12.6640625" style="33" customWidth="1"/>
    <col min="10" max="16384" width="9.109375" style="33"/>
  </cols>
  <sheetData>
    <row r="1" spans="1:9">
      <c r="A1" s="32"/>
      <c r="B1" s="35"/>
      <c r="C1" s="35"/>
      <c r="D1" s="32"/>
      <c r="E1" s="32"/>
      <c r="F1" s="32"/>
      <c r="G1" s="32"/>
      <c r="H1" s="32"/>
      <c r="I1" s="32"/>
    </row>
    <row r="2" spans="1:9" ht="12" customHeight="1">
      <c r="A2" s="34" t="s">
        <v>208</v>
      </c>
      <c r="B2" s="35"/>
      <c r="C2" s="35"/>
      <c r="D2" s="65"/>
      <c r="E2" s="65"/>
      <c r="F2" s="230" t="str">
        <f>'FI-Title'!$C$18</f>
        <v>FIMAR BALKAN AD SKOPJE</v>
      </c>
      <c r="G2" s="230"/>
      <c r="H2" s="65"/>
      <c r="I2" s="65"/>
    </row>
    <row r="3" spans="1:9" ht="12" customHeight="1">
      <c r="A3" s="34" t="s">
        <v>209</v>
      </c>
      <c r="B3" s="35"/>
      <c r="C3" s="35"/>
      <c r="D3" s="34"/>
      <c r="E3" s="34"/>
      <c r="F3" s="38" t="str">
        <f>'FI-Title'!$C$22</f>
        <v>01.01 - 31.12</v>
      </c>
      <c r="G3" s="35"/>
      <c r="H3" s="66"/>
      <c r="I3" s="35"/>
    </row>
    <row r="4" spans="1:9" ht="12" customHeight="1">
      <c r="A4" s="34" t="s">
        <v>210</v>
      </c>
      <c r="B4" s="35"/>
      <c r="C4" s="35"/>
      <c r="D4" s="34"/>
      <c r="E4" s="34"/>
      <c r="F4" s="67">
        <f>'FI-Title'!$C$23</f>
        <v>2022</v>
      </c>
      <c r="G4" s="34"/>
      <c r="H4" s="34"/>
      <c r="I4" s="67"/>
    </row>
    <row r="5" spans="1:9" ht="12" customHeight="1">
      <c r="A5" s="40" t="s">
        <v>211</v>
      </c>
      <c r="B5" s="35"/>
      <c r="C5" s="35"/>
      <c r="D5" s="32"/>
      <c r="E5" s="32"/>
      <c r="F5" s="41" t="str">
        <f>'FI-Title'!$C$20</f>
        <v>NO</v>
      </c>
      <c r="G5" s="32"/>
      <c r="H5" s="32"/>
      <c r="I5" s="32"/>
    </row>
    <row r="6" spans="1:9" ht="13.8" customHeight="1">
      <c r="A6" s="225" t="s">
        <v>314</v>
      </c>
      <c r="B6" s="225"/>
      <c r="C6" s="225"/>
      <c r="D6" s="225"/>
      <c r="E6" s="225"/>
      <c r="F6" s="225"/>
      <c r="G6" s="225"/>
      <c r="H6" s="225"/>
      <c r="I6" s="225"/>
    </row>
    <row r="7" spans="1:9" ht="12" customHeight="1">
      <c r="A7" s="68"/>
      <c r="B7" s="32"/>
      <c r="C7" s="48"/>
      <c r="D7" s="48"/>
      <c r="E7" s="48"/>
      <c r="F7" s="48"/>
      <c r="G7" s="48"/>
      <c r="H7" s="48"/>
      <c r="I7" s="48" t="str">
        <f>'Income Statement'!J8</f>
        <v>in MKD</v>
      </c>
    </row>
    <row r="8" spans="1:9" s="69" customFormat="1" ht="20.399999999999999">
      <c r="A8" s="49" t="s">
        <v>213</v>
      </c>
      <c r="B8" s="4" t="s">
        <v>214</v>
      </c>
      <c r="C8" s="4" t="s">
        <v>215</v>
      </c>
      <c r="D8" s="4" t="str">
        <f>'Income Statement'!E9</f>
        <v>Period end 31.12.2018</v>
      </c>
      <c r="E8" s="4" t="str">
        <f>'Income Statement'!F9</f>
        <v>Period end 31.12.2019</v>
      </c>
      <c r="F8" s="4" t="str">
        <f>'Income Statement'!G9</f>
        <v>Period end 31.12.2020</v>
      </c>
      <c r="G8" s="4" t="str">
        <f>'Income Statement'!H9</f>
        <v>Period end 31.12.2021</v>
      </c>
      <c r="H8" s="4" t="str">
        <f>'Income Statement'!I9</f>
        <v>Period end 31.12.2022</v>
      </c>
      <c r="I8" s="49" t="s">
        <v>216</v>
      </c>
    </row>
    <row r="9" spans="1:9">
      <c r="A9" s="70" t="s">
        <v>315</v>
      </c>
      <c r="B9" s="71">
        <f>'Паричен тек'!B9</f>
        <v>75250383</v>
      </c>
      <c r="C9" s="71">
        <f>'Паричен тек'!C9</f>
        <v>227014549</v>
      </c>
      <c r="D9" s="71">
        <f>'Паричен тек'!D9</f>
        <v>13428297</v>
      </c>
      <c r="E9" s="71">
        <f>'Паричен тек'!E9</f>
        <v>230083556</v>
      </c>
      <c r="F9" s="71">
        <f>'Паричен тек'!F9</f>
        <v>109778510</v>
      </c>
      <c r="G9" s="71">
        <f>'Паричен тек'!G9</f>
        <v>36451316</v>
      </c>
      <c r="H9" s="71">
        <f>'Паричен тек'!H9</f>
        <v>127076381</v>
      </c>
      <c r="I9" s="81">
        <f>H9/G9*100</f>
        <v>348.61945999425643</v>
      </c>
    </row>
    <row r="10" spans="1:9">
      <c r="A10" s="72" t="s">
        <v>1</v>
      </c>
      <c r="B10" s="76">
        <f>'Паричен тек'!B10</f>
        <v>2655025</v>
      </c>
      <c r="C10" s="76">
        <f>'Паричен тек'!C10</f>
        <v>68029296</v>
      </c>
      <c r="D10" s="76">
        <f>'Паричен тек'!D10</f>
        <v>67017216</v>
      </c>
      <c r="E10" s="76">
        <f>'Паричен тек'!E10</f>
        <v>76496081</v>
      </c>
      <c r="F10" s="76">
        <f>'Паричен тек'!F10</f>
        <v>-17465929</v>
      </c>
      <c r="G10" s="76">
        <f>'Паричен тек'!G10</f>
        <v>2640239</v>
      </c>
      <c r="H10" s="76">
        <f>'Паричен тек'!H10</f>
        <v>2794725</v>
      </c>
      <c r="I10" s="78">
        <f t="shared" ref="I10:I49" si="0">H10/G10*100</f>
        <v>105.8512127121825</v>
      </c>
    </row>
    <row r="11" spans="1:9">
      <c r="A11" s="73" t="s">
        <v>316</v>
      </c>
      <c r="B11" s="74">
        <f>'Паричен тек'!B11</f>
        <v>0</v>
      </c>
      <c r="C11" s="74">
        <f>'Паричен тек'!C11</f>
        <v>0</v>
      </c>
      <c r="D11" s="74">
        <f>'Паричен тек'!D11</f>
        <v>0</v>
      </c>
      <c r="E11" s="74">
        <f>'Паричен тек'!E11</f>
        <v>0</v>
      </c>
      <c r="F11" s="74">
        <f>'Паричен тек'!F11</f>
        <v>0</v>
      </c>
      <c r="G11" s="74">
        <f>'Паричен тек'!G11</f>
        <v>0</v>
      </c>
      <c r="H11" s="75">
        <f>'Паричен тек'!H11</f>
        <v>0</v>
      </c>
      <c r="I11" s="79"/>
    </row>
    <row r="12" spans="1:9">
      <c r="A12" s="73" t="s">
        <v>317</v>
      </c>
      <c r="B12" s="77">
        <f>'Паричен тек'!B12</f>
        <v>8674776</v>
      </c>
      <c r="C12" s="77">
        <f>'Паричен тек'!C12</f>
        <v>38839266</v>
      </c>
      <c r="D12" s="77">
        <f>'Паричен тек'!D12</f>
        <v>72765084</v>
      </c>
      <c r="E12" s="77">
        <f>'Паричен тек'!E12</f>
        <v>102353978</v>
      </c>
      <c r="F12" s="77">
        <f>'Паричен тек'!F12</f>
        <v>118360549</v>
      </c>
      <c r="G12" s="77">
        <f>'Паричен тек'!G12</f>
        <v>109840157</v>
      </c>
      <c r="H12" s="77">
        <f>'Паричен тек'!H12</f>
        <v>87764950</v>
      </c>
      <c r="I12" s="80">
        <f t="shared" si="0"/>
        <v>79.902425849591609</v>
      </c>
    </row>
    <row r="13" spans="1:9">
      <c r="A13" s="73" t="s">
        <v>318</v>
      </c>
      <c r="B13" s="77">
        <f>'Паричен тек'!B13</f>
        <v>0</v>
      </c>
      <c r="C13" s="77">
        <f>'Паричен тек'!C13</f>
        <v>0</v>
      </c>
      <c r="D13" s="77">
        <f>'Паричен тек'!D13</f>
        <v>0</v>
      </c>
      <c r="E13" s="77">
        <f>'Паричен тек'!E13</f>
        <v>0</v>
      </c>
      <c r="F13" s="77">
        <f>'Паричен тек'!F13</f>
        <v>0</v>
      </c>
      <c r="G13" s="77">
        <f>'Паричен тек'!G13</f>
        <v>0</v>
      </c>
      <c r="H13" s="77">
        <f>'Паричен тек'!H13</f>
        <v>0</v>
      </c>
      <c r="I13" s="80"/>
    </row>
    <row r="14" spans="1:9">
      <c r="A14" s="73" t="s">
        <v>319</v>
      </c>
      <c r="B14" s="77">
        <f>'Паричен тек'!B14</f>
        <v>-2370850</v>
      </c>
      <c r="C14" s="77">
        <f>'Паричен тек'!C14</f>
        <v>-20111025</v>
      </c>
      <c r="D14" s="77">
        <f>'Паричен тек'!D14</f>
        <v>-736860</v>
      </c>
      <c r="E14" s="77">
        <f>'Паричен тек'!E14</f>
        <v>139794</v>
      </c>
      <c r="F14" s="77">
        <f>'Паричен тек'!F14</f>
        <v>-10503358</v>
      </c>
      <c r="G14" s="77">
        <f>'Паричен тек'!G14</f>
        <v>-75664678</v>
      </c>
      <c r="H14" s="77">
        <f>'Паричен тек'!H14</f>
        <v>-60406658</v>
      </c>
      <c r="I14" s="80">
        <f t="shared" si="0"/>
        <v>79.834685875488702</v>
      </c>
    </row>
    <row r="15" spans="1:9">
      <c r="A15" s="73" t="s">
        <v>320</v>
      </c>
      <c r="B15" s="77">
        <f>'Паричен тек'!B15</f>
        <v>-44827452</v>
      </c>
      <c r="C15" s="77">
        <f>'Паричен тек'!C15</f>
        <v>-85945113</v>
      </c>
      <c r="D15" s="77">
        <f>'Паричен тек'!D15</f>
        <v>80261925</v>
      </c>
      <c r="E15" s="77">
        <f>'Паричен тек'!E15</f>
        <v>-35542564</v>
      </c>
      <c r="F15" s="77">
        <f>'Паричен тек'!F15</f>
        <v>71407</v>
      </c>
      <c r="G15" s="77">
        <f>'Паричен тек'!G15</f>
        <v>-1112658</v>
      </c>
      <c r="H15" s="77">
        <f>'Паричен тек'!H15</f>
        <v>-254563561</v>
      </c>
      <c r="I15" s="80">
        <f t="shared" si="0"/>
        <v>22878.868529233601</v>
      </c>
    </row>
    <row r="16" spans="1:9">
      <c r="A16" s="73" t="s">
        <v>321</v>
      </c>
      <c r="B16" s="77">
        <f>'Паричен тек'!B16</f>
        <v>0</v>
      </c>
      <c r="C16" s="77">
        <f>'Паричен тек'!C16</f>
        <v>0</v>
      </c>
      <c r="D16" s="77">
        <f>'Паричен тек'!D16</f>
        <v>0</v>
      </c>
      <c r="E16" s="77">
        <f>'Паричен тек'!E16</f>
        <v>0</v>
      </c>
      <c r="F16" s="77">
        <f>'Паричен тек'!F16</f>
        <v>0</v>
      </c>
      <c r="G16" s="77">
        <f>'Паричен тек'!G16</f>
        <v>0</v>
      </c>
      <c r="H16" s="77">
        <f>'Паричен тек'!H16</f>
        <v>0</v>
      </c>
      <c r="I16" s="80"/>
    </row>
    <row r="17" spans="1:9">
      <c r="A17" s="73" t="s">
        <v>322</v>
      </c>
      <c r="B17" s="77">
        <f>'Паричен тек'!B17</f>
        <v>-7781772</v>
      </c>
      <c r="C17" s="77">
        <f>'Паричен тек'!C17</f>
        <v>-30257934</v>
      </c>
      <c r="D17" s="77">
        <f>'Паричен тек'!D17</f>
        <v>33081251</v>
      </c>
      <c r="E17" s="77">
        <f>'Паричен тек'!E17</f>
        <v>-46830437</v>
      </c>
      <c r="F17" s="77">
        <f>'Паричен тек'!F17</f>
        <v>23043360</v>
      </c>
      <c r="G17" s="77">
        <f>'Паричен тек'!G17</f>
        <v>-7934865</v>
      </c>
      <c r="H17" s="77">
        <f>'Паричен тек'!H17</f>
        <v>14415965</v>
      </c>
      <c r="I17" s="80">
        <f t="shared" si="0"/>
        <v>-181.67876832183029</v>
      </c>
    </row>
    <row r="18" spans="1:9">
      <c r="A18" s="73" t="s">
        <v>323</v>
      </c>
      <c r="B18" s="77">
        <f>'Паричен тек'!B18</f>
        <v>0</v>
      </c>
      <c r="C18" s="77">
        <f>'Паричен тек'!C18</f>
        <v>-75600</v>
      </c>
      <c r="D18" s="77">
        <f>'Паричен тек'!D18</f>
        <v>-13911947</v>
      </c>
      <c r="E18" s="77">
        <f>'Паричен тек'!E18</f>
        <v>12245961</v>
      </c>
      <c r="F18" s="77">
        <f>'Паричен тек'!F18</f>
        <v>-97500391</v>
      </c>
      <c r="G18" s="77">
        <f>'Паричен тек'!G18</f>
        <v>-73376771</v>
      </c>
      <c r="H18" s="77">
        <f>'Паричен тек'!H18</f>
        <v>172406232</v>
      </c>
      <c r="I18" s="80">
        <f t="shared" si="0"/>
        <v>-234.96023285080236</v>
      </c>
    </row>
    <row r="19" spans="1:9">
      <c r="A19" s="73" t="s">
        <v>324</v>
      </c>
      <c r="B19" s="77">
        <f>'Паричен тек'!B19</f>
        <v>114018816</v>
      </c>
      <c r="C19" s="77">
        <f>'Паричен тек'!C19</f>
        <v>246753003</v>
      </c>
      <c r="D19" s="77">
        <f>'Паричен тек'!D19</f>
        <v>-239470081</v>
      </c>
      <c r="E19" s="77">
        <f>'Паричен тек'!E19</f>
        <v>138773353</v>
      </c>
      <c r="F19" s="77">
        <f>'Паричен тек'!F19</f>
        <v>58101950</v>
      </c>
      <c r="G19" s="77">
        <f>'Паричен тек'!G19</f>
        <v>76551950</v>
      </c>
      <c r="H19" s="77">
        <f>'Паричен тек'!H19</f>
        <v>177936588</v>
      </c>
      <c r="I19" s="80">
        <f t="shared" si="0"/>
        <v>232.43900122727115</v>
      </c>
    </row>
    <row r="20" spans="1:9">
      <c r="A20" s="73" t="s">
        <v>325</v>
      </c>
      <c r="B20" s="77">
        <f>'Паричен тек'!B20</f>
        <v>0</v>
      </c>
      <c r="C20" s="77">
        <f>'Паричен тек'!C20</f>
        <v>0</v>
      </c>
      <c r="D20" s="77">
        <f>'Паричен тек'!D20</f>
        <v>0</v>
      </c>
      <c r="E20" s="77">
        <f>'Паричен тек'!E20</f>
        <v>0</v>
      </c>
      <c r="F20" s="77">
        <f>'Паричен тек'!F20</f>
        <v>0</v>
      </c>
      <c r="G20" s="77">
        <f>'Паричен тек'!G20</f>
        <v>0</v>
      </c>
      <c r="H20" s="77">
        <f>'Паричен тек'!H20</f>
        <v>0</v>
      </c>
      <c r="I20" s="80"/>
    </row>
    <row r="21" spans="1:9">
      <c r="A21" s="73" t="s">
        <v>326</v>
      </c>
      <c r="B21" s="77">
        <f>'Паричен тек'!B21</f>
        <v>2427879</v>
      </c>
      <c r="C21" s="77">
        <f>'Паричен тек'!C21</f>
        <v>8422791</v>
      </c>
      <c r="D21" s="77">
        <f>'Паричен тек'!D21</f>
        <v>6746774</v>
      </c>
      <c r="E21" s="77">
        <f>'Паричен тек'!E21</f>
        <v>-12647081</v>
      </c>
      <c r="F21" s="77">
        <f>'Паричен тек'!F21</f>
        <v>13350551</v>
      </c>
      <c r="G21" s="77">
        <f>'Паричен тек'!G21</f>
        <v>6881122</v>
      </c>
      <c r="H21" s="77">
        <f>'Паричен тек'!H21</f>
        <v>1119323</v>
      </c>
      <c r="I21" s="80">
        <f t="shared" si="0"/>
        <v>16.266576875108449</v>
      </c>
    </row>
    <row r="22" spans="1:9">
      <c r="A22" s="73" t="s">
        <v>327</v>
      </c>
      <c r="B22" s="77">
        <f>'Паричен тек'!B22</f>
        <v>2453961</v>
      </c>
      <c r="C22" s="77">
        <f>'Паричен тек'!C22</f>
        <v>1359865</v>
      </c>
      <c r="D22" s="77">
        <f>'Паричен тек'!D22</f>
        <v>7682746</v>
      </c>
      <c r="E22" s="77">
        <f>'Паричен тек'!E22</f>
        <v>-4905529</v>
      </c>
      <c r="F22" s="77">
        <f>'Паричен тек'!F22</f>
        <v>22320371</v>
      </c>
      <c r="G22" s="77">
        <f>'Паричен тек'!G22</f>
        <v>-1373180</v>
      </c>
      <c r="H22" s="77">
        <f>'Паричен тек'!H22</f>
        <v>-14391183</v>
      </c>
      <c r="I22" s="80">
        <f t="shared" si="0"/>
        <v>1048.0186865523822</v>
      </c>
    </row>
    <row r="23" spans="1:9">
      <c r="A23" s="73" t="s">
        <v>328</v>
      </c>
      <c r="B23" s="77">
        <f>'Паричен тек'!B23</f>
        <v>0</v>
      </c>
      <c r="C23" s="77">
        <f>'Паричен тек'!C23</f>
        <v>0</v>
      </c>
      <c r="D23" s="77">
        <f>'Паричен тек'!D23</f>
        <v>0</v>
      </c>
      <c r="E23" s="77">
        <f>'Паричен тек'!E23</f>
        <v>0</v>
      </c>
      <c r="F23" s="77">
        <f>'Паричен тек'!F23</f>
        <v>0</v>
      </c>
      <c r="G23" s="77">
        <f>'Паричен тек'!G23</f>
        <v>0</v>
      </c>
      <c r="H23" s="77">
        <f>'Паричен тек'!H23</f>
        <v>0</v>
      </c>
      <c r="I23" s="80"/>
    </row>
    <row r="24" spans="1:9">
      <c r="A24" s="73" t="s">
        <v>329</v>
      </c>
      <c r="B24" s="77">
        <f>'Паричен тек'!B24</f>
        <v>0</v>
      </c>
      <c r="C24" s="77">
        <f>'Паричен тек'!C24</f>
        <v>0</v>
      </c>
      <c r="D24" s="77">
        <f>'Паричен тек'!D24</f>
        <v>0</v>
      </c>
      <c r="E24" s="77">
        <f>'Паричен тек'!E24</f>
        <v>0</v>
      </c>
      <c r="F24" s="77">
        <f>'Паричен тек'!F24</f>
        <v>0</v>
      </c>
      <c r="G24" s="77">
        <f>'Паричен тек'!G24</f>
        <v>0</v>
      </c>
      <c r="H24" s="77">
        <f>'Паричен тек'!H24</f>
        <v>0</v>
      </c>
      <c r="I24" s="80"/>
    </row>
    <row r="25" spans="1:9">
      <c r="A25" s="73" t="s">
        <v>330</v>
      </c>
      <c r="B25" s="77">
        <f>'Паричен тек'!B25</f>
        <v>0</v>
      </c>
      <c r="C25" s="77">
        <f>'Паричен тек'!C25</f>
        <v>0</v>
      </c>
      <c r="D25" s="77">
        <f>'Паричен тек'!D25</f>
        <v>0</v>
      </c>
      <c r="E25" s="77">
        <f>'Паричен тек'!E25</f>
        <v>0</v>
      </c>
      <c r="F25" s="77">
        <f>'Паричен тек'!F25</f>
        <v>0</v>
      </c>
      <c r="G25" s="77">
        <f>'Паричен тек'!G25</f>
        <v>0</v>
      </c>
      <c r="H25" s="77">
        <f>'Паричен тек'!H25</f>
        <v>0</v>
      </c>
      <c r="I25" s="80"/>
    </row>
    <row r="26" spans="1:9" ht="20.399999999999999">
      <c r="A26" s="73" t="s">
        <v>331</v>
      </c>
      <c r="B26" s="77">
        <f>'Паричен тек'!B26</f>
        <v>0</v>
      </c>
      <c r="C26" s="77">
        <f>'Паричен тек'!C26</f>
        <v>0</v>
      </c>
      <c r="D26" s="77">
        <f>'Паричен тек'!D26</f>
        <v>0</v>
      </c>
      <c r="E26" s="77">
        <f>'Паричен тек'!E26</f>
        <v>0</v>
      </c>
      <c r="F26" s="77">
        <f>'Паричен тек'!F26</f>
        <v>0</v>
      </c>
      <c r="G26" s="77">
        <f>'Паричен тек'!G26</f>
        <v>0</v>
      </c>
      <c r="H26" s="77">
        <f>'Паричен тек'!H26</f>
        <v>0</v>
      </c>
      <c r="I26" s="80"/>
    </row>
    <row r="27" spans="1:9">
      <c r="A27" s="73" t="s">
        <v>332</v>
      </c>
      <c r="B27" s="77">
        <f>'Паричен тек'!B27</f>
        <v>0</v>
      </c>
      <c r="C27" s="77">
        <f>'Паричен тек'!C27</f>
        <v>0</v>
      </c>
      <c r="D27" s="77">
        <f>'Паричен тек'!D27</f>
        <v>0</v>
      </c>
      <c r="E27" s="77">
        <f>'Паричен тек'!E27</f>
        <v>0</v>
      </c>
      <c r="F27" s="77">
        <f>'Паричен тек'!F27</f>
        <v>0</v>
      </c>
      <c r="G27" s="77">
        <f>'Паричен тек'!G27</f>
        <v>0</v>
      </c>
      <c r="H27" s="77">
        <f>'Паричен тек'!H27</f>
        <v>0</v>
      </c>
      <c r="I27" s="80"/>
    </row>
    <row r="28" spans="1:9">
      <c r="A28" s="73" t="s">
        <v>333</v>
      </c>
      <c r="B28" s="77">
        <f>'Паричен тек'!B28</f>
        <v>0</v>
      </c>
      <c r="C28" s="77">
        <f>'Паричен тек'!C28</f>
        <v>0</v>
      </c>
      <c r="D28" s="77">
        <f>'Паричен тек'!D28</f>
        <v>-7811</v>
      </c>
      <c r="E28" s="77">
        <f>'Паричен тек'!E28</f>
        <v>0</v>
      </c>
      <c r="F28" s="77">
        <f>'Паричен тек'!F28</f>
        <v>0</v>
      </c>
      <c r="G28" s="77">
        <f>'Паричен тек'!G28</f>
        <v>0</v>
      </c>
      <c r="H28" s="77">
        <f>'Паричен тек'!H28</f>
        <v>0</v>
      </c>
      <c r="I28" s="80"/>
    </row>
    <row r="29" spans="1:9" s="62" customFormat="1">
      <c r="A29" s="70" t="s">
        <v>334</v>
      </c>
      <c r="B29" s="71">
        <f>'Паричен тек'!B29</f>
        <v>-74013994</v>
      </c>
      <c r="C29" s="71">
        <f>'Паричен тек'!C29</f>
        <v>-131277393</v>
      </c>
      <c r="D29" s="71">
        <f>'Паричен тек'!D29</f>
        <v>-65672509</v>
      </c>
      <c r="E29" s="71">
        <f>'Паричен тек'!E29</f>
        <v>-244499414</v>
      </c>
      <c r="F29" s="71">
        <f>'Паричен тек'!F29</f>
        <v>-77168578</v>
      </c>
      <c r="G29" s="71">
        <f>'Паричен тек'!G29</f>
        <v>-75976574</v>
      </c>
      <c r="H29" s="71">
        <f>'Паричен тек'!H29</f>
        <v>-127228590</v>
      </c>
      <c r="I29" s="81">
        <f t="shared" si="0"/>
        <v>167.45765609278459</v>
      </c>
    </row>
    <row r="30" spans="1:9" ht="20.399999999999999">
      <c r="A30" s="73" t="s">
        <v>335</v>
      </c>
      <c r="B30" s="77">
        <f>'Паричен тек'!B30</f>
        <v>-74848338</v>
      </c>
      <c r="C30" s="77">
        <f>'Паричен тек'!C30</f>
        <v>-131692460</v>
      </c>
      <c r="D30" s="77">
        <f>'Паричен тек'!D30</f>
        <v>-82009738</v>
      </c>
      <c r="E30" s="77">
        <f>'Паричен тек'!E30</f>
        <v>-210678768</v>
      </c>
      <c r="F30" s="77">
        <f>'Паричен тек'!F30</f>
        <v>-92238297</v>
      </c>
      <c r="G30" s="77">
        <f>'Паричен тек'!G30</f>
        <v>-78460841</v>
      </c>
      <c r="H30" s="77">
        <f>'Паричен тек'!H30</f>
        <v>-87573833</v>
      </c>
      <c r="I30" s="80">
        <f t="shared" si="0"/>
        <v>111.61470089264019</v>
      </c>
    </row>
    <row r="31" spans="1:9" ht="20.399999999999999">
      <c r="A31" s="73" t="s">
        <v>336</v>
      </c>
      <c r="B31" s="77">
        <f>'Паричен тек'!B31</f>
        <v>834344</v>
      </c>
      <c r="C31" s="77">
        <f>'Паричен тек'!C31</f>
        <v>415067</v>
      </c>
      <c r="D31" s="77">
        <f>'Паричен тек'!D31</f>
        <v>16930822</v>
      </c>
      <c r="E31" s="77">
        <f>'Паричен тек'!E31</f>
        <v>0</v>
      </c>
      <c r="F31" s="77">
        <f>'Паричен тек'!F31</f>
        <v>1091195</v>
      </c>
      <c r="G31" s="77">
        <f>'Паричен тек'!G31</f>
        <v>3484267</v>
      </c>
      <c r="H31" s="77">
        <f>'Паричен тек'!H31</f>
        <v>0</v>
      </c>
      <c r="I31" s="80">
        <f t="shared" si="0"/>
        <v>0</v>
      </c>
    </row>
    <row r="32" spans="1:9" ht="20.399999999999999">
      <c r="A32" s="73" t="s">
        <v>337</v>
      </c>
      <c r="B32" s="77">
        <f>'Паричен тек'!B32</f>
        <v>0</v>
      </c>
      <c r="C32" s="77">
        <f>'Паричен тек'!C32</f>
        <v>0</v>
      </c>
      <c r="D32" s="77">
        <f>'Паричен тек'!D32</f>
        <v>0</v>
      </c>
      <c r="E32" s="77">
        <f>'Паричен тек'!E32</f>
        <v>0</v>
      </c>
      <c r="F32" s="77">
        <f>'Паричен тек'!F32</f>
        <v>0</v>
      </c>
      <c r="G32" s="77">
        <f>'Паричен тек'!G32</f>
        <v>0</v>
      </c>
      <c r="H32" s="77">
        <f>'Паричен тек'!H32</f>
        <v>0</v>
      </c>
      <c r="I32" s="80"/>
    </row>
    <row r="33" spans="1:9" ht="20.399999999999999">
      <c r="A33" s="73" t="s">
        <v>338</v>
      </c>
      <c r="B33" s="77">
        <f>'Паричен тек'!B33</f>
        <v>0</v>
      </c>
      <c r="C33" s="77">
        <f>'Паричен тек'!C33</f>
        <v>0</v>
      </c>
      <c r="D33" s="77">
        <f>'Паричен тек'!D33</f>
        <v>0</v>
      </c>
      <c r="E33" s="77">
        <f>'Паричен тек'!E33</f>
        <v>0</v>
      </c>
      <c r="F33" s="77">
        <f>'Паричен тек'!F33</f>
        <v>0</v>
      </c>
      <c r="G33" s="77">
        <f>'Паричен тек'!G33</f>
        <v>0</v>
      </c>
      <c r="H33" s="77">
        <f>'Паричен тек'!H33</f>
        <v>0</v>
      </c>
      <c r="I33" s="80"/>
    </row>
    <row r="34" spans="1:9" ht="20.399999999999999">
      <c r="A34" s="73" t="s">
        <v>339</v>
      </c>
      <c r="B34" s="77">
        <f>'Паричен тек'!B34</f>
        <v>0</v>
      </c>
      <c r="C34" s="77">
        <f>'Паричен тек'!C34</f>
        <v>0</v>
      </c>
      <c r="D34" s="77">
        <f>'Паричен тек'!D34</f>
        <v>-593593</v>
      </c>
      <c r="E34" s="77">
        <f>'Паричен тек'!E34</f>
        <v>-35831140</v>
      </c>
      <c r="F34" s="77">
        <f>'Паричен тек'!F34</f>
        <v>13950000</v>
      </c>
      <c r="G34" s="77">
        <f>'Паричен тек'!G34</f>
        <v>-1000000</v>
      </c>
      <c r="H34" s="77">
        <f>'Паричен тек'!H34</f>
        <v>-39654757</v>
      </c>
      <c r="I34" s="80">
        <f t="shared" si="0"/>
        <v>3965.4756999999995</v>
      </c>
    </row>
    <row r="35" spans="1:9" ht="30.6">
      <c r="A35" s="73" t="s">
        <v>340</v>
      </c>
      <c r="B35" s="77">
        <f>'Паричен тек'!B35</f>
        <v>0</v>
      </c>
      <c r="C35" s="77">
        <f>'Паричен тек'!C35</f>
        <v>0</v>
      </c>
      <c r="D35" s="77">
        <f>'Паричен тек'!D35</f>
        <v>0</v>
      </c>
      <c r="E35" s="77">
        <f>'Паричен тек'!E35</f>
        <v>2038863</v>
      </c>
      <c r="F35" s="77">
        <f>'Паричен тек'!F35</f>
        <v>0</v>
      </c>
      <c r="G35" s="77">
        <f>'Паричен тек'!G35</f>
        <v>0</v>
      </c>
      <c r="H35" s="77">
        <f>'Паричен тек'!H35</f>
        <v>0</v>
      </c>
      <c r="I35" s="80"/>
    </row>
    <row r="36" spans="1:9">
      <c r="A36" s="73" t="s">
        <v>328</v>
      </c>
      <c r="B36" s="77">
        <f>'Паричен тек'!B36</f>
        <v>0</v>
      </c>
      <c r="C36" s="77">
        <f>'Паричен тек'!C36</f>
        <v>0</v>
      </c>
      <c r="D36" s="77">
        <f>'Паричен тек'!D36</f>
        <v>0</v>
      </c>
      <c r="E36" s="77">
        <f>'Паричен тек'!E36</f>
        <v>0</v>
      </c>
      <c r="F36" s="77">
        <f>'Паричен тек'!F36</f>
        <v>0</v>
      </c>
      <c r="G36" s="77">
        <f>'Паричен тек'!G36</f>
        <v>0</v>
      </c>
      <c r="H36" s="77">
        <f>'Паричен тек'!H36</f>
        <v>0</v>
      </c>
      <c r="I36" s="80"/>
    </row>
    <row r="37" spans="1:9">
      <c r="A37" s="73" t="s">
        <v>329</v>
      </c>
      <c r="B37" s="77">
        <f>'Паричен тек'!B37</f>
        <v>0</v>
      </c>
      <c r="C37" s="77">
        <f>'Паричен тек'!C37</f>
        <v>0</v>
      </c>
      <c r="D37" s="77">
        <f>'Паричен тек'!D37</f>
        <v>0</v>
      </c>
      <c r="E37" s="77">
        <f>'Паричен тек'!E37</f>
        <v>0</v>
      </c>
      <c r="F37" s="77">
        <f>'Паричен тек'!F37</f>
        <v>0</v>
      </c>
      <c r="G37" s="77">
        <f>'Паричен тек'!G37</f>
        <v>0</v>
      </c>
      <c r="H37" s="77">
        <f>'Паричен тек'!H37</f>
        <v>0</v>
      </c>
      <c r="I37" s="80"/>
    </row>
    <row r="38" spans="1:9">
      <c r="A38" s="73" t="s">
        <v>341</v>
      </c>
      <c r="B38" s="77">
        <f>'Паричен тек'!B38</f>
        <v>0</v>
      </c>
      <c r="C38" s="77">
        <f>'Паричен тек'!C38</f>
        <v>0</v>
      </c>
      <c r="D38" s="77">
        <f>'Паричен тек'!D38</f>
        <v>0</v>
      </c>
      <c r="E38" s="77">
        <f>'Паричен тек'!E38</f>
        <v>-28369</v>
      </c>
      <c r="F38" s="77">
        <f>'Паричен тек'!F38</f>
        <v>28524</v>
      </c>
      <c r="G38" s="77">
        <f>'Паричен тек'!G38</f>
        <v>0</v>
      </c>
      <c r="H38" s="77">
        <f>'Паричен тек'!H38</f>
        <v>0</v>
      </c>
      <c r="I38" s="80" t="e">
        <f t="shared" si="0"/>
        <v>#DIV/0!</v>
      </c>
    </row>
    <row r="39" spans="1:9" s="62" customFormat="1">
      <c r="A39" s="70" t="s">
        <v>342</v>
      </c>
      <c r="B39" s="71">
        <f>'Паричен тек'!B39</f>
        <v>1537500</v>
      </c>
      <c r="C39" s="71">
        <f>'Паричен тек'!C39</f>
        <v>0</v>
      </c>
      <c r="D39" s="71">
        <f>'Паричен тек'!D39</f>
        <v>-6802929</v>
      </c>
      <c r="E39" s="71">
        <f>'Паричен тек'!E39</f>
        <v>0</v>
      </c>
      <c r="F39" s="71">
        <f>'Паричен тек'!F39</f>
        <v>-17469953.004643276</v>
      </c>
      <c r="G39" s="71">
        <f>'Паричен тек'!G39</f>
        <v>0</v>
      </c>
      <c r="H39" s="71">
        <f>'Паричен тек'!H39</f>
        <v>0</v>
      </c>
      <c r="I39" s="81" t="e">
        <f t="shared" si="0"/>
        <v>#DIV/0!</v>
      </c>
    </row>
    <row r="40" spans="1:9" ht="20.399999999999999">
      <c r="A40" s="73" t="s">
        <v>343</v>
      </c>
      <c r="B40" s="77">
        <f>'Паричен тек'!B40</f>
        <v>1537500</v>
      </c>
      <c r="C40" s="77">
        <f>'Паричен тек'!C40</f>
        <v>0</v>
      </c>
      <c r="D40" s="77">
        <f>'Паричен тек'!D40</f>
        <v>0</v>
      </c>
      <c r="E40" s="77">
        <f>'Паричен тек'!E40</f>
        <v>0</v>
      </c>
      <c r="F40" s="77">
        <f>'Паричен тек'!F40</f>
        <v>0</v>
      </c>
      <c r="G40" s="77">
        <f>'Паричен тек'!G40</f>
        <v>0</v>
      </c>
      <c r="H40" s="77">
        <f>'Паричен тек'!H40</f>
        <v>0</v>
      </c>
      <c r="I40" s="80"/>
    </row>
    <row r="41" spans="1:9">
      <c r="A41" s="73" t="s">
        <v>344</v>
      </c>
      <c r="B41" s="77">
        <f>'Паричен тек'!B41</f>
        <v>0</v>
      </c>
      <c r="C41" s="77">
        <f>'Паричен тек'!C41</f>
        <v>0</v>
      </c>
      <c r="D41" s="77">
        <f>'Паричен тек'!D41</f>
        <v>0</v>
      </c>
      <c r="E41" s="77">
        <f>'Паричен тек'!E41</f>
        <v>0</v>
      </c>
      <c r="F41" s="77">
        <f>'Паричен тек'!F41</f>
        <v>0</v>
      </c>
      <c r="G41" s="77">
        <f>'Паричен тек'!G41</f>
        <v>0</v>
      </c>
      <c r="H41" s="77">
        <f>'Паричен тек'!H41</f>
        <v>0</v>
      </c>
      <c r="I41" s="80"/>
    </row>
    <row r="42" spans="1:9" ht="20.399999999999999">
      <c r="A42" s="73" t="s">
        <v>345</v>
      </c>
      <c r="B42" s="77">
        <f>'Паричен тек'!B42</f>
        <v>0</v>
      </c>
      <c r="C42" s="77">
        <f>'Паричен тек'!C42</f>
        <v>0</v>
      </c>
      <c r="D42" s="77">
        <f>'Паричен тек'!D42</f>
        <v>0</v>
      </c>
      <c r="E42" s="77">
        <f>'Паричен тек'!E42</f>
        <v>0</v>
      </c>
      <c r="F42" s="77">
        <f>'Паричен тек'!F42</f>
        <v>0</v>
      </c>
      <c r="G42" s="77">
        <f>'Паричен тек'!G42</f>
        <v>0</v>
      </c>
      <c r="H42" s="77">
        <f>'Паричен тек'!H42</f>
        <v>0</v>
      </c>
      <c r="I42" s="80"/>
    </row>
    <row r="43" spans="1:9">
      <c r="A43" s="73" t="s">
        <v>346</v>
      </c>
      <c r="B43" s="77">
        <f>'Паричен тек'!B43</f>
        <v>0</v>
      </c>
      <c r="C43" s="77">
        <f>'Паричен тек'!C43</f>
        <v>0</v>
      </c>
      <c r="D43" s="77">
        <f>'Паричен тек'!D43</f>
        <v>0</v>
      </c>
      <c r="E43" s="77">
        <f>'Паричен тек'!E43</f>
        <v>0</v>
      </c>
      <c r="F43" s="77">
        <f>'Паричен тек'!F43</f>
        <v>0</v>
      </c>
      <c r="G43" s="77">
        <f>'Паричен тек'!G43</f>
        <v>0</v>
      </c>
      <c r="H43" s="77">
        <f>'Паричен тек'!H43</f>
        <v>0</v>
      </c>
      <c r="I43" s="80"/>
    </row>
    <row r="44" spans="1:9">
      <c r="A44" s="73" t="s">
        <v>347</v>
      </c>
      <c r="B44" s="77">
        <f>'Паричен тек'!B44</f>
        <v>0</v>
      </c>
      <c r="C44" s="77">
        <f>'Паричен тек'!C44</f>
        <v>0</v>
      </c>
      <c r="D44" s="77">
        <f>'Паричен тек'!D44</f>
        <v>-6802929</v>
      </c>
      <c r="E44" s="77">
        <f>'Паричен тек'!E44</f>
        <v>0</v>
      </c>
      <c r="F44" s="77">
        <f>'Паричен тек'!F44</f>
        <v>-17469953.004643276</v>
      </c>
      <c r="G44" s="77">
        <f>'Паричен тек'!G44</f>
        <v>0</v>
      </c>
      <c r="H44" s="77">
        <f>'Паричен тек'!H44</f>
        <v>0</v>
      </c>
      <c r="I44" s="80" t="e">
        <f t="shared" si="0"/>
        <v>#DIV/0!</v>
      </c>
    </row>
    <row r="45" spans="1:9">
      <c r="A45" s="73" t="s">
        <v>348</v>
      </c>
      <c r="B45" s="77">
        <f>'Паричен тек'!B45</f>
        <v>0</v>
      </c>
      <c r="C45" s="77">
        <f>'Паричен тек'!C45</f>
        <v>0</v>
      </c>
      <c r="D45" s="77">
        <f>'Паричен тек'!D45</f>
        <v>0</v>
      </c>
      <c r="E45" s="77">
        <f>'Паричен тек'!E45</f>
        <v>0</v>
      </c>
      <c r="F45" s="77">
        <f>'Паричен тек'!F45</f>
        <v>0</v>
      </c>
      <c r="G45" s="77">
        <f>'Паричен тек'!G45</f>
        <v>0</v>
      </c>
      <c r="H45" s="77">
        <f>'Паричен тек'!H45</f>
        <v>0</v>
      </c>
      <c r="I45" s="80"/>
    </row>
    <row r="46" spans="1:9" ht="20.399999999999999">
      <c r="A46" s="73" t="s">
        <v>349</v>
      </c>
      <c r="B46" s="77">
        <f>'Паричен тек'!B46</f>
        <v>0</v>
      </c>
      <c r="C46" s="77">
        <f>'Паричен тек'!C46</f>
        <v>0</v>
      </c>
      <c r="D46" s="77">
        <f>'Паричен тек'!D46</f>
        <v>0</v>
      </c>
      <c r="E46" s="77">
        <f>'Паричен тек'!E46</f>
        <v>0</v>
      </c>
      <c r="F46" s="77">
        <f>'Паричен тек'!F46</f>
        <v>0</v>
      </c>
      <c r="G46" s="77">
        <f>'Паричен тек'!G46</f>
        <v>0</v>
      </c>
      <c r="H46" s="77">
        <f>'Паричен тек'!H46</f>
        <v>0</v>
      </c>
      <c r="I46" s="80"/>
    </row>
    <row r="47" spans="1:9" s="62" customFormat="1">
      <c r="A47" s="70" t="s">
        <v>350</v>
      </c>
      <c r="B47" s="71">
        <f>'Паричен тек'!B47</f>
        <v>2773889</v>
      </c>
      <c r="C47" s="71">
        <f>'Паричен тек'!C47</f>
        <v>95737156</v>
      </c>
      <c r="D47" s="71">
        <f>'Паричен тек'!D47</f>
        <v>-59047141</v>
      </c>
      <c r="E47" s="71">
        <f>'Паричен тек'!E47</f>
        <v>-14415858</v>
      </c>
      <c r="F47" s="71">
        <f>'Паричен тек'!F47</f>
        <v>15139978.995356724</v>
      </c>
      <c r="G47" s="71">
        <f>'Паричен тек'!G47</f>
        <v>-39525258</v>
      </c>
      <c r="H47" s="71">
        <f>'Паричен тек'!H47</f>
        <v>-152209</v>
      </c>
      <c r="I47" s="81">
        <f t="shared" si="0"/>
        <v>0.38509299547140213</v>
      </c>
    </row>
    <row r="48" spans="1:9" s="63" customFormat="1">
      <c r="A48" s="72" t="s">
        <v>351</v>
      </c>
      <c r="B48" s="76">
        <f>'Паричен тек'!B48</f>
        <v>0</v>
      </c>
      <c r="C48" s="76">
        <f>'Паричен тек'!C48</f>
        <v>2773889</v>
      </c>
      <c r="D48" s="76">
        <f>'Паричен тек'!D48</f>
        <v>98511045</v>
      </c>
      <c r="E48" s="76">
        <f>'Паричен тек'!E48</f>
        <v>39463904</v>
      </c>
      <c r="F48" s="76">
        <f>'Паричен тек'!F48</f>
        <v>25048046</v>
      </c>
      <c r="G48" s="76">
        <f>'Паричен тек'!G48</f>
        <v>40188025</v>
      </c>
      <c r="H48" s="76">
        <f>'Паричен тек'!H48</f>
        <v>662767</v>
      </c>
      <c r="I48" s="78">
        <f t="shared" si="0"/>
        <v>1.649165391929561</v>
      </c>
    </row>
    <row r="49" spans="1:9" s="62" customFormat="1">
      <c r="A49" s="70" t="s">
        <v>352</v>
      </c>
      <c r="B49" s="71">
        <f>'Паричен тек'!B49</f>
        <v>2773889</v>
      </c>
      <c r="C49" s="71">
        <f>'Паричен тек'!C49</f>
        <v>98511045</v>
      </c>
      <c r="D49" s="71">
        <f>'Паричен тек'!D49</f>
        <v>39463904</v>
      </c>
      <c r="E49" s="71">
        <f>'Паричен тек'!E49</f>
        <v>25048046</v>
      </c>
      <c r="F49" s="71">
        <f>'Паричен тек'!F49</f>
        <v>40188024.995356724</v>
      </c>
      <c r="G49" s="71">
        <f>'Паричен тек'!G49</f>
        <v>662767</v>
      </c>
      <c r="H49" s="71">
        <f>'Паричен тек'!H49</f>
        <v>510558</v>
      </c>
      <c r="I49" s="81">
        <f t="shared" si="0"/>
        <v>77.034312209268123</v>
      </c>
    </row>
    <row r="50" spans="1:9">
      <c r="A50" s="73"/>
      <c r="B50" s="64"/>
      <c r="C50" s="64"/>
      <c r="D50" s="64"/>
      <c r="E50" s="64"/>
      <c r="F50" s="64"/>
      <c r="G50" s="64"/>
      <c r="H50" s="64"/>
      <c r="I50" s="64"/>
    </row>
    <row r="51" spans="1:9">
      <c r="A51" s="32"/>
      <c r="B51" s="32"/>
      <c r="C51" s="32"/>
      <c r="D51" s="32"/>
      <c r="E51" s="32"/>
      <c r="F51" s="32"/>
      <c r="G51" s="32"/>
      <c r="H51" s="32"/>
      <c r="I51" s="32"/>
    </row>
  </sheetData>
  <sheetProtection algorithmName="SHA-512" hashValue="QTN6crOqq8nvR6+7qFutip4CVshO5Yj32U9eLWpXevutwsfV5KEJBiDjUBeaaVt6v89RihJIibESajYVIwFeaQ==" saltValue="5DUX5h5rN8yNTind3ewvdg==" spinCount="100000" sheet="1" selectLockedCells="1"/>
  <mergeCells count="2">
    <mergeCell ref="A6:I6"/>
    <mergeCell ref="F2:G2"/>
  </mergeCells>
  <pageMargins left="0.19" right="0.17" top="0.32" bottom="0.36" header="0.17" footer="0.2"/>
  <pageSetup paperSize="9" scale="9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A49E3-4D1A-4106-8995-B825B41BF06D}">
  <sheetPr>
    <tabColor rgb="FF92D050"/>
  </sheetPr>
  <dimension ref="A1:BJ68"/>
  <sheetViews>
    <sheetView zoomScale="85" zoomScaleNormal="85" workbookViewId="0">
      <selection activeCell="C54" sqref="C54"/>
    </sheetView>
  </sheetViews>
  <sheetFormatPr defaultColWidth="9.109375" defaultRowHeight="10.199999999999999"/>
  <cols>
    <col min="1" max="1" width="35.109375" style="33" customWidth="1"/>
    <col min="2" max="2" width="11" style="33" customWidth="1"/>
    <col min="3" max="3" width="10.5546875" style="33" customWidth="1"/>
    <col min="4" max="4" width="9.21875" style="33" customWidth="1"/>
    <col min="5" max="5" width="12.21875" style="33" customWidth="1"/>
    <col min="6" max="6" width="8.88671875" style="33" customWidth="1"/>
    <col min="7" max="7" width="10.77734375" style="33" customWidth="1"/>
    <col min="8" max="62" width="9.109375" style="101"/>
    <col min="63" max="16384" width="9.109375" style="33"/>
  </cols>
  <sheetData>
    <row r="1" spans="1:62" ht="15.75" customHeight="1">
      <c r="A1" s="171" t="s">
        <v>28</v>
      </c>
      <c r="B1" s="231" t="str">
        <f>'ФИ-Наслов'!C18</f>
        <v>ФИМАР БАЛКАН АД СКОПЈЕ</v>
      </c>
      <c r="C1" s="232"/>
      <c r="D1" s="232"/>
      <c r="E1" s="68"/>
      <c r="F1" s="225"/>
      <c r="G1" s="225"/>
    </row>
    <row r="2" spans="1:62" ht="12.75" customHeight="1">
      <c r="A2" s="171" t="s">
        <v>29</v>
      </c>
      <c r="B2" s="111" t="str">
        <f>'ФИ-Наслов'!C22</f>
        <v>01.01 - 31.12</v>
      </c>
      <c r="C2" s="191"/>
      <c r="D2" s="173"/>
      <c r="E2" s="68"/>
      <c r="F2" s="230"/>
      <c r="G2" s="230"/>
    </row>
    <row r="3" spans="1:62" ht="12.75" customHeight="1">
      <c r="A3" s="112" t="s">
        <v>30</v>
      </c>
      <c r="B3" s="114">
        <f>'ФИ-Наслов'!C23</f>
        <v>2022</v>
      </c>
      <c r="C3" s="191"/>
      <c r="D3" s="175"/>
      <c r="E3" s="68"/>
      <c r="F3" s="107"/>
      <c r="G3" s="107"/>
    </row>
    <row r="4" spans="1:62" ht="12.75" customHeight="1">
      <c r="A4" s="112" t="s">
        <v>31</v>
      </c>
      <c r="B4" s="114" t="str">
        <f>'ФИ-Наслов'!C20</f>
        <v>НЕ</v>
      </c>
      <c r="C4" s="175"/>
      <c r="D4" s="175"/>
      <c r="E4" s="68"/>
      <c r="F4" s="107"/>
      <c r="G4" s="107"/>
    </row>
    <row r="5" spans="1:62" ht="15" customHeight="1">
      <c r="A5" s="225" t="s">
        <v>181</v>
      </c>
      <c r="B5" s="225"/>
      <c r="C5" s="225"/>
      <c r="D5" s="225"/>
      <c r="E5" s="225"/>
      <c r="F5" s="225"/>
      <c r="G5" s="225"/>
    </row>
    <row r="6" spans="1:62" ht="15" customHeight="1">
      <c r="A6" s="32"/>
      <c r="B6" s="192"/>
      <c r="C6" s="192"/>
      <c r="D6" s="192"/>
      <c r="E6" s="193"/>
      <c r="F6" s="193"/>
      <c r="G6" s="193" t="str">
        <f>'Паричен тек'!I7</f>
        <v>во МКД</v>
      </c>
    </row>
    <row r="7" spans="1:62">
      <c r="A7" s="226" t="s">
        <v>182</v>
      </c>
      <c r="B7" s="226" t="s">
        <v>183</v>
      </c>
      <c r="C7" s="226"/>
      <c r="D7" s="226"/>
      <c r="E7" s="226"/>
      <c r="F7" s="226" t="s">
        <v>135</v>
      </c>
      <c r="G7" s="226" t="s">
        <v>184</v>
      </c>
    </row>
    <row r="8" spans="1:62" s="61" customFormat="1" ht="30.6">
      <c r="A8" s="226"/>
      <c r="B8" s="49" t="s">
        <v>185</v>
      </c>
      <c r="C8" s="49" t="s">
        <v>186</v>
      </c>
      <c r="D8" s="49" t="s">
        <v>187</v>
      </c>
      <c r="E8" s="49" t="s">
        <v>67</v>
      </c>
      <c r="F8" s="226"/>
      <c r="G8" s="226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2"/>
      <c r="BJ8" s="102"/>
    </row>
    <row r="9" spans="1:62" s="100" customFormat="1">
      <c r="A9" s="98" t="s">
        <v>188</v>
      </c>
      <c r="B9" s="99">
        <v>55479238</v>
      </c>
      <c r="C9" s="99">
        <v>0</v>
      </c>
      <c r="D9" s="99">
        <v>121076571.99535672</v>
      </c>
      <c r="E9" s="99">
        <v>-2559348</v>
      </c>
      <c r="F9" s="99">
        <v>0</v>
      </c>
      <c r="G9" s="99">
        <v>173996461.99535674</v>
      </c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1"/>
      <c r="BI9" s="101"/>
      <c r="BJ9" s="101"/>
    </row>
    <row r="10" spans="1:62">
      <c r="A10" s="73" t="s">
        <v>189</v>
      </c>
      <c r="B10" s="97"/>
      <c r="C10" s="97"/>
      <c r="D10" s="97"/>
      <c r="E10" s="97"/>
      <c r="F10" s="97"/>
      <c r="G10" s="89">
        <v>0</v>
      </c>
    </row>
    <row r="11" spans="1:62">
      <c r="A11" s="73" t="s">
        <v>190</v>
      </c>
      <c r="B11" s="97"/>
      <c r="C11" s="97"/>
      <c r="D11" s="97"/>
      <c r="E11" s="97"/>
      <c r="F11" s="97"/>
      <c r="G11" s="89">
        <v>0</v>
      </c>
    </row>
    <row r="12" spans="1:62">
      <c r="A12" s="73" t="s">
        <v>191</v>
      </c>
      <c r="B12" s="97"/>
      <c r="C12" s="97"/>
      <c r="D12" s="97"/>
      <c r="E12" s="97"/>
      <c r="F12" s="97"/>
      <c r="G12" s="89">
        <v>0</v>
      </c>
    </row>
    <row r="13" spans="1:62">
      <c r="A13" s="73" t="s">
        <v>192</v>
      </c>
      <c r="B13" s="97"/>
      <c r="C13" s="97"/>
      <c r="D13" s="97"/>
      <c r="E13" s="97"/>
      <c r="F13" s="97"/>
      <c r="G13" s="89">
        <v>0</v>
      </c>
    </row>
    <row r="14" spans="1:62">
      <c r="A14" s="73" t="s">
        <v>193</v>
      </c>
      <c r="B14" s="97"/>
      <c r="C14" s="97"/>
      <c r="D14" s="97"/>
      <c r="E14" s="97">
        <v>2640239</v>
      </c>
      <c r="F14" s="97"/>
      <c r="G14" s="89">
        <v>2640239</v>
      </c>
    </row>
    <row r="15" spans="1:62">
      <c r="A15" s="73" t="s">
        <v>194</v>
      </c>
      <c r="B15" s="97"/>
      <c r="C15" s="97"/>
      <c r="D15" s="97">
        <v>-2559348</v>
      </c>
      <c r="E15" s="97">
        <v>2559348</v>
      </c>
      <c r="F15" s="97"/>
      <c r="G15" s="89">
        <v>0</v>
      </c>
    </row>
    <row r="16" spans="1:62" ht="20.399999999999999">
      <c r="A16" s="73" t="s">
        <v>195</v>
      </c>
      <c r="B16" s="97"/>
      <c r="C16" s="97"/>
      <c r="D16" s="97"/>
      <c r="E16" s="97"/>
      <c r="F16" s="97"/>
      <c r="G16" s="89">
        <v>0</v>
      </c>
    </row>
    <row r="17" spans="1:62" ht="20.399999999999999">
      <c r="A17" s="73" t="s">
        <v>196</v>
      </c>
      <c r="B17" s="97"/>
      <c r="C17" s="97"/>
      <c r="D17" s="97"/>
      <c r="E17" s="97"/>
      <c r="F17" s="97"/>
      <c r="G17" s="89">
        <v>0</v>
      </c>
    </row>
    <row r="18" spans="1:62">
      <c r="A18" s="73" t="s">
        <v>197</v>
      </c>
      <c r="B18" s="97"/>
      <c r="C18" s="97"/>
      <c r="D18" s="97"/>
      <c r="E18" s="97"/>
      <c r="F18" s="97"/>
      <c r="G18" s="89">
        <v>0</v>
      </c>
    </row>
    <row r="19" spans="1:62">
      <c r="A19" s="73" t="s">
        <v>198</v>
      </c>
      <c r="B19" s="97"/>
      <c r="C19" s="97"/>
      <c r="D19" s="97"/>
      <c r="E19" s="97"/>
      <c r="F19" s="97"/>
      <c r="G19" s="89">
        <v>0</v>
      </c>
    </row>
    <row r="20" spans="1:62" ht="20.399999999999999">
      <c r="A20" s="73" t="s">
        <v>199</v>
      </c>
      <c r="B20" s="97"/>
      <c r="C20" s="97"/>
      <c r="D20" s="97"/>
      <c r="E20" s="97"/>
      <c r="F20" s="97"/>
      <c r="G20" s="89">
        <v>0</v>
      </c>
    </row>
    <row r="21" spans="1:62" ht="20.399999999999999">
      <c r="A21" s="73" t="s">
        <v>200</v>
      </c>
      <c r="B21" s="97"/>
      <c r="C21" s="97"/>
      <c r="D21" s="97"/>
      <c r="E21" s="97"/>
      <c r="F21" s="97"/>
      <c r="G21" s="89">
        <v>0</v>
      </c>
    </row>
    <row r="22" spans="1:62" ht="20.399999999999999">
      <c r="A22" s="73" t="s">
        <v>201</v>
      </c>
      <c r="B22" s="97"/>
      <c r="C22" s="97"/>
      <c r="D22" s="97"/>
      <c r="E22" s="97"/>
      <c r="F22" s="97"/>
      <c r="G22" s="89">
        <v>0</v>
      </c>
    </row>
    <row r="23" spans="1:62">
      <c r="A23" s="73" t="s">
        <v>135</v>
      </c>
      <c r="B23" s="97"/>
      <c r="C23" s="97"/>
      <c r="D23" s="97"/>
      <c r="E23" s="97"/>
      <c r="F23" s="97"/>
      <c r="G23" s="89">
        <v>0</v>
      </c>
    </row>
    <row r="24" spans="1:62">
      <c r="A24" s="73" t="s">
        <v>202</v>
      </c>
      <c r="B24" s="97"/>
      <c r="C24" s="97"/>
      <c r="D24" s="97"/>
      <c r="E24" s="97"/>
      <c r="F24" s="97"/>
      <c r="G24" s="89">
        <v>0</v>
      </c>
    </row>
    <row r="25" spans="1:62">
      <c r="A25" s="73" t="s">
        <v>203</v>
      </c>
      <c r="B25" s="97"/>
      <c r="C25" s="97"/>
      <c r="D25" s="97"/>
      <c r="E25" s="97"/>
      <c r="F25" s="97"/>
      <c r="G25" s="89">
        <v>0</v>
      </c>
    </row>
    <row r="26" spans="1:62">
      <c r="A26" s="73" t="s">
        <v>204</v>
      </c>
      <c r="B26" s="97"/>
      <c r="C26" s="97"/>
      <c r="D26" s="97"/>
      <c r="E26" s="97"/>
      <c r="F26" s="97"/>
      <c r="G26" s="89">
        <v>0</v>
      </c>
    </row>
    <row r="27" spans="1:62" ht="20.399999999999999">
      <c r="A27" s="73" t="s">
        <v>205</v>
      </c>
      <c r="B27" s="97"/>
      <c r="C27" s="97"/>
      <c r="D27" s="97"/>
      <c r="E27" s="97"/>
      <c r="F27" s="97"/>
      <c r="G27" s="89">
        <v>0</v>
      </c>
    </row>
    <row r="28" spans="1:62" s="100" customFormat="1">
      <c r="A28" s="98" t="s">
        <v>206</v>
      </c>
      <c r="B28" s="99">
        <f>SUM(B9:B27)</f>
        <v>55479238</v>
      </c>
      <c r="C28" s="99">
        <f t="shared" ref="C28:G28" si="0">SUM(C9:C27)</f>
        <v>0</v>
      </c>
      <c r="D28" s="99">
        <f t="shared" si="0"/>
        <v>118517223.99535672</v>
      </c>
      <c r="E28" s="99">
        <f t="shared" si="0"/>
        <v>2640239</v>
      </c>
      <c r="F28" s="99">
        <f t="shared" si="0"/>
        <v>0</v>
      </c>
      <c r="G28" s="99">
        <f t="shared" si="0"/>
        <v>176636700.99535674</v>
      </c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</row>
    <row r="29" spans="1:62">
      <c r="A29" s="73" t="s">
        <v>189</v>
      </c>
      <c r="B29" s="97"/>
      <c r="C29" s="97"/>
      <c r="D29" s="97"/>
      <c r="E29" s="97"/>
      <c r="F29" s="97"/>
      <c r="G29" s="89">
        <v>0</v>
      </c>
    </row>
    <row r="30" spans="1:62">
      <c r="A30" s="73" t="s">
        <v>190</v>
      </c>
      <c r="B30" s="97"/>
      <c r="C30" s="97"/>
      <c r="D30" s="97"/>
      <c r="E30" s="97"/>
      <c r="F30" s="97"/>
      <c r="G30" s="89">
        <v>0</v>
      </c>
    </row>
    <row r="31" spans="1:62">
      <c r="A31" s="73" t="s">
        <v>191</v>
      </c>
      <c r="B31" s="97"/>
      <c r="C31" s="97"/>
      <c r="D31" s="97"/>
      <c r="E31" s="97"/>
      <c r="F31" s="97"/>
      <c r="G31" s="89">
        <v>0</v>
      </c>
    </row>
    <row r="32" spans="1:62">
      <c r="A32" s="73" t="s">
        <v>192</v>
      </c>
      <c r="B32" s="97"/>
      <c r="C32" s="97"/>
      <c r="D32" s="97"/>
      <c r="E32" s="97"/>
      <c r="F32" s="97"/>
      <c r="G32" s="89">
        <v>0</v>
      </c>
    </row>
    <row r="33" spans="1:62">
      <c r="A33" s="73" t="s">
        <v>193</v>
      </c>
      <c r="B33" s="97"/>
      <c r="C33" s="97"/>
      <c r="D33" s="97"/>
      <c r="E33" s="97">
        <v>2794725</v>
      </c>
      <c r="F33" s="97"/>
      <c r="G33" s="89">
        <v>2794725</v>
      </c>
    </row>
    <row r="34" spans="1:62">
      <c r="A34" s="73" t="s">
        <v>415</v>
      </c>
      <c r="B34" s="97"/>
      <c r="C34" s="97"/>
      <c r="D34" s="97">
        <v>2640239</v>
      </c>
      <c r="E34" s="97">
        <v>-2640239</v>
      </c>
      <c r="F34" s="97"/>
      <c r="G34" s="89">
        <v>0</v>
      </c>
    </row>
    <row r="35" spans="1:62" ht="20.399999999999999">
      <c r="A35" s="73" t="s">
        <v>195</v>
      </c>
      <c r="B35" s="97"/>
      <c r="C35" s="97"/>
      <c r="D35" s="97"/>
      <c r="E35" s="97"/>
      <c r="F35" s="97"/>
      <c r="G35" s="89">
        <v>0</v>
      </c>
    </row>
    <row r="36" spans="1:62" ht="20.399999999999999">
      <c r="A36" s="73" t="s">
        <v>196</v>
      </c>
      <c r="B36" s="97"/>
      <c r="C36" s="97"/>
      <c r="D36" s="97"/>
      <c r="E36" s="97"/>
      <c r="F36" s="97"/>
      <c r="G36" s="89">
        <v>0</v>
      </c>
    </row>
    <row r="37" spans="1:62">
      <c r="A37" s="73" t="s">
        <v>197</v>
      </c>
      <c r="B37" s="97"/>
      <c r="C37" s="97"/>
      <c r="D37" s="97"/>
      <c r="E37" s="97"/>
      <c r="F37" s="97"/>
      <c r="G37" s="89">
        <v>0</v>
      </c>
    </row>
    <row r="38" spans="1:62">
      <c r="A38" s="73" t="s">
        <v>198</v>
      </c>
      <c r="B38" s="97"/>
      <c r="C38" s="97"/>
      <c r="D38" s="97"/>
      <c r="E38" s="97"/>
      <c r="F38" s="97"/>
      <c r="G38" s="89">
        <v>0</v>
      </c>
    </row>
    <row r="39" spans="1:62" ht="20.399999999999999">
      <c r="A39" s="73" t="s">
        <v>199</v>
      </c>
      <c r="B39" s="97"/>
      <c r="C39" s="97"/>
      <c r="D39" s="97"/>
      <c r="E39" s="97"/>
      <c r="F39" s="97"/>
      <c r="G39" s="89">
        <v>0</v>
      </c>
    </row>
    <row r="40" spans="1:62" ht="20.399999999999999">
      <c r="A40" s="73" t="s">
        <v>200</v>
      </c>
      <c r="B40" s="97"/>
      <c r="C40" s="97"/>
      <c r="D40" s="97"/>
      <c r="E40" s="97"/>
      <c r="F40" s="97"/>
      <c r="G40" s="89">
        <v>0</v>
      </c>
    </row>
    <row r="41" spans="1:62" ht="20.399999999999999">
      <c r="A41" s="73" t="s">
        <v>201</v>
      </c>
      <c r="B41" s="97"/>
      <c r="C41" s="97"/>
      <c r="D41" s="97"/>
      <c r="E41" s="97"/>
      <c r="F41" s="97"/>
      <c r="G41" s="89">
        <v>0</v>
      </c>
    </row>
    <row r="42" spans="1:62">
      <c r="A42" s="73" t="s">
        <v>135</v>
      </c>
      <c r="B42" s="97"/>
      <c r="C42" s="97"/>
      <c r="D42" s="97"/>
      <c r="E42" s="97"/>
      <c r="F42" s="97"/>
      <c r="G42" s="89">
        <v>0</v>
      </c>
    </row>
    <row r="43" spans="1:62">
      <c r="A43" s="73" t="s">
        <v>202</v>
      </c>
      <c r="B43" s="97"/>
      <c r="C43" s="97"/>
      <c r="D43" s="97"/>
      <c r="E43" s="97"/>
      <c r="F43" s="97"/>
      <c r="G43" s="89">
        <v>0</v>
      </c>
    </row>
    <row r="44" spans="1:62">
      <c r="A44" s="73" t="s">
        <v>203</v>
      </c>
      <c r="B44" s="97"/>
      <c r="C44" s="97"/>
      <c r="D44" s="97"/>
      <c r="E44" s="97"/>
      <c r="F44" s="97"/>
      <c r="G44" s="89">
        <v>0</v>
      </c>
    </row>
    <row r="45" spans="1:62">
      <c r="A45" s="73" t="s">
        <v>204</v>
      </c>
      <c r="B45" s="97"/>
      <c r="C45" s="97"/>
      <c r="D45" s="97"/>
      <c r="E45" s="97"/>
      <c r="F45" s="97"/>
      <c r="G45" s="89">
        <v>0</v>
      </c>
    </row>
    <row r="46" spans="1:62" ht="20.399999999999999">
      <c r="A46" s="73" t="s">
        <v>205</v>
      </c>
      <c r="B46" s="194"/>
      <c r="C46" s="194"/>
      <c r="D46" s="194"/>
      <c r="E46" s="194"/>
      <c r="F46" s="194"/>
      <c r="G46" s="195">
        <v>0</v>
      </c>
    </row>
    <row r="47" spans="1:62" s="100" customFormat="1">
      <c r="A47" s="98" t="s">
        <v>207</v>
      </c>
      <c r="B47" s="99">
        <f>SUM(B28:B46)</f>
        <v>55479238</v>
      </c>
      <c r="C47" s="99">
        <f t="shared" ref="C47:G47" si="1">SUM(C28:C46)</f>
        <v>0</v>
      </c>
      <c r="D47" s="99">
        <f t="shared" si="1"/>
        <v>121157462.99535672</v>
      </c>
      <c r="E47" s="99">
        <f t="shared" si="1"/>
        <v>2794725</v>
      </c>
      <c r="F47" s="99">
        <f t="shared" si="1"/>
        <v>0</v>
      </c>
      <c r="G47" s="99">
        <f t="shared" si="1"/>
        <v>179431425.99535674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</row>
    <row r="48" spans="1:62">
      <c r="A48" s="32"/>
      <c r="B48" s="196">
        <v>0</v>
      </c>
      <c r="C48" s="197"/>
      <c r="D48" s="196">
        <v>-4.6432763338088989E-3</v>
      </c>
      <c r="E48" s="196">
        <v>0</v>
      </c>
      <c r="F48" s="32"/>
      <c r="G48" s="32"/>
    </row>
    <row r="49" spans="1:7">
      <c r="A49" s="32"/>
      <c r="B49" s="196">
        <v>0</v>
      </c>
      <c r="C49" s="197"/>
      <c r="D49" s="196">
        <v>-4.6432763338088989E-3</v>
      </c>
      <c r="E49" s="196">
        <v>0</v>
      </c>
      <c r="F49" s="32"/>
      <c r="G49" s="32"/>
    </row>
    <row r="50" spans="1:7">
      <c r="A50" s="32"/>
      <c r="B50" s="32"/>
      <c r="C50" s="32"/>
      <c r="D50" s="32"/>
      <c r="E50" s="32"/>
      <c r="F50" s="32"/>
      <c r="G50" s="32"/>
    </row>
    <row r="51" spans="1:7">
      <c r="A51" s="32"/>
      <c r="B51" s="32"/>
      <c r="C51" s="32"/>
      <c r="D51" s="32"/>
      <c r="E51" s="32"/>
      <c r="F51" s="32"/>
      <c r="G51" s="32"/>
    </row>
    <row r="52" spans="1:7">
      <c r="A52" s="32"/>
      <c r="B52" s="32"/>
      <c r="C52" s="32"/>
      <c r="D52" s="32"/>
      <c r="E52" s="32"/>
      <c r="F52" s="32"/>
      <c r="G52" s="32"/>
    </row>
    <row r="53" spans="1:7">
      <c r="A53" s="32"/>
      <c r="B53" s="32"/>
      <c r="C53" s="32"/>
      <c r="D53" s="32"/>
      <c r="E53" s="32"/>
      <c r="F53" s="32"/>
      <c r="G53" s="32"/>
    </row>
    <row r="54" spans="1:7">
      <c r="A54" s="32"/>
      <c r="B54" s="32"/>
      <c r="C54" s="32"/>
      <c r="D54" s="32"/>
      <c r="E54" s="32"/>
      <c r="F54" s="32"/>
      <c r="G54" s="32"/>
    </row>
    <row r="55" spans="1:7">
      <c r="A55" s="32"/>
      <c r="B55" s="32"/>
      <c r="C55" s="32"/>
      <c r="D55" s="32"/>
      <c r="E55" s="32"/>
      <c r="F55" s="32"/>
      <c r="G55" s="32"/>
    </row>
    <row r="56" spans="1:7">
      <c r="A56" s="32"/>
      <c r="B56" s="32"/>
      <c r="C56" s="32"/>
      <c r="D56" s="32"/>
      <c r="E56" s="32"/>
      <c r="F56" s="32"/>
      <c r="G56" s="32"/>
    </row>
    <row r="57" spans="1:7">
      <c r="A57" s="32"/>
      <c r="B57" s="32"/>
      <c r="C57" s="32"/>
      <c r="D57" s="32"/>
      <c r="E57" s="32"/>
      <c r="F57" s="32"/>
      <c r="G57" s="32"/>
    </row>
    <row r="58" spans="1:7">
      <c r="A58" s="32"/>
      <c r="B58" s="32"/>
      <c r="C58" s="32"/>
      <c r="D58" s="32"/>
      <c r="E58" s="32"/>
      <c r="F58" s="32"/>
      <c r="G58" s="32"/>
    </row>
    <row r="59" spans="1:7">
      <c r="A59" s="32"/>
      <c r="B59" s="32"/>
      <c r="C59" s="32"/>
      <c r="D59" s="32"/>
      <c r="E59" s="32"/>
      <c r="F59" s="32"/>
      <c r="G59" s="32"/>
    </row>
    <row r="60" spans="1:7">
      <c r="A60" s="32"/>
      <c r="B60" s="32"/>
      <c r="C60" s="32"/>
      <c r="D60" s="32"/>
      <c r="E60" s="32"/>
      <c r="F60" s="32"/>
      <c r="G60" s="32"/>
    </row>
    <row r="61" spans="1:7">
      <c r="A61" s="32"/>
      <c r="B61" s="32"/>
      <c r="C61" s="32"/>
      <c r="D61" s="32"/>
      <c r="E61" s="32"/>
      <c r="F61" s="32"/>
      <c r="G61" s="32"/>
    </row>
    <row r="62" spans="1:7">
      <c r="A62" s="32"/>
      <c r="B62" s="32"/>
      <c r="C62" s="32"/>
      <c r="D62" s="32"/>
      <c r="E62" s="32"/>
      <c r="F62" s="32"/>
      <c r="G62" s="32"/>
    </row>
    <row r="63" spans="1:7">
      <c r="A63" s="32"/>
      <c r="B63" s="32"/>
      <c r="C63" s="32"/>
      <c r="D63" s="32"/>
      <c r="E63" s="32"/>
      <c r="F63" s="32"/>
      <c r="G63" s="32"/>
    </row>
    <row r="64" spans="1:7">
      <c r="A64" s="32"/>
      <c r="B64" s="32"/>
      <c r="C64" s="32"/>
      <c r="D64" s="32"/>
      <c r="E64" s="32"/>
      <c r="F64" s="32"/>
      <c r="G64" s="32"/>
    </row>
    <row r="65" spans="1:7">
      <c r="A65" s="32"/>
      <c r="B65" s="32"/>
      <c r="C65" s="32"/>
      <c r="D65" s="32"/>
      <c r="E65" s="32"/>
      <c r="F65" s="32"/>
      <c r="G65" s="32"/>
    </row>
    <row r="66" spans="1:7">
      <c r="A66" s="32"/>
      <c r="B66" s="32"/>
      <c r="C66" s="32"/>
      <c r="D66" s="32"/>
      <c r="E66" s="32"/>
      <c r="F66" s="32"/>
      <c r="G66" s="32"/>
    </row>
    <row r="67" spans="1:7">
      <c r="A67" s="32"/>
      <c r="B67" s="32"/>
      <c r="C67" s="32"/>
      <c r="D67" s="32"/>
      <c r="E67" s="32"/>
      <c r="F67" s="32"/>
      <c r="G67" s="32"/>
    </row>
    <row r="68" spans="1:7">
      <c r="A68" s="32"/>
      <c r="B68" s="32"/>
      <c r="C68" s="32"/>
      <c r="D68" s="32"/>
      <c r="E68" s="32"/>
      <c r="F68" s="32"/>
      <c r="G68" s="32"/>
    </row>
  </sheetData>
  <sheetProtection algorithmName="SHA-512" hashValue="VJHpTsJbLa5s7MufiF61giZSe7QOb4NfB+Y095aYN3/1HRqs/fdh7AL1hSjAyNugOkoDXxPQOddMc0au0yv4vw==" saltValue="bi+7YiKBVFJw62luEmbygw==" spinCount="100000" sheet="1" selectLockedCells="1"/>
  <mergeCells count="8">
    <mergeCell ref="B1:D1"/>
    <mergeCell ref="F1:G1"/>
    <mergeCell ref="F2:G2"/>
    <mergeCell ref="A5:G5"/>
    <mergeCell ref="A7:A8"/>
    <mergeCell ref="B7:E7"/>
    <mergeCell ref="F7:F8"/>
    <mergeCell ref="G7:G8"/>
  </mergeCells>
  <printOptions horizontalCentered="1"/>
  <pageMargins left="0.15748031496062992" right="0.15748031496062992" top="0.19685039370078741" bottom="0.23622047244094491" header="0.15748031496062992" footer="0.15748031496062992"/>
  <pageSetup paperSize="9" scale="7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ФИ-Наслов</vt:lpstr>
      <vt:lpstr>FI-Title</vt:lpstr>
      <vt:lpstr>Биланс на состојба</vt:lpstr>
      <vt:lpstr>Balance Sheet</vt:lpstr>
      <vt:lpstr>Биланс на успех - природа</vt:lpstr>
      <vt:lpstr>Income Statement</vt:lpstr>
      <vt:lpstr>Паричен тек</vt:lpstr>
      <vt:lpstr>Cash Flow</vt:lpstr>
      <vt:lpstr>Капитал</vt:lpstr>
      <vt:lpstr>Equity</vt:lpstr>
      <vt:lpstr>'Balance Sheet'!Print_Area</vt:lpstr>
      <vt:lpstr>'Cash Flow'!Print_Area</vt:lpstr>
      <vt:lpstr>Equity!Print_Area</vt:lpstr>
      <vt:lpstr>'FI-Title'!Print_Area</vt:lpstr>
      <vt:lpstr>'Income Statement'!Print_Area</vt:lpstr>
      <vt:lpstr>'Биланс на состојба'!Print_Area</vt:lpstr>
      <vt:lpstr>'Биланс на успех - природа'!Print_Area</vt:lpstr>
      <vt:lpstr>Капитал!Print_Area</vt:lpstr>
      <vt:lpstr>'Паричен тек'!Print_Area</vt:lpstr>
      <vt:lpstr>'ФИ-Наслов'!Print_Area</vt:lpstr>
      <vt:lpstr>'Биланс на успех - природа'!Print_Titles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Biljana</dc:creator>
  <cp:lastModifiedBy>Karolina Karovska Bozinovska</cp:lastModifiedBy>
  <cp:lastPrinted>2022-08-19T01:16:47Z</cp:lastPrinted>
  <dcterms:created xsi:type="dcterms:W3CDTF">2022-08-02T20:59:26Z</dcterms:created>
  <dcterms:modified xsi:type="dcterms:W3CDTF">2024-01-26T08:02:46Z</dcterms:modified>
</cp:coreProperties>
</file>