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slicers/slicer4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o-dashboard\"/>
    </mc:Choice>
  </mc:AlternateContent>
  <xr:revisionPtr revIDLastSave="0" documentId="13_ncr:1_{77BA4AFC-109A-4D20-83DA-943F18474D7A}" xr6:coauthVersionLast="47" xr6:coauthVersionMax="47" xr10:uidLastSave="{00000000-0000-0000-0000-000000000000}"/>
  <bookViews>
    <workbookView xWindow="-120" yWindow="-120" windowWidth="20730" windowHeight="11160" tabRatio="371" firstSheet="6" activeTab="6" xr2:uid="{28DD5B76-0634-4F87-BE60-8BFA7EF2E23B}"/>
  </bookViews>
  <sheets>
    <sheet name="A̳ssets" sheetId="1" state="hidden" r:id="rId1"/>
    <sheet name="C̳álculos" sheetId="3" state="hidden" r:id="rId2"/>
    <sheet name="D̳ashboard" sheetId="4" state="hidden" r:id="rId3"/>
    <sheet name="B̳ases" sheetId="2" state="hidden" r:id="rId4"/>
    <sheet name="Assets 01" sheetId="5" state="hidden" r:id="rId5"/>
    <sheet name="C̳álculos 01" sheetId="8" state="hidden" r:id="rId6"/>
    <sheet name="Dashboard 01" sheetId="9" r:id="rId7"/>
    <sheet name="Dashboard 02" sheetId="14" r:id="rId8"/>
    <sheet name="Dashboard 03" sheetId="16" r:id="rId9"/>
  </sheets>
  <definedNames>
    <definedName name="_xlnm._FilterDatabase" localSheetId="3" hidden="1">B̳ases!$N$1:$N$296</definedName>
    <definedName name="_xlnm.Print_Area" localSheetId="4">'Assets 01'!$A$5:$I$30</definedName>
    <definedName name="_xlnm.Print_Area" localSheetId="6">'Dashboard 01'!$A$1:$V$43</definedName>
    <definedName name="SegmentaçãodeDados_Subscription_Type">#N/A</definedName>
    <definedName name="SegmentaçãodeDados_Subscription_Type1">#N/A</definedName>
  </definedNames>
  <calcPr calcId="191029"/>
  <pivotCaches>
    <pivotCache cacheId="0" r:id="rId10"/>
    <pivotCache cacheId="1" r:id="rId11"/>
    <pivotCache cacheId="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97" i="2" l="1"/>
  <c r="I297" i="2"/>
  <c r="M297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" i="2"/>
  <c r="F83" i="8"/>
  <c r="F54" i="8"/>
  <c r="F55" i="8"/>
  <c r="F56" i="8"/>
  <c r="F57" i="8"/>
  <c r="F46" i="8"/>
  <c r="F65" i="8"/>
  <c r="G65" i="8"/>
  <c r="F110" i="8"/>
  <c r="F91" i="8"/>
  <c r="E25" i="3"/>
  <c r="F36" i="8"/>
  <c r="E36" i="3"/>
  <c r="F25" i="8"/>
  <c r="E14" i="3"/>
  <c r="F14" i="8"/>
  <c r="F99" i="8"/>
</calcChain>
</file>

<file path=xl/sharedStrings.xml><?xml version="1.0" encoding="utf-8"?>
<sst xmlns="http://schemas.openxmlformats.org/spreadsheetml/2006/main" count="2162" uniqueCount="380">
  <si>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</si>
  <si>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</si>
  <si>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</si>
  <si>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</si>
  <si>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</si>
  <si>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</si>
  <si>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</si>
  <si>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</si>
  <si>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</si>
  <si>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</si>
  <si>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</si>
  <si>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</si>
  <si>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</si>
  <si>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</si>
  <si>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</si>
  <si>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</si>
  <si>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</si>
  <si>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</si>
  <si>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</si>
  <si>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</si>
  <si>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</si>
  <si>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</si>
  <si>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</si>
  <si>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</si>
  <si>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</si>
  <si>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</si>
  <si>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</si>
  <si>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</si>
  <si>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</si>
  <si>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</si>
  <si>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</si>
  <si>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</si>
  <si>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</si>
  <si>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</si>
  <si>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</si>
  <si>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</si>
  <si>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</si>
  <si>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</si>
  <si>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</si>
  <si>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</si>
  <si>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</si>
  <si>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</si>
  <si>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</si>
  <si>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</si>
  <si>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</si>
  <si>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</si>
  <si>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</si>
  <si>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</si>
  <si>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</si>
  <si>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</si>
  <si>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</si>
  <si>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</si>
  <si>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</si>
  <si>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</si>
  <si>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</si>
  <si>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</si>
  <si>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</si>
  <si>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</si>
  <si>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</si>
  <si>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</si>
  <si>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</si>
  <si>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</si>
  <si>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</si>
  <si>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</si>
  <si>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</si>
  <si>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</si>
  <si>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</si>
  <si>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</si>
  <si>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</si>
  <si>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</si>
  <si>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</si>
  <si>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</si>
  <si>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</si>
  <si>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</si>
  <si>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</si>
  <si>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</si>
  <si>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</si>
  <si>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</si>
  <si>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</si>
  <si>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</si>
  <si>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</si>
  <si>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</si>
  <si>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</si>
  <si>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</si>
  <si>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</si>
  <si>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</si>
  <si>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</si>
  <si>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</si>
  <si>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</si>
  <si>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</si>
  <si>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</si>
  <si>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</si>
  <si>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</si>
  <si>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</si>
  <si>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</si>
  <si>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</si>
  <si>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</si>
  <si>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</si>
  <si>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</si>
  <si>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</si>
  <si>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</si>
  <si>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</si>
  <si>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</si>
  <si>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</si>
  <si>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</si>
  <si>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</si>
  <si>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</si>
  <si>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</si>
  <si>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</si>
  <si>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</si>
  <si>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</si>
  <si>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</si>
  <si>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</si>
  <si>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</si>
  <si>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</si>
  <si>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</si>
  <si>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</si>
  <si>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</si>
  <si>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</si>
  <si>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</si>
  <si>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</si>
  <si>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</si>
  <si>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</si>
  <si>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</si>
  <si>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</si>
  <si>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</si>
  <si>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</si>
  <si>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</si>
  <si>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</si>
  <si>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</si>
  <si>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</si>
  <si>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</si>
  <si>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</si>
  <si>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</si>
  <si>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</si>
  <si>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</si>
  <si>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</si>
  <si>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</si>
  <si>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</si>
  <si>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</si>
  <si>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</si>
  <si>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</si>
  <si>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</si>
  <si>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</si>
  <si>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</si>
  <si>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</si>
  <si>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</si>
  <si>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</si>
  <si>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</si>
  <si>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</si>
  <si>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</si>
  <si>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</si>
  <si>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</si>
  <si>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</si>
  <si>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</si>
  <si>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</si>
  <si>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</si>
  <si>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</si>
  <si>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</si>
  <si>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</si>
  <si>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</si>
  <si>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</si>
  <si>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</si>
  <si>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</si>
  <si>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</si>
  <si>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</si>
  <si>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</si>
  <si>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</si>
  <si>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</si>
  <si>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</si>
  <si>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</si>
  <si>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</si>
  <si>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</si>
  <si>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</si>
  <si>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</si>
  <si>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</si>
  <si>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</si>
  <si>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</si>
  <si>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</si>
  <si>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</si>
  <si>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</si>
  <si>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</si>
  <si>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</si>
  <si>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</si>
  <si>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</si>
  <si>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</si>
  <si>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</si>
  <si>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</si>
  <si>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</si>
  <si>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</si>
  <si>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</si>
  <si>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</si>
  <si>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</si>
  <si>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</si>
  <si>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</si>
  <si>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</si>
  <si>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</si>
  <si>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</si>
  <si>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</si>
  <si>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</si>
  <si>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</si>
  <si>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</si>
  <si>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</si>
  <si>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</si>
  <si>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</si>
  <si>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</si>
  <si>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</si>
  <si>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</si>
  <si>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</si>
  <si>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</si>
  <si>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</si>
  <si>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</si>
  <si>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</si>
  <si>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</si>
  <si>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</si>
  <si>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</si>
  <si>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</si>
  <si>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</si>
  <si>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</si>
  <si>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</si>
  <si>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</si>
  <si>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</si>
  <si>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</si>
  <si>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</si>
  <si>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</si>
  <si>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</si>
  <si>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</si>
  <si>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</si>
  <si>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</si>
  <si>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</si>
  <si>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</si>
  <si>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</si>
  <si>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</si>
  <si>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</si>
  <si>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</si>
  <si>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</si>
  <si>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</si>
  <si>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</si>
  <si>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</si>
  <si>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</si>
  <si>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</si>
  <si>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</si>
  <si>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</si>
  <si>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</si>
  <si>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</si>
  <si>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</si>
  <si>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</si>
  <si>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</si>
  <si>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</si>
  <si>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</si>
  <si>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</si>
  <si>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</si>
  <si>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</si>
  <si>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</si>
  <si>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</si>
  <si>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</si>
  <si>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</si>
  <si>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</si>
  <si>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</si>
  <si>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</si>
  <si>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</si>
  <si>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</si>
  <si>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</si>
  <si>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</si>
  <si>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</si>
  <si>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</si>
  <si>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</si>
  <si>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</si>
  <si>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</si>
  <si>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</si>
  <si>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</si>
  <si>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</si>
  <si>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</si>
  <si>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</si>
  <si>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</si>
  <si>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</si>
  <si>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</si>
  <si>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</si>
  <si>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</si>
  <si>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</si>
  <si>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</si>
  <si>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</si>
  <si>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</si>
  <si>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</si>
  <si>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</si>
  <si>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</si>
  <si>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</si>
  <si>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</si>
  <si>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</si>
  <si>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</si>
  <si>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</si>
  <si>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</si>
  <si>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</si>
  <si>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</si>
  <si>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</si>
  <si>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</si>
  <si>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</si>
  <si>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</si>
  <si>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</si>
  <si>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</si>
  <si>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</si>
  <si>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</si>
  <si>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</si>
  <si>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</si>
  <si>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</si>
  <si>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</si>
  <si>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</si>
  <si>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</si>
  <si>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</si>
  <si>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</si>
  <si>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</si>
  <si>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</si>
  <si>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</si>
  <si>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</si>
  <si>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</si>
  <si>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</si>
  <si>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</si>
  <si>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</si>
  <si>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</si>
  <si>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</si>
  <si>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</si>
  <si>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</si>
  <si>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</si>
  <si>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</si>
  <si>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Elemento</t>
  </si>
  <si>
    <t>Código Hex</t>
  </si>
  <si>
    <t>Aplicação</t>
  </si>
  <si>
    <t>Verde Xbox</t>
  </si>
  <si>
    <t>#107C10</t>
  </si>
  <si>
    <t>Fundo Dark</t>
  </si>
  <si>
    <t>Cinza Card</t>
  </si>
  <si>
    <t>#1E1E1E</t>
  </si>
  <si>
    <t>O fundo dos cartões (um pouco mais claro que o fundo geral).</t>
  </si>
  <si>
    <t>Controle de Cores</t>
  </si>
  <si>
    <t>#39FF14</t>
  </si>
  <si>
    <t>Verde Brilho</t>
  </si>
  <si>
    <t>Ativas (Sim)</t>
  </si>
  <si>
    <t>Inativas (Não)</t>
  </si>
  <si>
    <t>Fonte</t>
  </si>
  <si>
    <t>Tipo</t>
  </si>
  <si>
    <t>SEGOE UI</t>
  </si>
  <si>
    <t>#141519</t>
  </si>
  <si>
    <t>O preenchimento do fundo com ilustração de hexágonos</t>
  </si>
  <si>
    <t>Bahnschrift</t>
  </si>
  <si>
    <t>Números</t>
  </si>
  <si>
    <t>#454C54</t>
  </si>
  <si>
    <t>Cinza Médio</t>
  </si>
  <si>
    <t>Cabeçalho dos cartões</t>
  </si>
  <si>
    <t>Ícone</t>
  </si>
  <si>
    <t>Borda da barra de gráfico e bordas de destaque</t>
  </si>
  <si>
    <t>Barras de gráfico e fonte</t>
  </si>
  <si>
    <t>Tamanho</t>
  </si>
  <si>
    <t>Título</t>
  </si>
  <si>
    <t>Contagem de Name</t>
  </si>
  <si>
    <t>Pergunta Negócio 5- Total de Assinates com auto renovação positiva ou negativa e Faturamento Total</t>
  </si>
  <si>
    <t>Pergunta Negócio 6- Total de Faturamento por Plano</t>
  </si>
  <si>
    <t>(Tudo)</t>
  </si>
  <si>
    <t>Pergunta Negócio 7- Total de Faturamento Bruto X Líquido</t>
  </si>
  <si>
    <t>Pergunta Negócio 8- Total de Faturamento Mensal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</si>
  <si>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</si>
  <si>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</si>
  <si>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</si>
  <si>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</si>
  <si>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</si>
  <si>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</si>
  <si>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</si>
  <si>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</si>
  <si>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</si>
  <si>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</si>
  <si>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</si>
  <si>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</si>
  <si>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ASSETS DASHBOARD 01</t>
  </si>
  <si>
    <t>Total Bruta</t>
  </si>
  <si>
    <t>Bruta</t>
  </si>
  <si>
    <t>Líquida</t>
  </si>
  <si>
    <t>Pergunta Negócio 9 - Total de Assinaturas</t>
  </si>
  <si>
    <t>Pergunta Negócio 10 - Faturamento Total</t>
  </si>
  <si>
    <t>ASSETS VENDAS E ASSINATURAS 02</t>
  </si>
  <si>
    <t>REFERÊNCIA DO ÍCONE USER: &lt;a href="https://www.flaticon.com/br/icones-gratis/senha" title="senha ícones"&gt;Senha ícones criados por Prosymbols Premium - Flaticon&lt;/a&gt;</t>
  </si>
  <si>
    <t>Média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</si>
</sst>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&quot;R$&quot;\ #,##0.0"/>
  </numFmts>
  <fonts count="1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107C1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9FF14"/>
        <bgColor indexed="64"/>
      </patternFill>
    </fill>
    <fill>
      <patternFill patternType="solid">
        <fgColor rgb="FF454C54"/>
        <bgColor indexed="64"/>
      </patternFill>
    </fill>
    <fill>
      <patternFill patternType="solid">
        <fgColor theme="6"/>
        <bgColor theme="6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8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8" fillId="0" borderId="3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10" fillId="0" borderId="3" xfId="0" applyFont="1" applyBorder="1" applyAlignment="1">
      <alignment horizontal="left" vertical="center" wrapText="1" indent="1" readingOrder="1"/>
    </xf>
    <xf numFmtId="0" fontId="9" fillId="9" borderId="3" xfId="0" applyFont="1" applyFill="1" applyBorder="1" applyAlignment="1">
      <alignment horizontal="left" vertical="center" wrapText="1" indent="1" readingOrder="1"/>
    </xf>
    <xf numFmtId="0" fontId="9" fillId="10" borderId="3" xfId="0" applyFont="1" applyFill="1" applyBorder="1" applyAlignment="1">
      <alignment horizontal="left" vertical="center" wrapText="1" indent="1" readingOrder="1"/>
    </xf>
    <xf numFmtId="0" fontId="9" fillId="11" borderId="3" xfId="0" applyFont="1" applyFill="1" applyBorder="1" applyAlignment="1">
      <alignment horizontal="left" vertical="center" wrapText="1" indent="1" readingOrder="1"/>
    </xf>
    <xf numFmtId="0" fontId="11" fillId="0" borderId="0" xfId="0" applyFont="1" applyBorder="1" applyAlignment="1">
      <alignment horizontal="center" vertical="center" wrapText="1" readingOrder="1"/>
    </xf>
    <xf numFmtId="0" fontId="11" fillId="0" borderId="20" xfId="0" applyFont="1" applyBorder="1" applyAlignment="1">
      <alignment horizontal="center" vertical="center" wrapText="1" readingOrder="1"/>
    </xf>
    <xf numFmtId="164" fontId="0" fillId="0" borderId="0" xfId="0" applyNumberFormat="1"/>
    <xf numFmtId="0" fontId="9" fillId="13" borderId="3" xfId="0" applyFont="1" applyFill="1" applyBorder="1" applyAlignment="1">
      <alignment horizontal="left" vertical="center" wrapText="1" indent="1" readingOrder="1"/>
    </xf>
    <xf numFmtId="0" fontId="10" fillId="0" borderId="3" xfId="0" applyFont="1" applyFill="1" applyBorder="1" applyAlignment="1">
      <alignment horizontal="left" vertical="center" wrapText="1" indent="1" readingOrder="1"/>
    </xf>
    <xf numFmtId="0" fontId="13" fillId="0" borderId="0" xfId="0" applyFont="1"/>
    <xf numFmtId="0" fontId="9" fillId="14" borderId="3" xfId="0" applyFont="1" applyFill="1" applyBorder="1" applyAlignment="1">
      <alignment horizontal="left" vertical="center" wrapText="1" indent="1" readingOrder="1"/>
    </xf>
    <xf numFmtId="0" fontId="10" fillId="0" borderId="3" xfId="0" applyFont="1" applyBorder="1" applyAlignment="1">
      <alignment vertical="center" wrapText="1" readingOrder="1"/>
    </xf>
    <xf numFmtId="164" fontId="0" fillId="0" borderId="0" xfId="2" applyNumberFormat="1" applyFont="1"/>
    <xf numFmtId="0" fontId="14" fillId="15" borderId="3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5" fontId="0" fillId="0" borderId="0" xfId="0" applyNumberFormat="1"/>
    <xf numFmtId="0" fontId="12" fillId="12" borderId="0" xfId="3" applyFont="1" applyFill="1" applyAlignment="1">
      <alignment horizontal="center"/>
    </xf>
    <xf numFmtId="0" fontId="11" fillId="0" borderId="18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0" borderId="19" xfId="0" applyFont="1" applyBorder="1" applyAlignment="1">
      <alignment horizontal="center" vertical="center" wrapText="1" readingOrder="1"/>
    </xf>
    <xf numFmtId="0" fontId="11" fillId="0" borderId="17" xfId="0" applyFont="1" applyBorder="1" applyAlignment="1">
      <alignment horizontal="center" vertical="center" wrapText="1" readingOrder="1"/>
    </xf>
    <xf numFmtId="0" fontId="11" fillId="0" borderId="0" xfId="0" applyFont="1" applyBorder="1" applyAlignment="1">
      <alignment horizontal="center" vertical="center" wrapText="1" readingOrder="1"/>
    </xf>
    <xf numFmtId="0" fontId="11" fillId="0" borderId="20" xfId="0" applyFont="1" applyBorder="1" applyAlignment="1">
      <alignment horizontal="center" vertical="center" wrapText="1" readingOrder="1"/>
    </xf>
    <xf numFmtId="0" fontId="11" fillId="0" borderId="21" xfId="0" applyFont="1" applyBorder="1" applyAlignment="1">
      <alignment horizontal="center" vertical="center" wrapText="1" readingOrder="1"/>
    </xf>
    <xf numFmtId="0" fontId="11" fillId="0" borderId="23" xfId="0" applyFont="1" applyBorder="1" applyAlignment="1">
      <alignment horizontal="center" vertical="center" wrapText="1" readingOrder="1"/>
    </xf>
    <xf numFmtId="0" fontId="11" fillId="0" borderId="22" xfId="0" applyFont="1" applyBorder="1" applyAlignment="1">
      <alignment horizontal="center" vertical="center" wrapText="1" readingOrder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11" fillId="0" borderId="30" xfId="0" applyFont="1" applyBorder="1" applyAlignment="1">
      <alignment horizontal="center" vertical="center" wrapText="1" readingOrder="1"/>
    </xf>
    <xf numFmtId="0" fontId="11" fillId="0" borderId="31" xfId="0" applyFont="1" applyBorder="1" applyAlignment="1">
      <alignment horizontal="center" vertical="center" wrapText="1" readingOrder="1"/>
    </xf>
    <xf numFmtId="0" fontId="11" fillId="0" borderId="33" xfId="0" applyFont="1" applyBorder="1" applyAlignment="1">
      <alignment horizontal="center" vertical="center" wrapText="1" readingOrder="1"/>
    </xf>
    <xf numFmtId="0" fontId="11" fillId="0" borderId="28" xfId="0" applyFont="1" applyBorder="1" applyAlignment="1">
      <alignment horizontal="center" vertical="center" wrapText="1" readingOrder="1"/>
    </xf>
    <xf numFmtId="0" fontId="11" fillId="0" borderId="24" xfId="0" applyFont="1" applyBorder="1" applyAlignment="1">
      <alignment horizontal="center" vertical="center" wrapText="1" readingOrder="1"/>
    </xf>
    <xf numFmtId="0" fontId="11" fillId="0" borderId="34" xfId="0" applyFont="1" applyBorder="1" applyAlignment="1">
      <alignment horizontal="center" vertical="center" wrapText="1" readingOrder="1"/>
    </xf>
    <xf numFmtId="0" fontId="11" fillId="0" borderId="35" xfId="0" applyFont="1" applyBorder="1" applyAlignment="1">
      <alignment horizontal="center" vertical="center" wrapText="1" readingOrder="1"/>
    </xf>
    <xf numFmtId="0" fontId="11" fillId="0" borderId="36" xfId="0" applyFont="1" applyBorder="1" applyAlignment="1">
      <alignment horizontal="center" vertical="center" wrapText="1" readingOrder="1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11" fillId="0" borderId="38" xfId="0" applyFont="1" applyBorder="1" applyAlignment="1">
      <alignment horizontal="center" vertical="center" wrapText="1" readingOrder="1"/>
    </xf>
    <xf numFmtId="0" fontId="11" fillId="0" borderId="39" xfId="0" applyFont="1" applyBorder="1" applyAlignment="1">
      <alignment horizontal="center" vertical="center" wrapText="1" readingOrder="1"/>
    </xf>
    <xf numFmtId="0" fontId="11" fillId="0" borderId="40" xfId="0" applyFont="1" applyBorder="1" applyAlignment="1">
      <alignment horizontal="center" vertic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center" vertical="center" wrapText="1" readingOrder="1"/>
    </xf>
    <xf numFmtId="0" fontId="11" fillId="0" borderId="42" xfId="0" applyFont="1" applyBorder="1" applyAlignment="1">
      <alignment horizontal="center" vertical="center" wrapText="1" readingOrder="1"/>
    </xf>
    <xf numFmtId="0" fontId="11" fillId="0" borderId="26" xfId="0" applyFont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 wrapText="1" readingOrder="1"/>
    </xf>
    <xf numFmtId="0" fontId="0" fillId="11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50">
    <dxf>
      <alignment horizontal="right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 style="thick">
          <color rgb="FF39FF14"/>
        </left>
        <right style="thick">
          <color rgb="FF39FF14"/>
        </right>
        <top style="thick">
          <color rgb="FF39FF14"/>
        </top>
        <bottom style="thick">
          <color rgb="FF39FF14"/>
        </bottom>
        <vertical/>
        <horizontal/>
      </border>
    </dxf>
    <dxf>
      <font>
        <b/>
        <color theme="1"/>
      </font>
      <fill>
        <patternFill>
          <bgColor theme="0"/>
        </patternFill>
      </fill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E1E1E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  <name val="Segoe UI"/>
        <family val="2"/>
        <scheme val="none"/>
      </font>
      <border>
        <bottom style="thin">
          <color theme="6"/>
        </bottom>
        <vertical/>
        <horizontal/>
      </border>
    </dxf>
    <dxf>
      <font>
        <color rgb="FFFFFFFF"/>
      </font>
      <fill>
        <patternFill patternType="solid">
          <bgColor rgb="FF121212"/>
        </patternFill>
      </fill>
      <border diagonalUp="0" diagonalDown="0">
        <left style="thin">
          <color rgb="FF39FF14"/>
        </left>
        <right style="thin">
          <color rgb="FF39FF14"/>
        </right>
        <top style="thin">
          <color rgb="FF39FF14"/>
        </top>
        <bottom style="thin">
          <color rgb="FF39FF14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9" defaultTableStyle="TableStyleMedium2" defaultPivotStyle="PivotStyleLight16">
    <tableStyle name="SlicerStyleLight3 2" pivot="0" table="0" count="10" xr9:uid="{4A49D81A-CAF2-4631-8C12-24E512A4BF34}">
      <tableStyleElement type="wholeTable" dxfId="49"/>
      <tableStyleElement type="headerRow" dxfId="48"/>
    </tableStyle>
    <tableStyle name="SlicerStyleLight3 2 2" pivot="0" table="0" count="10" xr9:uid="{288BD367-F139-4EA7-AF8A-4190E06D6ECE}">
      <tableStyleElement type="wholeTable" dxfId="47"/>
      <tableStyleElement type="headerRow" dxfId="46"/>
    </tableStyle>
    <tableStyle name="SlicerStyleLight3 2 3" pivot="0" table="0" count="10" xr9:uid="{1CF215AD-F486-4C12-AA72-125064B2F9CA}">
      <tableStyleElement type="wholeTable" dxfId="45"/>
      <tableStyleElement type="headerRow" dxfId="44"/>
    </tableStyle>
    <tableStyle name="SlicerStyleLight3 2 4" pivot="0" table="0" count="10" xr9:uid="{CC7D374C-F129-43C3-A7B5-C39B447FE281}">
      <tableStyleElement type="wholeTable" dxfId="43"/>
      <tableStyleElement type="headerRow" dxfId="42"/>
    </tableStyle>
    <tableStyle name="SlicerStyleLight3 2 5" pivot="0" table="0" count="10" xr9:uid="{EBDE72E4-20AB-4E6E-8BC4-1EA9D8A6DBB4}">
      <tableStyleElement type="wholeTable" dxfId="41"/>
      <tableStyleElement type="headerRow" dxfId="40"/>
    </tableStyle>
    <tableStyle name="SlicerStyleLight3 2 6" pivot="0" table="0" count="10" xr9:uid="{C6AC5999-F955-46B7-AAE4-347D61FADAB9}">
      <tableStyleElement type="wholeTable" dxfId="39"/>
      <tableStyleElement type="headerRow" dxfId="38"/>
    </tableStyle>
    <tableStyle name="SlicerStyleLight3 2 7" pivot="0" table="0" count="10" xr9:uid="{EC92C270-3416-467E-83C3-BC9D4E1857AF}">
      <tableStyleElement type="wholeTable" dxfId="37"/>
      <tableStyleElement type="headerRow" dxfId="36"/>
    </tableStyle>
    <tableStyle name="SlicerStyleLight6 2" pivot="0" table="0" count="10" xr9:uid="{7812454B-9EBD-4F72-9068-FA94BE9FF08F}">
      <tableStyleElement type="wholeTable" dxfId="35"/>
      <tableStyleElement type="headerRow" dxfId="34"/>
    </tableStyle>
    <tableStyle name="SlicerStyleOther1 2" pivot="0" table="0" count="10" xr9:uid="{E09329E3-3354-4F8E-B2F8-9DC4815EF60B}">
      <tableStyleElement type="wholeTable" dxfId="33"/>
      <tableStyleElement type="headerRow" dxfId="32"/>
    </tableStyle>
  </tableStyles>
  <colors>
    <mruColors>
      <color rgb="FF39FF14"/>
      <color rgb="FF107C10"/>
      <color rgb="FF454C54"/>
      <color rgb="FF1E1E1E"/>
      <color rgb="FF40474F"/>
      <color rgb="FF156082"/>
      <color rgb="FF121212"/>
      <color rgb="FFFFFFFF"/>
      <color rgb="FFE1E1E1"/>
      <color rgb="FF22C55E"/>
    </mruColors>
  </colors>
  <extLst>
    <ext xmlns:x14="http://schemas.microsoft.com/office/spreadsheetml/2009/9/main" uri="{46F421CA-312F-682f-3DD2-61675219B42D}">
      <x14:dxfs count="7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107C10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FFFFFF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FFFFFF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FFFFFF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FFFFFF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SlicerStyleLight3 2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SlicerStyleLight3 2 3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Light3 2 4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Light3 2 5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3 2 6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3 2 7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Dashboard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Dashboard Xbox.xlsx]C̳álculos 01!tbl_annual_total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</c:pivotFmt>
      <c:pivotFmt>
        <c:idx val="5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</c:pivotFmt>
      <c:pivotFmt>
        <c:idx val="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</c:pivotFmt>
      <c:pivotFmt>
        <c:idx val="8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</c:pivotFmt>
      <c:pivotFmt>
        <c:idx val="11"/>
        <c:spPr>
          <a:solidFill>
            <a:srgbClr val="107C10"/>
          </a:solidFill>
          <a:ln w="9525" cap="flat" cmpd="sng" algn="ctr">
            <a:solidFill>
              <a:srgbClr val="39FF14"/>
            </a:solidFill>
            <a:miter lim="800000"/>
          </a:ln>
          <a:effectLst>
            <a:glow rad="101600">
              <a:schemeClr val="accent6">
                <a:satMod val="175000"/>
                <a:alpha val="40000"/>
              </a:schemeClr>
            </a:glow>
          </a:effectLst>
        </c:spPr>
      </c:pivotFmt>
    </c:pivotFmts>
    <c:plotArea>
      <c:layout>
        <c:manualLayout>
          <c:layoutTarget val="inner"/>
          <c:xMode val="edge"/>
          <c:yMode val="edge"/>
          <c:x val="7.2872922134733162E-2"/>
          <c:y val="5.0925925925925923E-2"/>
          <c:w val="0.89101596675415573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'C̳álculos 01'!$C$11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101600">
                <a:schemeClr val="accent6">
                  <a:satMod val="175000"/>
                  <a:alpha val="40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107C10"/>
              </a:solidFill>
              <a:ln w="9525" cap="flat" cmpd="sng" algn="ctr">
                <a:solidFill>
                  <a:srgbClr val="39FF14"/>
                </a:solidFill>
                <a:miter lim="800000"/>
              </a:ln>
              <a:effectLst>
                <a:glow rad="101600">
                  <a:schemeClr val="accent6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47B0-4238-BFAD-87CF404445A3}"/>
              </c:ext>
            </c:extLst>
          </c:dPt>
          <c:dPt>
            <c:idx val="1"/>
            <c:invertIfNegative val="0"/>
            <c:bubble3D val="0"/>
            <c:spPr>
              <a:solidFill>
                <a:srgbClr val="107C10"/>
              </a:solidFill>
              <a:ln w="9525" cap="flat" cmpd="sng" algn="ctr">
                <a:solidFill>
                  <a:srgbClr val="39FF14"/>
                </a:solidFill>
                <a:miter lim="800000"/>
              </a:ln>
              <a:effectLst>
                <a:glow rad="101600">
                  <a:schemeClr val="accent6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47B0-4238-BFAD-87CF404445A3}"/>
              </c:ext>
            </c:extLst>
          </c:dPt>
          <c:cat>
            <c:strRef>
              <c:f>'C̳álculos 01'!$B$12:$B$14</c:f>
              <c:strCache>
                <c:ptCount val="2"/>
                <c:pt idx="0">
                  <c:v>Inativas (Não)</c:v>
                </c:pt>
                <c:pt idx="1">
                  <c:v>Ativas (Sim)</c:v>
                </c:pt>
              </c:strCache>
            </c:strRef>
          </c:cat>
          <c:val>
            <c:numRef>
              <c:f>'C̳álculos 01'!$C$12:$C$14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B0-4238-BFAD-87CF40444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445864864"/>
        <c:axId val="1445865824"/>
      </c:barChart>
      <c:catAx>
        <c:axId val="1445864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5865824"/>
        <c:crosses val="autoZero"/>
        <c:auto val="1"/>
        <c:lblAlgn val="ctr"/>
        <c:lblOffset val="100"/>
        <c:noMultiLvlLbl val="0"/>
      </c:catAx>
      <c:valAx>
        <c:axId val="144586582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458648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Dashboard Xbox.xlsx]C̳álculos 01!tbl_faturamento_por_plano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107C1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'C̳álculos 01'!$C$53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'C̳álculos 01'!$B$54:$B$57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'C̳álculos 01'!$C$54:$C$57</c:f>
              <c:numCache>
                <c:formatCode>"R$"\ 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D-4C3B-998A-DB789061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847527856"/>
        <c:axId val="847528816"/>
        <c:axId val="0"/>
      </c:bar3DChart>
      <c:catAx>
        <c:axId val="84752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7528816"/>
        <c:crosses val="autoZero"/>
        <c:auto val="1"/>
        <c:lblAlgn val="ctr"/>
        <c:lblOffset val="100"/>
        <c:noMultiLvlLbl val="0"/>
      </c:catAx>
      <c:valAx>
        <c:axId val="84752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752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Dashboard Xbox.xlsx]C̳álculos 01!tbl_total_fat.bruto_liquido</c:name>
    <c:fmtId val="13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111111111111108E-2"/>
          <c:y val="5.0925925925925923E-2"/>
          <c:w val="0.67817475940507432"/>
          <c:h val="0.842045056867891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'C̳álculos 01'!$B$64</c:f>
              <c:strCache>
                <c:ptCount val="1"/>
                <c:pt idx="0">
                  <c:v>Líquida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'C̳álculos 01'!$B$65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'C̳álculos 01'!$B$65</c:f>
              <c:numCache>
                <c:formatCode>"R$"\ #,##0.00</c:formatCode>
                <c:ptCount val="1"/>
                <c:pt idx="0">
                  <c:v>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6-449F-B074-C90F131557F1}"/>
            </c:ext>
          </c:extLst>
        </c:ser>
        <c:ser>
          <c:idx val="1"/>
          <c:order val="1"/>
          <c:tx>
            <c:strRef>
              <c:f>'C̳álculos 01'!$C$64</c:f>
              <c:strCache>
                <c:ptCount val="1"/>
                <c:pt idx="0">
                  <c:v>Bruta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'C̳álculos 01'!$B$65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'C̳álculos 01'!$C$65</c:f>
              <c:numCache>
                <c:formatCode>"R$"\ #,##0.00</c:formatCode>
                <c:ptCount val="1"/>
                <c:pt idx="0">
                  <c:v>9755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6-449F-B074-C90F13155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53110848"/>
        <c:axId val="1153117088"/>
        <c:axId val="0"/>
      </c:bar3DChart>
      <c:catAx>
        <c:axId val="1153110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3117088"/>
        <c:crosses val="autoZero"/>
        <c:auto val="1"/>
        <c:lblAlgn val="ctr"/>
        <c:lblOffset val="100"/>
        <c:noMultiLvlLbl val="0"/>
      </c:catAx>
      <c:valAx>
        <c:axId val="1153117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1531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Dashboard Xbox.xlsx]C̳álculos 01!tb_total_fat_mensal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107C1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>
                <a:solidFill>
                  <a:srgbClr val="107C1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Faturamento Mensal</a:t>
            </a:r>
          </a:p>
        </c:rich>
      </c:tx>
      <c:overlay val="0"/>
      <c:spPr>
        <a:noFill/>
        <a:ln>
          <a:noFill/>
        </a:ln>
        <a:effectLst>
          <a:glow rad="101600">
            <a:schemeClr val="accent6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107C1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07C10"/>
          </a:solidFill>
          <a:ln w="9525" cap="flat" cmpd="sng" algn="ctr">
            <a:solidFill>
              <a:srgbClr val="39FF14"/>
            </a:solidFill>
            <a:round/>
          </a:ln>
          <a:effectLst/>
          <a:sp3d contourW="9525">
            <a:contourClr>
              <a:srgbClr val="39FF1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07C10"/>
          </a:solidFill>
          <a:ln w="9525" cap="flat" cmpd="sng" algn="ctr">
            <a:solidFill>
              <a:srgbClr val="39FF14"/>
            </a:solidFill>
            <a:round/>
          </a:ln>
          <a:effectLst/>
          <a:sp3d contourW="9525">
            <a:contourClr>
              <a:srgbClr val="39FF1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07C10"/>
          </a:solidFill>
          <a:ln w="9525" cap="flat" cmpd="sng" algn="ctr">
            <a:solidFill>
              <a:srgbClr val="39FF14"/>
            </a:solidFill>
            <a:round/>
          </a:ln>
          <a:effectLst/>
          <a:sp3d contourW="9525">
            <a:contourClr>
              <a:srgbClr val="39FF1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6784088969250565E-2"/>
          <c:y val="0.10285380116959064"/>
          <c:w val="0.92820869465941258"/>
          <c:h val="0.8477467421835428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'C̳álculos 01'!$C$70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 w="9525" cap="flat" cmpd="sng" algn="ctr">
              <a:solidFill>
                <a:srgbClr val="39FF14"/>
              </a:solidFill>
              <a:round/>
            </a:ln>
            <a:effectLst/>
            <a:sp3d contourW="9525">
              <a:contourClr>
                <a:srgbClr val="39FF14"/>
              </a:contourClr>
            </a:sp3d>
          </c:spPr>
          <c:invertIfNegative val="0"/>
          <c:cat>
            <c:strRef>
              <c:f>'C̳álculos 01'!$B$71:$B$83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'C̳álculos 01'!$C$71:$C$83</c:f>
              <c:numCache>
                <c:formatCode>"R$"\ 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7-4076-A4B9-727ACED67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90174400"/>
        <c:axId val="1190187840"/>
        <c:axId val="0"/>
      </c:bar3DChart>
      <c:catAx>
        <c:axId val="119017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187840"/>
        <c:crosses val="autoZero"/>
        <c:auto val="1"/>
        <c:lblAlgn val="ctr"/>
        <c:lblOffset val="100"/>
        <c:noMultiLvlLbl val="0"/>
      </c:catAx>
      <c:valAx>
        <c:axId val="119018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01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- Dashboard Xbox.xlsx]C̳álculos 01!tbl_total_auto_renovação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7C1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AUTO</a:t>
            </a:r>
            <a:r>
              <a:rPr lang="en-US" baseline="0">
                <a:solidFill>
                  <a:srgbClr val="107C1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RENOVAÇÃO</a:t>
            </a:r>
            <a:endParaRPr lang="en-US">
              <a:solidFill>
                <a:srgbClr val="107C1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'C̳álculos 01'!$C$43</c:f>
              <c:strCache>
                <c:ptCount val="1"/>
                <c:pt idx="0">
                  <c:v>Contagem de 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E6-4332-8144-CE3FBCC732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E6-4332-8144-CE3FBCC7328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'C̳álculos 01'!$B$44:$B$46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'C̳álculos 01'!$C$44:$C$46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E6-4332-8144-CE3FBCC73288}"/>
            </c:ext>
          </c:extLst>
        </c:ser>
        <c:ser>
          <c:idx val="1"/>
          <c:order val="1"/>
          <c:tx>
            <c:strRef>
              <c:f>'C̳álculos 01'!$D$43</c:f>
              <c:strCache>
                <c:ptCount val="1"/>
                <c:pt idx="0">
                  <c:v>Soma de Total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0E6-4332-8144-CE3FBCC732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0E6-4332-8144-CE3FBCC7328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'C̳álculos 01'!$B$44:$B$46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'C̳álculos 01'!$D$44:$D$46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E6-4332-8144-CE3FBCC732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7.png"/><Relationship Id="rId7" Type="http://schemas.openxmlformats.org/officeDocument/2006/relationships/image" Target="../media/image10.svg"/><Relationship Id="rId2" Type="http://schemas.openxmlformats.org/officeDocument/2006/relationships/image" Target="../media/image1.png"/><Relationship Id="rId1" Type="http://schemas.openxmlformats.org/officeDocument/2006/relationships/image" Target="../media/image14.png"/><Relationship Id="rId6" Type="http://schemas.openxmlformats.org/officeDocument/2006/relationships/image" Target="../media/image9.png"/><Relationship Id="rId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12.png"/><Relationship Id="rId9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1.png"/><Relationship Id="rId2" Type="http://schemas.openxmlformats.org/officeDocument/2006/relationships/chart" Target="../charts/chart3.xml"/><Relationship Id="rId1" Type="http://schemas.openxmlformats.org/officeDocument/2006/relationships/image" Target="../media/image14.png"/><Relationship Id="rId6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2.png"/><Relationship Id="rId1" Type="http://schemas.openxmlformats.org/officeDocument/2006/relationships/image" Target="../media/image14.png"/><Relationship Id="rId6" Type="http://schemas.openxmlformats.org/officeDocument/2006/relationships/image" Target="../media/image11.png"/><Relationship Id="rId5" Type="http://schemas.openxmlformats.org/officeDocument/2006/relationships/image" Target="../media/image1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99891</xdr:colOff>
      <xdr:row>0</xdr:row>
      <xdr:rowOff>0</xdr:rowOff>
    </xdr:from>
    <xdr:to>
      <xdr:col>2</xdr:col>
      <xdr:colOff>493585</xdr:colOff>
      <xdr:row>2</xdr:row>
      <xdr:rowOff>200024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28691" y="0"/>
          <a:ext cx="631819" cy="742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</a:t>
          </a:r>
          <a:r>
            <a:rPr lang="pt-BR" sz="1100" b="1" kern="1200" baseline="0"/>
            <a:t> Felipe!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393807</xdr:colOff>
      <xdr:row>1</xdr:row>
      <xdr:rowOff>57150</xdr:rowOff>
    </xdr:from>
    <xdr:to>
      <xdr:col>0</xdr:col>
      <xdr:colOff>1089132</xdr:colOff>
      <xdr:row>4</xdr:row>
      <xdr:rowOff>47625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E97BD3F-32E2-40C8-BEAE-BAEB862A3B2C}"/>
            </a:ext>
          </a:extLst>
        </xdr:cNvPr>
        <xdr:cNvSpPr/>
      </xdr:nvSpPr>
      <xdr:spPr>
        <a:xfrm>
          <a:off x="393807" y="24765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5</xdr:row>
      <xdr:rowOff>0</xdr:rowOff>
    </xdr:from>
    <xdr:ext cx="304800" cy="306916"/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C8172F-4555-43F2-BCB5-646FC97C8EA0}"/>
            </a:ext>
          </a:extLst>
        </xdr:cNvPr>
        <xdr:cNvSpPr>
          <a:spLocks noChangeAspect="1" noChangeArrowheads="1"/>
        </xdr:cNvSpPr>
      </xdr:nvSpPr>
      <xdr:spPr bwMode="auto">
        <a:xfrm>
          <a:off x="13832417" y="1227667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238124</xdr:colOff>
      <xdr:row>22</xdr:row>
      <xdr:rowOff>0</xdr:rowOff>
    </xdr:from>
    <xdr:to>
      <xdr:col>1</xdr:col>
      <xdr:colOff>1738721</xdr:colOff>
      <xdr:row>24</xdr:row>
      <xdr:rowOff>80773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DF1B891-155A-40C3-A838-01E542F13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4" y="4219575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109348</xdr:rowOff>
    </xdr:from>
    <xdr:to>
      <xdr:col>2</xdr:col>
      <xdr:colOff>790575</xdr:colOff>
      <xdr:row>29</xdr:row>
      <xdr:rowOff>160021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08E4B0-6E1C-4703-9C4C-844DADE21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690873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22</xdr:row>
      <xdr:rowOff>95250</xdr:rowOff>
    </xdr:from>
    <xdr:to>
      <xdr:col>3</xdr:col>
      <xdr:colOff>1314450</xdr:colOff>
      <xdr:row>28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36999FD-856C-4B3F-AC26-B80E3234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3375" y="430530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1609725</xdr:colOff>
      <xdr:row>22</xdr:row>
      <xdr:rowOff>114299</xdr:rowOff>
    </xdr:from>
    <xdr:to>
      <xdr:col>3</xdr:col>
      <xdr:colOff>3159201</xdr:colOff>
      <xdr:row>26</xdr:row>
      <xdr:rowOff>104775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E70A85F7-CAD7-4AB1-BA1A-51937F0C437F}"/>
            </a:ext>
          </a:extLst>
        </xdr:cNvPr>
        <xdr:cNvGrpSpPr/>
      </xdr:nvGrpSpPr>
      <xdr:grpSpPr>
        <a:xfrm>
          <a:off x="5657850" y="6010274"/>
          <a:ext cx="1549476" cy="752476"/>
          <a:chOff x="3495675" y="5400674"/>
          <a:chExt cx="1549476" cy="75247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D21B0E13-2F99-3A7F-F7DE-C5D8FC1691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7" name="Gráfico 6">
            <a:extLst>
              <a:ext uri="{FF2B5EF4-FFF2-40B4-BE49-F238E27FC236}">
                <a16:creationId xmlns:a16="http://schemas.microsoft.com/office/drawing/2014/main" id="{79C3DECA-963A-706A-4FA8-94EFA4FFF4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371476</xdr:colOff>
      <xdr:row>22</xdr:row>
      <xdr:rowOff>76201</xdr:rowOff>
    </xdr:from>
    <xdr:to>
      <xdr:col>6</xdr:col>
      <xdr:colOff>526656</xdr:colOff>
      <xdr:row>26</xdr:row>
      <xdr:rowOff>146711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ABA6502-4095-431D-9940-F005005A4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709407">
          <a:off x="8582026" y="5972176"/>
          <a:ext cx="1241030" cy="832510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23</xdr:row>
      <xdr:rowOff>28575</xdr:rowOff>
    </xdr:from>
    <xdr:to>
      <xdr:col>7</xdr:col>
      <xdr:colOff>839946</xdr:colOff>
      <xdr:row>25</xdr:row>
      <xdr:rowOff>44761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426BD2E-F694-438D-B1BA-BA10AA5F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6115050"/>
          <a:ext cx="725646" cy="397186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1809750</xdr:colOff>
      <xdr:row>54</xdr:row>
      <xdr:rowOff>95250</xdr:rowOff>
    </xdr:from>
    <xdr:to>
      <xdr:col>2</xdr:col>
      <xdr:colOff>381000</xdr:colOff>
      <xdr:row>58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CBB2BC3-3666-4826-9170-4A990C572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19350" y="12630150"/>
          <a:ext cx="666750" cy="666750"/>
        </a:xfrm>
        <a:prstGeom prst="rect">
          <a:avLst/>
        </a:prstGeom>
      </xdr:spPr>
    </xdr:pic>
    <xdr:clientData/>
  </xdr:twoCellAnchor>
  <xdr:twoCellAnchor>
    <xdr:from>
      <xdr:col>1</xdr:col>
      <xdr:colOff>476249</xdr:colOff>
      <xdr:row>55</xdr:row>
      <xdr:rowOff>47625</xdr:rowOff>
    </xdr:from>
    <xdr:to>
      <xdr:col>1</xdr:col>
      <xdr:colOff>1381146</xdr:colOff>
      <xdr:row>57</xdr:row>
      <xdr:rowOff>161925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5AA4F61-544A-4FBB-BACA-5E40E0DA1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49" y="12773025"/>
          <a:ext cx="904897" cy="495300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13</xdr:col>
      <xdr:colOff>19050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79AE7D9-2D4A-4CF5-ABF3-0D14CA719FC4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FBD1E30-A5B6-4A9D-A7F6-AB7FDF8D60F9}"/>
            </a:ext>
          </a:extLst>
        </xdr:cNvPr>
        <xdr:cNvSpPr>
          <a:spLocks noChangeAspect="1" noChangeArrowheads="1"/>
        </xdr:cNvSpPr>
      </xdr:nvSpPr>
      <xdr:spPr bwMode="auto">
        <a:xfrm>
          <a:off x="179070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31401</xdr:colOff>
      <xdr:row>0</xdr:row>
      <xdr:rowOff>31401</xdr:rowOff>
    </xdr:from>
    <xdr:to>
      <xdr:col>22</xdr:col>
      <xdr:colOff>30759</xdr:colOff>
      <xdr:row>43</xdr:row>
      <xdr:rowOff>31401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FCE15EC-5E57-806F-9C4B-E08BB037CFCE}"/>
            </a:ext>
          </a:extLst>
        </xdr:cNvPr>
        <xdr:cNvGrpSpPr/>
      </xdr:nvGrpSpPr>
      <xdr:grpSpPr>
        <a:xfrm>
          <a:off x="31401" y="31401"/>
          <a:ext cx="13355292" cy="8122418"/>
          <a:chOff x="121001" y="151650"/>
          <a:chExt cx="13484768" cy="8428973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1328C915-4897-466D-89C2-7C353A83F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1001" y="151650"/>
            <a:ext cx="13484768" cy="8428973"/>
          </a:xfrm>
          <a:prstGeom prst="rect">
            <a:avLst/>
          </a:prstGeom>
        </xdr:spPr>
      </xdr:pic>
      <xdr:pic>
        <xdr:nvPicPr>
          <xdr:cNvPr id="6" name="Imagem 5">
            <a:extLst>
              <a:ext uri="{FF2B5EF4-FFF2-40B4-BE49-F238E27FC236}">
                <a16:creationId xmlns:a16="http://schemas.microsoft.com/office/drawing/2014/main" id="{2F87D4B0-ED46-4133-B1DA-6AEDFEA4F30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-6187" r="69533" b="-1"/>
          <a:stretch/>
        </xdr:blipFill>
        <xdr:spPr>
          <a:xfrm>
            <a:off x="3661414" y="230584"/>
            <a:ext cx="542853" cy="585184"/>
          </a:xfrm>
          <a:prstGeom prst="rect">
            <a:avLst/>
          </a:prstGeom>
        </xdr:spPr>
      </xdr:pic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Subscription Type 2">
                <a:extLst>
                  <a:ext uri="{FF2B5EF4-FFF2-40B4-BE49-F238E27FC236}">
                    <a16:creationId xmlns:a16="http://schemas.microsoft.com/office/drawing/2014/main" id="{ED47CA4F-FF66-46E6-B953-D453BA0AC4D1}"/>
                  </a:ext>
                </a:extLst>
              </xdr:cNvPr>
              <xdr:cNvGraphicFramePr/>
            </xdr:nvGraphicFramePr>
            <xdr:xfrm>
              <a:off x="806132" y="3223931"/>
              <a:ext cx="2270055" cy="1605440"/>
            </xdr:xfrm>
            <a:graphic>
              <a:graphicData uri="http://schemas.microsoft.com/office/drawing/2010/slicer">
                <sle:slicer xmlns:sle="http://schemas.microsoft.com/office/drawing/2010/slicer" name="Subscription Type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09953" y="2991945"/>
                <a:ext cx="2248259" cy="154705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9E7F8AC2-ED01-4B62-8208-AF09EC2BA83A}"/>
              </a:ext>
            </a:extLst>
          </xdr:cNvPr>
          <xdr:cNvSpPr txBox="1"/>
        </xdr:nvSpPr>
        <xdr:spPr>
          <a:xfrm>
            <a:off x="4318175" y="340408"/>
            <a:ext cx="8752915" cy="6721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DASHBOARD</a:t>
            </a:r>
            <a:r>
              <a:rPr lang="pt-BR" sz="2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VENDAS XBOX - JOGOS E ASSINATURAS</a:t>
            </a:r>
            <a:endParaRPr lang="pt-BR" sz="2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6E143F56-987A-4A7A-BCA7-1DA4981C302A}"/>
              </a:ext>
            </a:extLst>
          </xdr:cNvPr>
          <xdr:cNvGrpSpPr/>
        </xdr:nvGrpSpPr>
        <xdr:grpSpPr>
          <a:xfrm>
            <a:off x="3525737" y="1293330"/>
            <a:ext cx="4045123" cy="1542733"/>
            <a:chOff x="3485642" y="1227139"/>
            <a:chExt cx="3988990" cy="1485105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8883A318-4C58-C3DA-5E2D-7D743F14C36C}"/>
                </a:ext>
              </a:extLst>
            </xdr:cNvPr>
            <xdr:cNvGrpSpPr/>
          </xdr:nvGrpSpPr>
          <xdr:grpSpPr>
            <a:xfrm>
              <a:off x="3485642" y="1227139"/>
              <a:ext cx="3988990" cy="1438278"/>
              <a:chOff x="3485642" y="1227139"/>
              <a:chExt cx="3988990" cy="1438278"/>
            </a:xfrm>
          </xdr:grpSpPr>
          <xdr:sp macro="" textlink="">
            <xdr:nvSpPr>
              <xdr:cNvPr id="13" name="Retângulo: Cantos Arredondados 12">
                <a:extLst>
                  <a:ext uri="{FF2B5EF4-FFF2-40B4-BE49-F238E27FC236}">
                    <a16:creationId xmlns:a16="http://schemas.microsoft.com/office/drawing/2014/main" id="{FD8AAC73-C088-9EBF-C742-50AF617B774E}"/>
                  </a:ext>
                </a:extLst>
              </xdr:cNvPr>
              <xdr:cNvSpPr/>
            </xdr:nvSpPr>
            <xdr:spPr>
              <a:xfrm>
                <a:off x="3485642" y="1227139"/>
                <a:ext cx="3988990" cy="1431925"/>
              </a:xfrm>
              <a:prstGeom prst="roundRect">
                <a:avLst>
                  <a:gd name="adj" fmla="val 12720"/>
                </a:avLst>
              </a:prstGeom>
              <a:solidFill>
                <a:srgbClr val="1E1E1E"/>
              </a:solidFill>
              <a:ln>
                <a:solidFill>
                  <a:srgbClr val="39FF14"/>
                </a:solidFill>
              </a:ln>
              <a:effectLst>
                <a:glow rad="63500">
                  <a:schemeClr val="accent6">
                    <a:satMod val="175000"/>
                    <a:alpha val="40000"/>
                  </a:schemeClr>
                </a:glow>
              </a:effectLst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'C̳álculos 01'!F25">
            <xdr:nvSpPr>
              <xdr:cNvPr id="14" name="CaixaDeTexto 13">
                <a:extLst>
                  <a:ext uri="{FF2B5EF4-FFF2-40B4-BE49-F238E27FC236}">
                    <a16:creationId xmlns:a16="http://schemas.microsoft.com/office/drawing/2014/main" id="{48F38304-3FB3-2F03-216B-B2FC2F46FE26}"/>
                  </a:ext>
                </a:extLst>
              </xdr:cNvPr>
              <xdr:cNvSpPr txBox="1"/>
            </xdr:nvSpPr>
            <xdr:spPr>
              <a:xfrm>
                <a:off x="4572562" y="1916154"/>
                <a:ext cx="2161495" cy="4246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FC444B4A-3C7C-4636-AAAB-233156CD4CB3}" type="TxLink">
                  <a:rPr lang="en-US" sz="2600" b="0" i="0" u="none" strike="noStrike">
                    <a:solidFill>
                      <a:srgbClr val="39FF14"/>
                    </a:solidFill>
                    <a:latin typeface="Bahnschrift" panose="020B0502040204020203" pitchFamily="34" charset="0"/>
                    <a:cs typeface="Segoe UI" panose="020B0502040204020203" pitchFamily="34" charset="0"/>
                  </a:rPr>
                  <a:pPr/>
                  <a:t>R$ 2.940,00</a:t>
                </a:fld>
                <a:endParaRPr lang="pt-BR" sz="2600" b="1">
                  <a:solidFill>
                    <a:srgbClr val="39FF14"/>
                  </a:solidFill>
                  <a:latin typeface="Bahnschrift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pic>
            <xdr:nvPicPr>
              <xdr:cNvPr id="15" name="Imagem 14">
                <a:extLst>
                  <a:ext uri="{FF2B5EF4-FFF2-40B4-BE49-F238E27FC236}">
                    <a16:creationId xmlns:a16="http://schemas.microsoft.com/office/drawing/2014/main" id="{D85C4236-1C5A-AFBB-E8F7-EC7B5430A06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587263" y="1681615"/>
                <a:ext cx="990404" cy="983802"/>
              </a:xfrm>
              <a:prstGeom prst="rect">
                <a:avLst/>
              </a:prstGeom>
            </xdr:spPr>
          </xdr:pic>
          <xdr:sp macro="" textlink="">
            <xdr:nvSpPr>
              <xdr:cNvPr id="16" name="Retângulo: Cantos Superiores Arredondados 15">
                <a:extLst>
                  <a:ext uri="{FF2B5EF4-FFF2-40B4-BE49-F238E27FC236}">
                    <a16:creationId xmlns:a16="http://schemas.microsoft.com/office/drawing/2014/main" id="{C19087AF-9840-EEEB-AD28-D4CFF8A580F1}"/>
                  </a:ext>
                </a:extLst>
              </xdr:cNvPr>
              <xdr:cNvSpPr/>
            </xdr:nvSpPr>
            <xdr:spPr>
              <a:xfrm>
                <a:off x="3502159" y="1234006"/>
                <a:ext cx="3965552" cy="492498"/>
              </a:xfrm>
              <a:prstGeom prst="round2SameRect">
                <a:avLst>
                  <a:gd name="adj1" fmla="val 41795"/>
                  <a:gd name="adj2" fmla="val 0"/>
                </a:avLst>
              </a:prstGeom>
              <a:solidFill>
                <a:srgbClr val="454C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pic>
            <xdr:nvPicPr>
              <xdr:cNvPr id="17" name="Imagem 16">
                <a:extLst>
                  <a:ext uri="{FF2B5EF4-FFF2-40B4-BE49-F238E27FC236}">
                    <a16:creationId xmlns:a16="http://schemas.microsoft.com/office/drawing/2014/main" id="{D06E27CC-A78C-2FD0-1791-58B4F1E885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514363" y="1909849"/>
                <a:ext cx="722514" cy="396780"/>
              </a:xfrm>
              <a:prstGeom prst="rect">
                <a:avLst/>
              </a:prstGeom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xdr:spPr>
          </xdr:pic>
        </xdr:grpSp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9D399775-B146-EF60-84DA-808D15E3B540}"/>
                </a:ext>
              </a:extLst>
            </xdr:cNvPr>
            <xdr:cNvSpPr txBox="1"/>
          </xdr:nvSpPr>
          <xdr:spPr>
            <a:xfrm>
              <a:off x="3621484" y="1319609"/>
              <a:ext cx="3661172" cy="337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Vendas</a:t>
              </a:r>
              <a:r>
                <a:rPr lang="pt-BR" sz="14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907CBD92-437E-D46D-002A-F4996CEEF3E4}"/>
                </a:ext>
              </a:extLst>
            </xdr:cNvPr>
            <xdr:cNvSpPr txBox="1"/>
          </xdr:nvSpPr>
          <xdr:spPr>
            <a:xfrm>
              <a:off x="3704432" y="2374900"/>
              <a:ext cx="3661172" cy="337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de Assinaturas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A3E31D61-C0A6-4DED-8295-1F3CC118DB7A}"/>
              </a:ext>
            </a:extLst>
          </xdr:cNvPr>
          <xdr:cNvGrpSpPr/>
        </xdr:nvGrpSpPr>
        <xdr:grpSpPr>
          <a:xfrm>
            <a:off x="8186099" y="1305293"/>
            <a:ext cx="4041469" cy="1554184"/>
            <a:chOff x="8081851" y="1268868"/>
            <a:chExt cx="3993355" cy="1496556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04E390EA-B846-1DC4-9929-4A783DE843E8}"/>
                </a:ext>
              </a:extLst>
            </xdr:cNvPr>
            <xdr:cNvGrpSpPr/>
          </xdr:nvGrpSpPr>
          <xdr:grpSpPr>
            <a:xfrm>
              <a:off x="8081851" y="1268868"/>
              <a:ext cx="3993355" cy="1431925"/>
              <a:chOff x="8111616" y="1268868"/>
              <a:chExt cx="3993355" cy="1431925"/>
            </a:xfrm>
          </xdr:grpSpPr>
          <xdr:sp macro="" textlink="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0D0177DA-54C2-F212-2D96-BC35A6EEED96}"/>
                  </a:ext>
                </a:extLst>
              </xdr:cNvPr>
              <xdr:cNvSpPr/>
            </xdr:nvSpPr>
            <xdr:spPr>
              <a:xfrm>
                <a:off x="8111616" y="1268868"/>
                <a:ext cx="3993355" cy="1431925"/>
              </a:xfrm>
              <a:prstGeom prst="roundRect">
                <a:avLst>
                  <a:gd name="adj" fmla="val 12720"/>
                </a:avLst>
              </a:prstGeom>
              <a:solidFill>
                <a:srgbClr val="1E1E1E"/>
              </a:solidFill>
              <a:ln>
                <a:solidFill>
                  <a:srgbClr val="39FF14"/>
                </a:solidFill>
              </a:ln>
              <a:effectLst>
                <a:glow rad="63500">
                  <a:schemeClr val="accent6">
                    <a:satMod val="175000"/>
                    <a:alpha val="40000"/>
                  </a:schemeClr>
                </a:glow>
              </a:effectLst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'C̳álculos 01'!F36">
            <xdr:nvSpPr>
              <xdr:cNvPr id="23" name="CaixaDeTexto 22">
                <a:extLst>
                  <a:ext uri="{FF2B5EF4-FFF2-40B4-BE49-F238E27FC236}">
                    <a16:creationId xmlns:a16="http://schemas.microsoft.com/office/drawing/2014/main" id="{966F2279-4642-3206-869F-2BD1D3BF8244}"/>
                  </a:ext>
                </a:extLst>
              </xdr:cNvPr>
              <xdr:cNvSpPr txBox="1"/>
            </xdr:nvSpPr>
            <xdr:spPr>
              <a:xfrm>
                <a:off x="9320048" y="1975229"/>
                <a:ext cx="2082082" cy="44207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fld id="{622445BB-2D1D-425D-A9E8-2A1DC7F61888}" type="TxLink">
                  <a:rPr lang="en-US" sz="2600" b="0" i="0" u="none" strike="noStrike">
                    <a:solidFill>
                      <a:srgbClr val="39FF14"/>
                    </a:solidFill>
                    <a:latin typeface="Bahnschrift" panose="020B0502040204020203" pitchFamily="34" charset="0"/>
                    <a:cs typeface="Segoe UI" panose="020B0502040204020203" pitchFamily="34" charset="0"/>
                  </a:rPr>
                  <a:pPr/>
                  <a:t>R$ 3.880,00</a:t>
                </a:fld>
                <a:endParaRPr lang="en-US" sz="2600" b="1" i="0" u="none" strike="noStrike">
                  <a:solidFill>
                    <a:srgbClr val="39FF14"/>
                  </a:solidFill>
                  <a:latin typeface="Bahnschrift" panose="020B0502040204020203" pitchFamily="34" charset="0"/>
                  <a:cs typeface="Segoe UI" panose="020B0502040204020203" pitchFamily="34" charset="0"/>
                </a:endParaRPr>
              </a:p>
            </xdr:txBody>
          </xdr:sp>
          <xdr:grpSp>
            <xdr:nvGrpSpPr>
              <xdr:cNvPr id="24" name="Agrupar 23">
                <a:extLst>
                  <a:ext uri="{FF2B5EF4-FFF2-40B4-BE49-F238E27FC236}">
                    <a16:creationId xmlns:a16="http://schemas.microsoft.com/office/drawing/2014/main" id="{6C699D3F-96F5-276C-EB14-B1AA9295564F}"/>
                  </a:ext>
                </a:extLst>
              </xdr:cNvPr>
              <xdr:cNvGrpSpPr/>
            </xdr:nvGrpSpPr>
            <xdr:grpSpPr>
              <a:xfrm>
                <a:off x="8315916" y="1929508"/>
                <a:ext cx="964401" cy="467435"/>
                <a:chOff x="3495675" y="5400674"/>
                <a:chExt cx="1549476" cy="752476"/>
              </a:xfrm>
            </xdr:grpSpPr>
            <xdr:pic>
              <xdr:nvPicPr>
                <xdr:cNvPr id="27" name="Imagem 26">
                  <a:extLst>
                    <a:ext uri="{FF2B5EF4-FFF2-40B4-BE49-F238E27FC236}">
                      <a16:creationId xmlns:a16="http://schemas.microsoft.com/office/drawing/2014/main" id="{60958462-07A3-66AC-9819-C693EEADE85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998608" y="5400674"/>
                  <a:ext cx="555497" cy="609599"/>
                </a:xfrm>
                <a:prstGeom prst="rect">
                  <a:avLst/>
                </a:prstGeom>
              </xdr:spPr>
            </xdr:pic>
            <xdr:pic>
              <xdr:nvPicPr>
                <xdr:cNvPr id="28" name="Gráfico 27">
                  <a:extLst>
                    <a:ext uri="{FF2B5EF4-FFF2-40B4-BE49-F238E27FC236}">
                      <a16:creationId xmlns:a16="http://schemas.microsoft.com/office/drawing/2014/main" id="{DDB0FAB5-49E8-E6E3-F234-35EB372A4E8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>
                  <a:extLst>
                    <a:ext uri="{96DAC541-7B7A-43D3-8B79-37D633B846F1}">
                      <asvg:svgBlip xmlns:asvg="http://schemas.microsoft.com/office/drawing/2016/SVG/main" r:embed="rId7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495675" y="5895937"/>
                  <a:ext cx="1549476" cy="257213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25" name="Retângulo: Cantos Superiores Arredondados 24">
                <a:extLst>
                  <a:ext uri="{FF2B5EF4-FFF2-40B4-BE49-F238E27FC236}">
                    <a16:creationId xmlns:a16="http://schemas.microsoft.com/office/drawing/2014/main" id="{28578D97-AC2C-EE8B-CB3F-B09759E0E628}"/>
                  </a:ext>
                </a:extLst>
              </xdr:cNvPr>
              <xdr:cNvSpPr/>
            </xdr:nvSpPr>
            <xdr:spPr>
              <a:xfrm>
                <a:off x="8125409" y="1275653"/>
                <a:ext cx="3969474" cy="492498"/>
              </a:xfrm>
              <a:prstGeom prst="round2SameRect">
                <a:avLst>
                  <a:gd name="adj1" fmla="val 41795"/>
                  <a:gd name="adj2" fmla="val 0"/>
                </a:avLst>
              </a:prstGeom>
              <a:solidFill>
                <a:srgbClr val="454C54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pic>
            <xdr:nvPicPr>
              <xdr:cNvPr id="26" name="Imagem 25">
                <a:extLst>
                  <a:ext uri="{FF2B5EF4-FFF2-40B4-BE49-F238E27FC236}">
                    <a16:creationId xmlns:a16="http://schemas.microsoft.com/office/drawing/2014/main" id="{523D3857-04DA-54A8-7855-718E017C83C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208284" y="1984182"/>
                <a:ext cx="722513" cy="401895"/>
              </a:xfrm>
              <a:prstGeom prst="rect">
                <a:avLst/>
              </a:prstGeom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</xdr:spPr>
          </xdr:pic>
        </xdr:grpSp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27AF5D06-099E-13B8-89ED-96BEAC82485E}"/>
                </a:ext>
              </a:extLst>
            </xdr:cNvPr>
            <xdr:cNvSpPr txBox="1"/>
          </xdr:nvSpPr>
          <xdr:spPr>
            <a:xfrm>
              <a:off x="8238740" y="1352945"/>
              <a:ext cx="3661172" cy="337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Vendas</a:t>
              </a:r>
              <a:r>
                <a:rPr lang="pt-BR" sz="14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4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A2EDA876-A113-8133-2A18-45214ABE2F1C}"/>
                </a:ext>
              </a:extLst>
            </xdr:cNvPr>
            <xdr:cNvSpPr txBox="1"/>
          </xdr:nvSpPr>
          <xdr:spPr>
            <a:xfrm>
              <a:off x="8401060" y="2428080"/>
              <a:ext cx="3661172" cy="337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100" b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de Assinaturas</a:t>
              </a:r>
            </a:p>
          </xdr:txBody>
        </xdr:sp>
      </xdr:grp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5FFEA568-1004-15AD-2823-C1B402C5B81F}"/>
              </a:ext>
            </a:extLst>
          </xdr:cNvPr>
          <xdr:cNvGrpSpPr/>
        </xdr:nvGrpSpPr>
        <xdr:grpSpPr>
          <a:xfrm>
            <a:off x="3504416" y="3182655"/>
            <a:ext cx="8794669" cy="3131507"/>
            <a:chOff x="3464321" y="3074194"/>
            <a:chExt cx="8674384" cy="3016250"/>
          </a:xfrm>
        </xdr:grpSpPr>
        <xdr:grpSp>
          <xdr:nvGrpSpPr>
            <xdr:cNvPr id="34" name="Agrupar 33">
              <a:extLst>
                <a:ext uri="{FF2B5EF4-FFF2-40B4-BE49-F238E27FC236}">
                  <a16:creationId xmlns:a16="http://schemas.microsoft.com/office/drawing/2014/main" id="{AAACA6A7-E7C1-78AD-83EA-D791887F0767}"/>
                </a:ext>
              </a:extLst>
            </xdr:cNvPr>
            <xdr:cNvGrpSpPr/>
          </xdr:nvGrpSpPr>
          <xdr:grpSpPr>
            <a:xfrm>
              <a:off x="3464321" y="3074194"/>
              <a:ext cx="8674384" cy="3016250"/>
              <a:chOff x="3464321" y="3074194"/>
              <a:chExt cx="8674384" cy="3016250"/>
            </a:xfrm>
          </xdr:grpSpPr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D30E2499-5802-C238-0FD4-D27C2B520708}"/>
                  </a:ext>
                </a:extLst>
              </xdr:cNvPr>
              <xdr:cNvSpPr/>
            </xdr:nvSpPr>
            <xdr:spPr>
              <a:xfrm>
                <a:off x="3464321" y="3074194"/>
                <a:ext cx="8674384" cy="3016250"/>
              </a:xfrm>
              <a:prstGeom prst="roundRect">
                <a:avLst>
                  <a:gd name="adj" fmla="val 6979"/>
                </a:avLst>
              </a:prstGeom>
              <a:solidFill>
                <a:srgbClr val="1E1E1E"/>
              </a:solidFill>
              <a:ln>
                <a:solidFill>
                  <a:srgbClr val="39FF14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C0164888-5973-5910-0AFC-36B4007B1379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646602" y="3573760"/>
              <a:ext cx="8266935" cy="236587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</xdr:grpSp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F0DB63B8-C564-44C8-860B-96BB409DA76C}"/>
                </a:ext>
              </a:extLst>
            </xdr:cNvPr>
            <xdr:cNvSpPr txBox="1"/>
          </xdr:nvSpPr>
          <xdr:spPr>
            <a:xfrm>
              <a:off x="5943202" y="3214688"/>
              <a:ext cx="3661172" cy="337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ASSINATURAS XBOX GAME PASS</a:t>
              </a:r>
            </a:p>
          </xdr:txBody>
        </xdr: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A3F89B42-7A8D-4A59-8342-1862A28A007B}"/>
              </a:ext>
            </a:extLst>
          </xdr:cNvPr>
          <xdr:cNvGrpSpPr/>
        </xdr:nvGrpSpPr>
        <xdr:grpSpPr>
          <a:xfrm>
            <a:off x="841457" y="1236973"/>
            <a:ext cx="2284341" cy="1565752"/>
            <a:chOff x="833438" y="1200548"/>
            <a:chExt cx="2252265" cy="1508124"/>
          </a:xfrm>
        </xdr:grpSpPr>
        <xdr:sp macro="" textlink="">
          <xdr:nvSpPr>
            <xdr:cNvPr id="31" name="Retângulo: Cantos Arredondados 30">
              <a:extLst>
                <a:ext uri="{FF2B5EF4-FFF2-40B4-BE49-F238E27FC236}">
                  <a16:creationId xmlns:a16="http://schemas.microsoft.com/office/drawing/2014/main" id="{ECDAE45A-E306-3DBB-FD4B-8BE3D9DE3B42}"/>
                </a:ext>
              </a:extLst>
            </xdr:cNvPr>
            <xdr:cNvSpPr/>
          </xdr:nvSpPr>
          <xdr:spPr>
            <a:xfrm>
              <a:off x="833438" y="1200548"/>
              <a:ext cx="2252265" cy="1508124"/>
            </a:xfrm>
            <a:prstGeom prst="roundRect">
              <a:avLst/>
            </a:prstGeom>
            <a:solidFill>
              <a:srgbClr val="454C54"/>
            </a:solidFill>
            <a:ln>
              <a:solidFill>
                <a:srgbClr val="39FF14"/>
              </a:solidFill>
            </a:ln>
            <a:effectLst>
              <a:glow rad="63500">
                <a:schemeClr val="accent6">
                  <a:satMod val="175000"/>
                  <a:alpha val="40000"/>
                </a:schemeClr>
              </a:glo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SEJA</a:t>
              </a:r>
              <a:b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</a:br>
              <a: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BEM</a:t>
              </a:r>
              <a:b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</a:br>
              <a: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VINDO</a:t>
              </a:r>
              <a:b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</a:br>
              <a:r>
                <a:rPr lang="pt-BR" sz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FELIPE!</a:t>
              </a:r>
            </a:p>
          </xdr:txBody>
        </xdr:sp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77404283-FACC-AC6A-9B42-89FA222C1A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 rot="20709407">
              <a:off x="1722788" y="1503683"/>
              <a:ext cx="1136636" cy="762480"/>
            </a:xfrm>
            <a:prstGeom prst="rect">
              <a:avLst/>
            </a:prstGeom>
          </xdr:spPr>
        </xdr:pic>
      </xdr:grp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CDC9D46C-D1A5-4C91-BF82-08356D0D911E}"/>
              </a:ext>
            </a:extLst>
          </xdr:cNvPr>
          <xdr:cNvSpPr/>
        </xdr:nvSpPr>
        <xdr:spPr>
          <a:xfrm>
            <a:off x="742239" y="354469"/>
            <a:ext cx="2522467" cy="6101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050" b="0" kern="1200">
                <a:solidFill>
                  <a:schemeClr val="bg1">
                    <a:lumMod val="50000"/>
                  </a:schemeClr>
                </a:solidFill>
              </a:rPr>
              <a:t>Período apurado: 01/01/2024 - 31/12/2024 </a:t>
            </a:r>
            <a:br>
              <a:rPr lang="pt-BR" sz="1050" b="0" kern="1200">
                <a:solidFill>
                  <a:schemeClr val="bg1">
                    <a:lumMod val="50000"/>
                  </a:schemeClr>
                </a:solidFill>
              </a:rPr>
            </a:br>
            <a:r>
              <a:rPr lang="pt-BR" sz="1050" b="0" kern="1200">
                <a:solidFill>
                  <a:schemeClr val="bg1">
                    <a:lumMod val="50000"/>
                  </a:schemeClr>
                </a:solidFill>
              </a:rPr>
              <a:t>Update date: 17/01/2026 </a:t>
            </a:r>
            <a:r>
              <a:rPr lang="pt-BR" sz="1050" b="0" kern="1200" baseline="0">
                <a:solidFill>
                  <a:schemeClr val="bg1">
                    <a:lumMod val="50000"/>
                  </a:schemeClr>
                </a:solidFill>
              </a:rPr>
              <a:t> 21</a:t>
            </a:r>
            <a:r>
              <a:rPr lang="pt-BR" sz="1050" b="0" kern="1200">
                <a:solidFill>
                  <a:schemeClr val="bg1">
                    <a:lumMod val="50000"/>
                  </a:schemeClr>
                </a:solidFill>
              </a:rPr>
              <a:t>:00:00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553692</xdr:colOff>
      <xdr:row>42</xdr:row>
      <xdr:rowOff>121418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DBA81FE-B32C-4781-8A28-F8094503F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2442" cy="8285704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4</xdr:row>
      <xdr:rowOff>104775</xdr:rowOff>
    </xdr:from>
    <xdr:to>
      <xdr:col>11</xdr:col>
      <xdr:colOff>586808</xdr:colOff>
      <xdr:row>12</xdr:row>
      <xdr:rowOff>14165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1F6E543-93AD-4BC2-9297-04F8665171ED}"/>
            </a:ext>
          </a:extLst>
        </xdr:cNvPr>
        <xdr:cNvSpPr/>
      </xdr:nvSpPr>
      <xdr:spPr>
        <a:xfrm>
          <a:off x="3286125" y="866775"/>
          <a:ext cx="4006283" cy="1433390"/>
        </a:xfrm>
        <a:prstGeom prst="roundRect">
          <a:avLst>
            <a:gd name="adj" fmla="val 12720"/>
          </a:avLst>
        </a:prstGeom>
        <a:solidFill>
          <a:srgbClr val="1E1E1E"/>
        </a:solidFill>
        <a:ln>
          <a:solidFill>
            <a:srgbClr val="39FF14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254714</xdr:colOff>
      <xdr:row>4</xdr:row>
      <xdr:rowOff>111649</xdr:rowOff>
    </xdr:from>
    <xdr:to>
      <xdr:col>11</xdr:col>
      <xdr:colOff>579857</xdr:colOff>
      <xdr:row>7</xdr:row>
      <xdr:rowOff>33151</xdr:rowOff>
    </xdr:to>
    <xdr:sp macro="" textlink="">
      <xdr:nvSpPr>
        <xdr:cNvPr id="6" name="Retângulo: Cantos Superiores Arredondados 5">
          <a:extLst>
            <a:ext uri="{FF2B5EF4-FFF2-40B4-BE49-F238E27FC236}">
              <a16:creationId xmlns:a16="http://schemas.microsoft.com/office/drawing/2014/main" id="{815D7CA8-D8C3-49E5-BF41-75A46C100E01}"/>
            </a:ext>
          </a:extLst>
        </xdr:cNvPr>
        <xdr:cNvSpPr/>
      </xdr:nvSpPr>
      <xdr:spPr>
        <a:xfrm>
          <a:off x="2083514" y="873649"/>
          <a:ext cx="3982743" cy="493002"/>
        </a:xfrm>
        <a:prstGeom prst="round2SameRect">
          <a:avLst>
            <a:gd name="adj1" fmla="val 41795"/>
            <a:gd name="adj2" fmla="val 0"/>
          </a:avLst>
        </a:prstGeom>
        <a:solidFill>
          <a:srgbClr val="454C5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374556</xdr:colOff>
      <xdr:row>5</xdr:row>
      <xdr:rowOff>6840</xdr:rowOff>
    </xdr:from>
    <xdr:to>
      <xdr:col>11</xdr:col>
      <xdr:colOff>394000</xdr:colOff>
      <xdr:row>6</xdr:row>
      <xdr:rowOff>154029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519F87B1-0049-4021-B39C-C6BC66589513}"/>
            </a:ext>
          </a:extLst>
        </xdr:cNvPr>
        <xdr:cNvSpPr txBox="1"/>
      </xdr:nvSpPr>
      <xdr:spPr>
        <a:xfrm>
          <a:off x="2203356" y="959340"/>
          <a:ext cx="3677044" cy="337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rgbClr val="39FF14"/>
              </a:solidFill>
              <a:latin typeface="Segoe UI" panose="020B0502040204020203" pitchFamily="34" charset="0"/>
              <a:cs typeface="Segoe UI" panose="020B0502040204020203" pitchFamily="34" charset="0"/>
            </a:rPr>
            <a:t>Faturamento</a:t>
          </a:r>
          <a:r>
            <a:rPr lang="pt-BR" sz="1400" b="1" baseline="0">
              <a:solidFill>
                <a:srgbClr val="39FF14"/>
              </a:solidFill>
              <a:latin typeface="Segoe UI" panose="020B0502040204020203" pitchFamily="34" charset="0"/>
              <a:cs typeface="Segoe UI" panose="020B0502040204020203" pitchFamily="34" charset="0"/>
            </a:rPr>
            <a:t> Total</a:t>
          </a:r>
          <a:endParaRPr lang="pt-BR" sz="1400" b="1">
            <a:solidFill>
              <a:srgbClr val="39FF14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590550</xdr:colOff>
      <xdr:row>4</xdr:row>
      <xdr:rowOff>123825</xdr:rowOff>
    </xdr:from>
    <xdr:to>
      <xdr:col>19</xdr:col>
      <xdr:colOff>329633</xdr:colOff>
      <xdr:row>12</xdr:row>
      <xdr:rowOff>33215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8B02F48A-8F4B-4E34-9485-4D4F2CF197B1}"/>
            </a:ext>
          </a:extLst>
        </xdr:cNvPr>
        <xdr:cNvSpPr/>
      </xdr:nvSpPr>
      <xdr:spPr>
        <a:xfrm>
          <a:off x="7905750" y="885825"/>
          <a:ext cx="4006283" cy="1433390"/>
        </a:xfrm>
        <a:prstGeom prst="roundRect">
          <a:avLst>
            <a:gd name="adj" fmla="val 12720"/>
          </a:avLst>
        </a:prstGeom>
        <a:solidFill>
          <a:srgbClr val="1E1E1E"/>
        </a:solidFill>
        <a:ln>
          <a:solidFill>
            <a:srgbClr val="39FF14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607139</xdr:colOff>
      <xdr:row>4</xdr:row>
      <xdr:rowOff>130699</xdr:rowOff>
    </xdr:from>
    <xdr:to>
      <xdr:col>19</xdr:col>
      <xdr:colOff>322682</xdr:colOff>
      <xdr:row>7</xdr:row>
      <xdr:rowOff>52201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E7AA112B-CECF-4E01-B6F5-35EB9E0B9FFB}"/>
            </a:ext>
          </a:extLst>
        </xdr:cNvPr>
        <xdr:cNvSpPr/>
      </xdr:nvSpPr>
      <xdr:spPr>
        <a:xfrm>
          <a:off x="7922339" y="892699"/>
          <a:ext cx="3982743" cy="493002"/>
        </a:xfrm>
        <a:prstGeom prst="round2SameRect">
          <a:avLst>
            <a:gd name="adj1" fmla="val 41795"/>
            <a:gd name="adj2" fmla="val 0"/>
          </a:avLst>
        </a:prstGeom>
        <a:solidFill>
          <a:srgbClr val="454C5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117381</xdr:colOff>
      <xdr:row>5</xdr:row>
      <xdr:rowOff>25890</xdr:rowOff>
    </xdr:from>
    <xdr:to>
      <xdr:col>19</xdr:col>
      <xdr:colOff>136825</xdr:colOff>
      <xdr:row>6</xdr:row>
      <xdr:rowOff>173079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D3C4CE2-AB58-4692-8314-F619B0B3C734}"/>
            </a:ext>
          </a:extLst>
        </xdr:cNvPr>
        <xdr:cNvSpPr txBox="1"/>
      </xdr:nvSpPr>
      <xdr:spPr>
        <a:xfrm>
          <a:off x="8042181" y="978390"/>
          <a:ext cx="3677044" cy="337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rgbClr val="39FF14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de Assinantes</a:t>
          </a:r>
        </a:p>
      </xdr:txBody>
    </xdr:sp>
    <xdr:clientData/>
  </xdr:twoCellAnchor>
  <xdr:twoCellAnchor>
    <xdr:from>
      <xdr:col>15</xdr:col>
      <xdr:colOff>466725</xdr:colOff>
      <xdr:row>8</xdr:row>
      <xdr:rowOff>47625</xdr:rowOff>
    </xdr:from>
    <xdr:to>
      <xdr:col>18</xdr:col>
      <xdr:colOff>381000</xdr:colOff>
      <xdr:row>11</xdr:row>
      <xdr:rowOff>95250</xdr:rowOff>
    </xdr:to>
    <xdr:sp macro="" textlink="'C̳álculos 01'!F91">
      <xdr:nvSpPr>
        <xdr:cNvPr id="11" name="CaixaDeTexto 10">
          <a:extLst>
            <a:ext uri="{FF2B5EF4-FFF2-40B4-BE49-F238E27FC236}">
              <a16:creationId xmlns:a16="http://schemas.microsoft.com/office/drawing/2014/main" id="{2C7346E9-258D-70D2-6420-B1FC11DE8920}"/>
            </a:ext>
          </a:extLst>
        </xdr:cNvPr>
        <xdr:cNvSpPr txBox="1"/>
      </xdr:nvSpPr>
      <xdr:spPr>
        <a:xfrm>
          <a:off x="9610725" y="1571625"/>
          <a:ext cx="1743075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F5FE8B6-FB1A-49BF-806D-E42F49699C0B}" type="TxLink">
            <a:rPr lang="en-US" sz="2400" b="0" i="0" u="none" strike="noStrike">
              <a:solidFill>
                <a:schemeClr val="bg1"/>
              </a:solidFill>
              <a:latin typeface="Bahnschrift" panose="020B0502040204020203" pitchFamily="34" charset="0"/>
            </a:rPr>
            <a:pPr/>
            <a:t>295</a:t>
          </a:fld>
          <a:endParaRPr lang="pt-BR" sz="24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133350</xdr:colOff>
      <xdr:row>7</xdr:row>
      <xdr:rowOff>171450</xdr:rowOff>
    </xdr:from>
    <xdr:to>
      <xdr:col>10</xdr:col>
      <xdr:colOff>390525</xdr:colOff>
      <xdr:row>11</xdr:row>
      <xdr:rowOff>95250</xdr:rowOff>
    </xdr:to>
    <xdr:sp macro="" textlink="'C̳álculos 01'!F99">
      <xdr:nvSpPr>
        <xdr:cNvPr id="12" name="CaixaDeTexto 11">
          <a:extLst>
            <a:ext uri="{FF2B5EF4-FFF2-40B4-BE49-F238E27FC236}">
              <a16:creationId xmlns:a16="http://schemas.microsoft.com/office/drawing/2014/main" id="{4F0F3DF2-98BF-D506-6DC5-AB99F52D4B02}"/>
            </a:ext>
          </a:extLst>
        </xdr:cNvPr>
        <xdr:cNvSpPr txBox="1"/>
      </xdr:nvSpPr>
      <xdr:spPr>
        <a:xfrm>
          <a:off x="4400550" y="1504950"/>
          <a:ext cx="2085975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2998657-B7CD-4830-9C55-64C2E753ACE1}" type="TxLink">
            <a:rPr lang="en-US" sz="2400" b="0" i="0" u="none" strike="noStrike">
              <a:solidFill>
                <a:schemeClr val="bg1"/>
              </a:solidFill>
              <a:latin typeface="Bahnschrift" panose="020B0502040204020203" pitchFamily="34" charset="0"/>
            </a:rPr>
            <a:pPr/>
            <a:t>R$ 7.633,00</a:t>
          </a:fld>
          <a:endParaRPr lang="pt-BR" sz="24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276225</xdr:colOff>
      <xdr:row>13</xdr:row>
      <xdr:rowOff>171450</xdr:rowOff>
    </xdr:from>
    <xdr:to>
      <xdr:col>12</xdr:col>
      <xdr:colOff>9525</xdr:colOff>
      <xdr:row>27</xdr:row>
      <xdr:rowOff>171449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4F17867-5E70-42B6-9001-D3EF70D2C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7</xdr:row>
      <xdr:rowOff>142875</xdr:rowOff>
    </xdr:from>
    <xdr:to>
      <xdr:col>11</xdr:col>
      <xdr:colOff>239871</xdr:colOff>
      <xdr:row>9</xdr:row>
      <xdr:rowOff>159061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480DB7-C453-4954-A077-FF53FE20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9825" y="1476375"/>
          <a:ext cx="725646" cy="397186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17</xdr:col>
      <xdr:colOff>314325</xdr:colOff>
      <xdr:row>7</xdr:row>
      <xdr:rowOff>76200</xdr:rowOff>
    </xdr:from>
    <xdr:to>
      <xdr:col>18</xdr:col>
      <xdr:colOff>371475</xdr:colOff>
      <xdr:row>10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31C983-4D2D-D10C-A871-B4955B56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77525" y="1409700"/>
          <a:ext cx="666750" cy="666750"/>
        </a:xfrm>
        <a:prstGeom prst="rect">
          <a:avLst/>
        </a:prstGeom>
        <a:ln>
          <a:noFill/>
        </a:ln>
        <a:effectLst>
          <a:glow rad="101600">
            <a:schemeClr val="accent6">
              <a:satMod val="175000"/>
              <a:alpha val="40000"/>
            </a:schemeClr>
          </a:glow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13</xdr:col>
      <xdr:colOff>38100</xdr:colOff>
      <xdr:row>13</xdr:row>
      <xdr:rowOff>170734</xdr:rowOff>
    </xdr:from>
    <xdr:to>
      <xdr:col>19</xdr:col>
      <xdr:colOff>523873</xdr:colOff>
      <xdr:row>28</xdr:row>
      <xdr:rowOff>0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55C3B2B8-5630-4895-A5BC-D7D173F10482}"/>
            </a:ext>
          </a:extLst>
        </xdr:cNvPr>
        <xdr:cNvGrpSpPr/>
      </xdr:nvGrpSpPr>
      <xdr:grpSpPr>
        <a:xfrm>
          <a:off x="7998279" y="2697775"/>
          <a:ext cx="4159701" cy="2745082"/>
          <a:chOff x="4976720" y="2324100"/>
          <a:chExt cx="4769351" cy="2905125"/>
        </a:xfrm>
      </xdr:grpSpPr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7D58A79C-32D2-DE65-CEFF-1356E7F80315}"/>
              </a:ext>
            </a:extLst>
          </xdr:cNvPr>
          <xdr:cNvGraphicFramePr>
            <a:graphicFrameLocks/>
          </xdr:cNvGraphicFramePr>
        </xdr:nvGraphicFramePr>
        <xdr:xfrm>
          <a:off x="4976720" y="2324100"/>
          <a:ext cx="4572000" cy="2905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3" name="CaixaDeTexto 22">
            <a:extLst>
              <a:ext uri="{FF2B5EF4-FFF2-40B4-BE49-F238E27FC236}">
                <a16:creationId xmlns:a16="http://schemas.microsoft.com/office/drawing/2014/main" id="{F3B75A18-98AC-7F78-C17B-025EE4754394}"/>
              </a:ext>
            </a:extLst>
          </xdr:cNvPr>
          <xdr:cNvSpPr txBox="1"/>
        </xdr:nvSpPr>
        <xdr:spPr>
          <a:xfrm>
            <a:off x="5322825" y="2386669"/>
            <a:ext cx="4423246" cy="5561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 b="1">
                <a:solidFill>
                  <a:srgbClr val="107C1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VENDA LÍQUIDA X</a:t>
            </a:r>
            <a:r>
              <a:rPr lang="pt-BR" sz="1600" b="1" baseline="0">
                <a:solidFill>
                  <a:srgbClr val="107C1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VENDA BRUTA</a:t>
            </a:r>
            <a:endParaRPr lang="pt-BR" sz="1600" b="1">
              <a:solidFill>
                <a:srgbClr val="107C1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4</xdr:col>
      <xdr:colOff>504825</xdr:colOff>
      <xdr:row>0</xdr:row>
      <xdr:rowOff>57150</xdr:rowOff>
    </xdr:from>
    <xdr:to>
      <xdr:col>21</xdr:col>
      <xdr:colOff>76200</xdr:colOff>
      <xdr:row>3</xdr:row>
      <xdr:rowOff>133306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C77581A8-4D77-41C7-B3A8-62CBB13BE8C5}"/>
            </a:ext>
          </a:extLst>
        </xdr:cNvPr>
        <xdr:cNvSpPr txBox="1"/>
      </xdr:nvSpPr>
      <xdr:spPr>
        <a:xfrm>
          <a:off x="2943225" y="57150"/>
          <a:ext cx="9934575" cy="647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r>
            <a:rPr lang="pt-BR" sz="2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VENDAS XBOX - FATURAMENTOS E ASSINATURAS </a:t>
          </a:r>
          <a:endParaRPr lang="pt-BR" sz="2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523875</xdr:colOff>
      <xdr:row>0</xdr:row>
      <xdr:rowOff>0</xdr:rowOff>
    </xdr:from>
    <xdr:to>
      <xdr:col>4</xdr:col>
      <xdr:colOff>451916</xdr:colOff>
      <xdr:row>2</xdr:row>
      <xdr:rowOff>182901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EF43DE14-49EA-420E-AB22-F7BC9B0FF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-6187" r="69533" b="-1"/>
        <a:stretch/>
      </xdr:blipFill>
      <xdr:spPr>
        <a:xfrm>
          <a:off x="2352675" y="0"/>
          <a:ext cx="537641" cy="56390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28575</xdr:rowOff>
    </xdr:from>
    <xdr:to>
      <xdr:col>3</xdr:col>
      <xdr:colOff>228600</xdr:colOff>
      <xdr:row>3</xdr:row>
      <xdr:rowOff>45013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D14D2F2-7A77-4B9D-A8EC-5655AC7BE78C}"/>
            </a:ext>
          </a:extLst>
        </xdr:cNvPr>
        <xdr:cNvSpPr/>
      </xdr:nvSpPr>
      <xdr:spPr>
        <a:xfrm>
          <a:off x="9525" y="28575"/>
          <a:ext cx="2047875" cy="587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 apurado: 01/01/2024 - 31/12/2024 </a:t>
          </a:r>
          <a:br>
            <a:rPr lang="pt-BR" sz="1050" b="0" kern="1200">
              <a:solidFill>
                <a:schemeClr val="bg1">
                  <a:lumMod val="50000"/>
                </a:schemeClr>
              </a:solidFill>
            </a:rPr>
          </a:b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Update date: 17/01/2026 21:00:00</a:t>
          </a:r>
        </a:p>
      </xdr:txBody>
    </xdr:sp>
    <xdr:clientData/>
  </xdr:twoCellAnchor>
  <xdr:twoCellAnchor>
    <xdr:from>
      <xdr:col>0</xdr:col>
      <xdr:colOff>238125</xdr:colOff>
      <xdr:row>4</xdr:row>
      <xdr:rowOff>66675</xdr:rowOff>
    </xdr:from>
    <xdr:to>
      <xdr:col>4</xdr:col>
      <xdr:colOff>62133</xdr:colOff>
      <xdr:row>12</xdr:row>
      <xdr:rowOff>51482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C5D7EF05-A0AF-4187-945C-9574327F176D}"/>
            </a:ext>
          </a:extLst>
        </xdr:cNvPr>
        <xdr:cNvSpPr/>
      </xdr:nvSpPr>
      <xdr:spPr>
        <a:xfrm>
          <a:off x="238125" y="828675"/>
          <a:ext cx="2262408" cy="1508807"/>
        </a:xfrm>
        <a:prstGeom prst="roundRect">
          <a:avLst/>
        </a:prstGeom>
        <a:solidFill>
          <a:srgbClr val="454C54"/>
        </a:solidFill>
        <a:ln>
          <a:solidFill>
            <a:srgbClr val="39FF14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SEJA</a:t>
          </a:r>
          <a:b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b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VINDO</a:t>
          </a:r>
          <a:b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FELIPE!</a:t>
          </a:r>
        </a:p>
      </xdr:txBody>
    </xdr:sp>
    <xdr:clientData/>
  </xdr:twoCellAnchor>
  <xdr:twoCellAnchor>
    <xdr:from>
      <xdr:col>1</xdr:col>
      <xdr:colOff>521880</xdr:colOff>
      <xdr:row>5</xdr:row>
      <xdr:rowOff>179447</xdr:rowOff>
    </xdr:from>
    <xdr:to>
      <xdr:col>3</xdr:col>
      <xdr:colOff>444435</xdr:colOff>
      <xdr:row>9</xdr:row>
      <xdr:rowOff>180272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9398A33-C758-4EA4-92A8-A539A0822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709407">
          <a:off x="1131480" y="1131947"/>
          <a:ext cx="1141755" cy="762825"/>
        </a:xfrm>
        <a:prstGeom prst="rect">
          <a:avLst/>
        </a:prstGeom>
      </xdr:spPr>
    </xdr:pic>
    <xdr:clientData/>
  </xdr:twoCellAnchor>
  <xdr:twoCellAnchor editAs="oneCell">
    <xdr:from>
      <xdr:col>0</xdr:col>
      <xdr:colOff>300910</xdr:colOff>
      <xdr:row>14</xdr:row>
      <xdr:rowOff>58316</xdr:rowOff>
    </xdr:from>
    <xdr:to>
      <xdr:col>3</xdr:col>
      <xdr:colOff>524847</xdr:colOff>
      <xdr:row>28</xdr:row>
      <xdr:rowOff>9720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Subscription Type 1">
              <a:extLst>
                <a:ext uri="{FF2B5EF4-FFF2-40B4-BE49-F238E27FC236}">
                  <a16:creationId xmlns:a16="http://schemas.microsoft.com/office/drawing/2014/main" id="{8DE1BC57-952C-4527-AECF-0F484307A5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10" y="2779745"/>
              <a:ext cx="2060901" cy="26728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0</xdr:colOff>
      <xdr:row>53</xdr:row>
      <xdr:rowOff>178720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0D60210-B83F-4BD4-8DFA-127AD668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11200" cy="10275220"/>
        </a:xfrm>
        <a:prstGeom prst="rect">
          <a:avLst/>
        </a:prstGeom>
      </xdr:spPr>
    </xdr:pic>
    <xdr:clientData/>
  </xdr:twoCellAnchor>
  <xdr:twoCellAnchor>
    <xdr:from>
      <xdr:col>5</xdr:col>
      <xdr:colOff>342900</xdr:colOff>
      <xdr:row>6</xdr:row>
      <xdr:rowOff>114300</xdr:rowOff>
    </xdr:from>
    <xdr:to>
      <xdr:col>12</xdr:col>
      <xdr:colOff>81983</xdr:colOff>
      <xdr:row>14</xdr:row>
      <xdr:rowOff>23690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006C9C47-A8BF-1F08-607C-27EF3FA8C6FC}"/>
            </a:ext>
          </a:extLst>
        </xdr:cNvPr>
        <xdr:cNvGrpSpPr/>
      </xdr:nvGrpSpPr>
      <xdr:grpSpPr>
        <a:xfrm>
          <a:off x="3390900" y="1257300"/>
          <a:ext cx="4006283" cy="1433390"/>
          <a:chOff x="3162300" y="1181100"/>
          <a:chExt cx="4006283" cy="1433390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D981D4CA-5BA5-40FE-B7BC-A84AFB6302EC}"/>
              </a:ext>
            </a:extLst>
          </xdr:cNvPr>
          <xdr:cNvSpPr/>
        </xdr:nvSpPr>
        <xdr:spPr>
          <a:xfrm>
            <a:off x="3162300" y="1181100"/>
            <a:ext cx="4006283" cy="1433390"/>
          </a:xfrm>
          <a:prstGeom prst="roundRect">
            <a:avLst>
              <a:gd name="adj" fmla="val 12720"/>
            </a:avLst>
          </a:prstGeom>
          <a:solidFill>
            <a:srgbClr val="1E1E1E"/>
          </a:solidFill>
          <a:ln>
            <a:solidFill>
              <a:srgbClr val="39FF14"/>
            </a:solidFill>
          </a:ln>
          <a:effectLst>
            <a:glow rad="63500">
              <a:schemeClr val="accent6">
                <a:satMod val="175000"/>
                <a:alpha val="40000"/>
              </a:schemeClr>
            </a:glo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" name="Retângulo: Cantos Superiores Arredondados 2">
            <a:extLst>
              <a:ext uri="{FF2B5EF4-FFF2-40B4-BE49-F238E27FC236}">
                <a16:creationId xmlns:a16="http://schemas.microsoft.com/office/drawing/2014/main" id="{17157008-0EBA-4075-A2E1-87D3793F1947}"/>
              </a:ext>
            </a:extLst>
          </xdr:cNvPr>
          <xdr:cNvSpPr/>
        </xdr:nvSpPr>
        <xdr:spPr>
          <a:xfrm>
            <a:off x="3178889" y="1187974"/>
            <a:ext cx="3982743" cy="493002"/>
          </a:xfrm>
          <a:prstGeom prst="round2SameRect">
            <a:avLst>
              <a:gd name="adj1" fmla="val 41795"/>
              <a:gd name="adj2" fmla="val 0"/>
            </a:avLst>
          </a:prstGeom>
          <a:solidFill>
            <a:srgbClr val="454C5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0DAAF24B-E5AD-44A2-876D-027D2FF6B2BC}"/>
              </a:ext>
            </a:extLst>
          </xdr:cNvPr>
          <xdr:cNvSpPr txBox="1"/>
        </xdr:nvSpPr>
        <xdr:spPr>
          <a:xfrm>
            <a:off x="3298731" y="1273665"/>
            <a:ext cx="3677044" cy="3376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400" b="1">
                <a:solidFill>
                  <a:srgbClr val="39FF1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Ticket</a:t>
            </a:r>
            <a:r>
              <a:rPr lang="pt-BR" sz="1400" b="1" baseline="0">
                <a:solidFill>
                  <a:srgbClr val="39FF14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Médio</a:t>
            </a:r>
            <a:endParaRPr lang="pt-BR" sz="1400" b="1">
              <a:solidFill>
                <a:srgbClr val="39FF14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'C̳álculos 01'!F110">
        <xdr:nvSpPr>
          <xdr:cNvPr id="5" name="CaixaDeTexto 4">
            <a:extLst>
              <a:ext uri="{FF2B5EF4-FFF2-40B4-BE49-F238E27FC236}">
                <a16:creationId xmlns:a16="http://schemas.microsoft.com/office/drawing/2014/main" id="{85DE93D4-42AE-46AD-9629-F330B850380E}"/>
              </a:ext>
            </a:extLst>
          </xdr:cNvPr>
          <xdr:cNvSpPr txBox="1"/>
        </xdr:nvSpPr>
        <xdr:spPr>
          <a:xfrm>
            <a:off x="4276725" y="1847850"/>
            <a:ext cx="2085975" cy="685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13EDD1A-B035-4349-A09B-928C570CAD4F}" type="TxLink">
              <a:rPr lang="en-US" sz="2400" b="0" i="0" u="none" strike="noStrike">
                <a:solidFill>
                  <a:schemeClr val="bg1"/>
                </a:solidFill>
                <a:latin typeface="Bahnschrift" panose="020B0502040204020203" pitchFamily="34" charset="0"/>
              </a:rPr>
              <a:pPr/>
              <a:t>R$ 25,87</a:t>
            </a:fld>
            <a:endParaRPr lang="pt-BR" sz="24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571500</xdr:colOff>
      <xdr:row>9</xdr:row>
      <xdr:rowOff>171450</xdr:rowOff>
    </xdr:from>
    <xdr:to>
      <xdr:col>11</xdr:col>
      <xdr:colOff>77946</xdr:colOff>
      <xdr:row>11</xdr:row>
      <xdr:rowOff>187636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9491F9F-BDFA-4089-A8D3-B9B947DF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885950"/>
          <a:ext cx="725646" cy="397186"/>
        </a:xfrm>
        <a:prstGeom prst="rect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4</xdr:col>
      <xdr:colOff>542925</xdr:colOff>
      <xdr:row>15</xdr:row>
      <xdr:rowOff>161926</xdr:rowOff>
    </xdr:from>
    <xdr:to>
      <xdr:col>19</xdr:col>
      <xdr:colOff>428626</xdr:colOff>
      <xdr:row>30</xdr:row>
      <xdr:rowOff>123826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A45A6B8-66E5-49BC-83A2-C74B46279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304800</xdr:colOff>
      <xdr:row>5</xdr:row>
      <xdr:rowOff>28575</xdr:rowOff>
    </xdr:from>
    <xdr:to>
      <xdr:col>18</xdr:col>
      <xdr:colOff>599513</xdr:colOff>
      <xdr:row>14</xdr:row>
      <xdr:rowOff>156136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6B7AC8A-6153-4B68-880C-124E7CBBE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400050</xdr:colOff>
      <xdr:row>0</xdr:row>
      <xdr:rowOff>0</xdr:rowOff>
    </xdr:from>
    <xdr:to>
      <xdr:col>20</xdr:col>
      <xdr:colOff>581025</xdr:colOff>
      <xdr:row>5</xdr:row>
      <xdr:rowOff>133350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B9EBE7E7-FDF8-474B-906A-001F8B5023C3}"/>
            </a:ext>
          </a:extLst>
        </xdr:cNvPr>
        <xdr:cNvSpPr txBox="1"/>
      </xdr:nvSpPr>
      <xdr:spPr>
        <a:xfrm>
          <a:off x="2838450" y="0"/>
          <a:ext cx="9934575" cy="1085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  <a:r>
            <a:rPr lang="pt-BR" sz="2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DE VENDAS XBOX - FATURAMENTOS, TICKET MÉDIO E AUTO RENOVAÇÃO</a:t>
          </a:r>
          <a:endParaRPr lang="pt-BR" sz="2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314325</xdr:colOff>
      <xdr:row>0</xdr:row>
      <xdr:rowOff>57150</xdr:rowOff>
    </xdr:from>
    <xdr:to>
      <xdr:col>4</xdr:col>
      <xdr:colOff>242366</xdr:colOff>
      <xdr:row>3</xdr:row>
      <xdr:rowOff>49551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7CF0BC2-DC4E-4501-94B2-D4EC196A42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-6187" r="69533" b="-1"/>
        <a:stretch/>
      </xdr:blipFill>
      <xdr:spPr>
        <a:xfrm>
          <a:off x="2143125" y="57150"/>
          <a:ext cx="537641" cy="563901"/>
        </a:xfrm>
        <a:prstGeom prst="rect">
          <a:avLst/>
        </a:prstGeom>
      </xdr:spPr>
    </xdr:pic>
    <xdr:clientData/>
  </xdr:twoCellAnchor>
  <xdr:twoCellAnchor>
    <xdr:from>
      <xdr:col>0</xdr:col>
      <xdr:colOff>28575</xdr:colOff>
      <xdr:row>0</xdr:row>
      <xdr:rowOff>19050</xdr:rowOff>
    </xdr:from>
    <xdr:to>
      <xdr:col>2</xdr:col>
      <xdr:colOff>361950</xdr:colOff>
      <xdr:row>4</xdr:row>
      <xdr:rowOff>76200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A452EFF2-6C91-4271-8079-CB7A6F672CE6}"/>
            </a:ext>
          </a:extLst>
        </xdr:cNvPr>
        <xdr:cNvSpPr/>
      </xdr:nvSpPr>
      <xdr:spPr>
        <a:xfrm>
          <a:off x="28575" y="19050"/>
          <a:ext cx="1552575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 apurado: 01/01/2024 - 31/12/2024 </a:t>
          </a:r>
          <a:br>
            <a:rPr lang="pt-BR" sz="1050" b="0" kern="1200">
              <a:solidFill>
                <a:schemeClr val="bg1">
                  <a:lumMod val="50000"/>
                </a:schemeClr>
              </a:solidFill>
            </a:rPr>
          </a:b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Update date: 17/01/2026 21:00:00</a:t>
          </a:r>
        </a:p>
      </xdr:txBody>
    </xdr:sp>
    <xdr:clientData/>
  </xdr:twoCellAnchor>
  <xdr:twoCellAnchor>
    <xdr:from>
      <xdr:col>0</xdr:col>
      <xdr:colOff>304800</xdr:colOff>
      <xdr:row>6</xdr:row>
      <xdr:rowOff>66675</xdr:rowOff>
    </xdr:from>
    <xdr:to>
      <xdr:col>4</xdr:col>
      <xdr:colOff>128808</xdr:colOff>
      <xdr:row>14</xdr:row>
      <xdr:rowOff>51482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A53CB716-470F-4543-A86E-A1BDE909B441}"/>
            </a:ext>
          </a:extLst>
        </xdr:cNvPr>
        <xdr:cNvSpPr/>
      </xdr:nvSpPr>
      <xdr:spPr>
        <a:xfrm>
          <a:off x="304800" y="1209675"/>
          <a:ext cx="2262408" cy="1508807"/>
        </a:xfrm>
        <a:prstGeom prst="roundRect">
          <a:avLst/>
        </a:prstGeom>
        <a:solidFill>
          <a:srgbClr val="454C54"/>
        </a:solidFill>
        <a:ln>
          <a:solidFill>
            <a:srgbClr val="39FF14"/>
          </a:solidFill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SEJA</a:t>
          </a:r>
          <a:b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b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VINDO</a:t>
          </a:r>
          <a:b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</a:b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FELIPE!</a:t>
          </a:r>
        </a:p>
      </xdr:txBody>
    </xdr:sp>
    <xdr:clientData/>
  </xdr:twoCellAnchor>
  <xdr:twoCellAnchor>
    <xdr:from>
      <xdr:col>1</xdr:col>
      <xdr:colOff>588555</xdr:colOff>
      <xdr:row>7</xdr:row>
      <xdr:rowOff>179447</xdr:rowOff>
    </xdr:from>
    <xdr:to>
      <xdr:col>3</xdr:col>
      <xdr:colOff>511110</xdr:colOff>
      <xdr:row>11</xdr:row>
      <xdr:rowOff>180272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3C0EA6BB-FFC4-4433-9CA4-4AF9C373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709407">
          <a:off x="1198155" y="1512947"/>
          <a:ext cx="1141755" cy="7628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15</xdr:row>
      <xdr:rowOff>142875</xdr:rowOff>
    </xdr:from>
    <xdr:to>
      <xdr:col>4</xdr:col>
      <xdr:colOff>3501</xdr:colOff>
      <xdr:row>29</xdr:row>
      <xdr:rowOff>148707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Subscription Type 3">
              <a:extLst>
                <a:ext uri="{FF2B5EF4-FFF2-40B4-BE49-F238E27FC236}">
                  <a16:creationId xmlns:a16="http://schemas.microsoft.com/office/drawing/2014/main" id="{1AA80500-D3FF-41A7-831C-7187AE125F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3000375"/>
              <a:ext cx="2060901" cy="26728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Christina" refreshedDate="46039.606368287037" createdVersion="8" refreshedVersion="8" minRefreshableVersion="3" recordCount="295" xr:uid="{D0147C56-2FCD-4CF9-84FA-AACD01EC4640}">
  <cacheSource type="worksheet">
    <worksheetSource name="Tabela1[[Name]:[Total Value]]"/>
  </cacheSource>
  <cacheFields count="12"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0158675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Christina" refreshedDate="46039.65752523148" createdVersion="8" refreshedVersion="8" minRefreshableVersion="3" recordCount="295" xr:uid="{567CBD67-79D2-4825-9915-569E0530A5A8}">
  <cacheSource type="worksheet">
    <worksheetSource ref="C1:N296" sheet="B̳ases"/>
  </cacheSource>
  <cacheFields count="14"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Total Bruto" numFmtId="44">
      <sharedItems containsSemiMixedTypes="0" containsString="0" containsNumber="1" containsInteger="1" minValue="5" maxValue="65"/>
    </cacheField>
    <cacheField name="Dias (Start Date)" numFmtId="0" databaseField="0">
      <fieldGroup base="1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1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3419043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x v="0"/>
    <n v="20"/>
    <n v="5"/>
    <x v="0"/>
  </r>
  <r>
    <n v="3232"/>
    <x v="1"/>
    <x v="1"/>
    <d v="2024-01-15T00:00:00"/>
    <x v="1"/>
    <x v="1"/>
    <x v="1"/>
    <x v="1"/>
    <x v="1"/>
    <x v="1"/>
    <n v="0"/>
    <n v="0"/>
    <x v="1"/>
  </r>
  <r>
    <n v="3233"/>
    <x v="2"/>
    <x v="2"/>
    <d v="2024-02-10T00:00:00"/>
    <x v="0"/>
    <x v="2"/>
    <x v="2"/>
    <x v="1"/>
    <x v="1"/>
    <x v="0"/>
    <n v="20"/>
    <n v="10"/>
    <x v="2"/>
  </r>
  <r>
    <n v="3234"/>
    <x v="3"/>
    <x v="0"/>
    <d v="2024-02-20T00:00:00"/>
    <x v="1"/>
    <x v="0"/>
    <x v="0"/>
    <x v="0"/>
    <x v="0"/>
    <x v="0"/>
    <n v="20"/>
    <n v="3"/>
    <x v="3"/>
  </r>
  <r>
    <n v="3235"/>
    <x v="4"/>
    <x v="1"/>
    <d v="2024-03-05T00:00:00"/>
    <x v="0"/>
    <x v="1"/>
    <x v="0"/>
    <x v="1"/>
    <x v="1"/>
    <x v="1"/>
    <n v="0"/>
    <n v="1"/>
    <x v="4"/>
  </r>
  <r>
    <n v="3236"/>
    <x v="5"/>
    <x v="2"/>
    <d v="2024-03-02T00:00:00"/>
    <x v="1"/>
    <x v="2"/>
    <x v="0"/>
    <x v="1"/>
    <x v="1"/>
    <x v="0"/>
    <n v="20"/>
    <n v="2"/>
    <x v="5"/>
  </r>
  <r>
    <n v="3237"/>
    <x v="6"/>
    <x v="0"/>
    <d v="2024-03-03T00:00:00"/>
    <x v="0"/>
    <x v="0"/>
    <x v="2"/>
    <x v="0"/>
    <x v="0"/>
    <x v="0"/>
    <n v="20"/>
    <n v="10"/>
    <x v="6"/>
  </r>
  <r>
    <n v="3238"/>
    <x v="7"/>
    <x v="1"/>
    <d v="2024-03-04T00:00:00"/>
    <x v="0"/>
    <x v="1"/>
    <x v="1"/>
    <x v="1"/>
    <x v="1"/>
    <x v="1"/>
    <n v="0"/>
    <n v="0"/>
    <x v="1"/>
  </r>
  <r>
    <n v="3239"/>
    <x v="8"/>
    <x v="0"/>
    <d v="2024-03-05T00:00:00"/>
    <x v="1"/>
    <x v="0"/>
    <x v="0"/>
    <x v="0"/>
    <x v="0"/>
    <x v="0"/>
    <n v="20"/>
    <n v="5"/>
    <x v="0"/>
  </r>
  <r>
    <n v="3240"/>
    <x v="9"/>
    <x v="2"/>
    <d v="2024-03-06T00:00:00"/>
    <x v="0"/>
    <x v="2"/>
    <x v="2"/>
    <x v="1"/>
    <x v="1"/>
    <x v="0"/>
    <n v="20"/>
    <n v="15"/>
    <x v="7"/>
  </r>
  <r>
    <n v="3241"/>
    <x v="10"/>
    <x v="1"/>
    <d v="2024-03-07T00:00:00"/>
    <x v="1"/>
    <x v="1"/>
    <x v="0"/>
    <x v="1"/>
    <x v="1"/>
    <x v="1"/>
    <n v="0"/>
    <n v="1"/>
    <x v="4"/>
  </r>
  <r>
    <n v="3242"/>
    <x v="11"/>
    <x v="0"/>
    <d v="2024-03-08T00:00:00"/>
    <x v="0"/>
    <x v="0"/>
    <x v="1"/>
    <x v="0"/>
    <x v="0"/>
    <x v="0"/>
    <n v="20"/>
    <n v="20"/>
    <x v="8"/>
  </r>
  <r>
    <n v="3243"/>
    <x v="12"/>
    <x v="2"/>
    <d v="2024-03-09T00:00:00"/>
    <x v="1"/>
    <x v="2"/>
    <x v="0"/>
    <x v="1"/>
    <x v="1"/>
    <x v="0"/>
    <n v="20"/>
    <n v="10"/>
    <x v="2"/>
  </r>
  <r>
    <n v="3244"/>
    <x v="13"/>
    <x v="1"/>
    <d v="2024-03-10T00:00:00"/>
    <x v="0"/>
    <x v="1"/>
    <x v="2"/>
    <x v="1"/>
    <x v="1"/>
    <x v="1"/>
    <n v="0"/>
    <n v="0"/>
    <x v="1"/>
  </r>
  <r>
    <n v="3245"/>
    <x v="14"/>
    <x v="0"/>
    <d v="2024-03-11T00:00:00"/>
    <x v="1"/>
    <x v="0"/>
    <x v="0"/>
    <x v="0"/>
    <x v="0"/>
    <x v="0"/>
    <n v="20"/>
    <n v="8"/>
    <x v="9"/>
  </r>
  <r>
    <n v="3246"/>
    <x v="15"/>
    <x v="2"/>
    <d v="2024-03-12T00:00:00"/>
    <x v="0"/>
    <x v="2"/>
    <x v="1"/>
    <x v="1"/>
    <x v="1"/>
    <x v="0"/>
    <n v="20"/>
    <n v="12"/>
    <x v="10"/>
  </r>
  <r>
    <n v="3247"/>
    <x v="16"/>
    <x v="1"/>
    <d v="2024-03-13T00:00:00"/>
    <x v="1"/>
    <x v="1"/>
    <x v="0"/>
    <x v="1"/>
    <x v="1"/>
    <x v="1"/>
    <n v="0"/>
    <n v="2"/>
    <x v="11"/>
  </r>
  <r>
    <n v="3248"/>
    <x v="17"/>
    <x v="0"/>
    <d v="2024-03-14T00:00:00"/>
    <x v="0"/>
    <x v="0"/>
    <x v="2"/>
    <x v="0"/>
    <x v="0"/>
    <x v="0"/>
    <n v="20"/>
    <n v="7"/>
    <x v="12"/>
  </r>
  <r>
    <n v="3249"/>
    <x v="18"/>
    <x v="2"/>
    <d v="2024-03-15T00:00:00"/>
    <x v="1"/>
    <x v="2"/>
    <x v="0"/>
    <x v="1"/>
    <x v="1"/>
    <x v="0"/>
    <n v="20"/>
    <n v="5"/>
    <x v="13"/>
  </r>
  <r>
    <n v="3250"/>
    <x v="19"/>
    <x v="1"/>
    <d v="2024-03-16T00:00:00"/>
    <x v="0"/>
    <x v="1"/>
    <x v="1"/>
    <x v="1"/>
    <x v="1"/>
    <x v="1"/>
    <n v="0"/>
    <n v="0"/>
    <x v="1"/>
  </r>
  <r>
    <n v="3251"/>
    <x v="20"/>
    <x v="0"/>
    <d v="2024-03-17T00:00:00"/>
    <x v="1"/>
    <x v="0"/>
    <x v="0"/>
    <x v="0"/>
    <x v="0"/>
    <x v="0"/>
    <n v="20"/>
    <n v="3"/>
    <x v="3"/>
  </r>
  <r>
    <n v="3252"/>
    <x v="21"/>
    <x v="2"/>
    <d v="2024-03-18T00:00:00"/>
    <x v="0"/>
    <x v="2"/>
    <x v="2"/>
    <x v="1"/>
    <x v="1"/>
    <x v="0"/>
    <n v="20"/>
    <n v="15"/>
    <x v="7"/>
  </r>
  <r>
    <n v="3253"/>
    <x v="22"/>
    <x v="1"/>
    <d v="2024-03-19T00:00:00"/>
    <x v="1"/>
    <x v="1"/>
    <x v="0"/>
    <x v="1"/>
    <x v="1"/>
    <x v="1"/>
    <n v="0"/>
    <n v="1"/>
    <x v="4"/>
  </r>
  <r>
    <n v="3254"/>
    <x v="23"/>
    <x v="0"/>
    <d v="2024-03-20T00:00:00"/>
    <x v="0"/>
    <x v="0"/>
    <x v="1"/>
    <x v="0"/>
    <x v="0"/>
    <x v="0"/>
    <n v="20"/>
    <n v="20"/>
    <x v="8"/>
  </r>
  <r>
    <n v="3255"/>
    <x v="24"/>
    <x v="2"/>
    <d v="2024-03-21T00:00:00"/>
    <x v="1"/>
    <x v="2"/>
    <x v="0"/>
    <x v="1"/>
    <x v="1"/>
    <x v="0"/>
    <n v="20"/>
    <n v="10"/>
    <x v="2"/>
  </r>
  <r>
    <n v="3256"/>
    <x v="25"/>
    <x v="1"/>
    <d v="2024-03-22T00:00:00"/>
    <x v="0"/>
    <x v="1"/>
    <x v="2"/>
    <x v="1"/>
    <x v="1"/>
    <x v="1"/>
    <n v="0"/>
    <n v="0"/>
    <x v="1"/>
  </r>
  <r>
    <n v="3257"/>
    <x v="26"/>
    <x v="0"/>
    <d v="2024-03-23T00:00:00"/>
    <x v="1"/>
    <x v="0"/>
    <x v="0"/>
    <x v="0"/>
    <x v="0"/>
    <x v="0"/>
    <n v="20"/>
    <n v="5"/>
    <x v="0"/>
  </r>
  <r>
    <n v="3258"/>
    <x v="27"/>
    <x v="2"/>
    <d v="2024-03-24T00:00:00"/>
    <x v="0"/>
    <x v="2"/>
    <x v="1"/>
    <x v="1"/>
    <x v="1"/>
    <x v="0"/>
    <n v="20"/>
    <n v="15"/>
    <x v="7"/>
  </r>
  <r>
    <n v="3259"/>
    <x v="28"/>
    <x v="1"/>
    <d v="2024-03-25T00:00:00"/>
    <x v="1"/>
    <x v="1"/>
    <x v="0"/>
    <x v="1"/>
    <x v="1"/>
    <x v="1"/>
    <n v="0"/>
    <n v="1"/>
    <x v="4"/>
  </r>
  <r>
    <n v="3260"/>
    <x v="29"/>
    <x v="0"/>
    <d v="2024-03-26T00:00:00"/>
    <x v="0"/>
    <x v="0"/>
    <x v="2"/>
    <x v="0"/>
    <x v="0"/>
    <x v="0"/>
    <n v="20"/>
    <n v="7"/>
    <x v="12"/>
  </r>
  <r>
    <n v="3261"/>
    <x v="30"/>
    <x v="2"/>
    <d v="2024-03-27T00:00:00"/>
    <x v="1"/>
    <x v="2"/>
    <x v="0"/>
    <x v="1"/>
    <x v="1"/>
    <x v="0"/>
    <n v="20"/>
    <n v="10"/>
    <x v="2"/>
  </r>
  <r>
    <n v="3262"/>
    <x v="31"/>
    <x v="1"/>
    <d v="2024-03-28T00:00:00"/>
    <x v="0"/>
    <x v="1"/>
    <x v="1"/>
    <x v="1"/>
    <x v="1"/>
    <x v="1"/>
    <n v="0"/>
    <n v="0"/>
    <x v="1"/>
  </r>
  <r>
    <n v="3263"/>
    <x v="32"/>
    <x v="0"/>
    <d v="2024-03-29T00:00:00"/>
    <x v="1"/>
    <x v="0"/>
    <x v="0"/>
    <x v="0"/>
    <x v="0"/>
    <x v="0"/>
    <n v="20"/>
    <n v="3"/>
    <x v="3"/>
  </r>
  <r>
    <n v="3264"/>
    <x v="33"/>
    <x v="2"/>
    <d v="2024-03-30T00:00:00"/>
    <x v="0"/>
    <x v="2"/>
    <x v="2"/>
    <x v="1"/>
    <x v="1"/>
    <x v="0"/>
    <n v="20"/>
    <n v="15"/>
    <x v="7"/>
  </r>
  <r>
    <n v="3265"/>
    <x v="34"/>
    <x v="1"/>
    <d v="2024-03-31T00:00:00"/>
    <x v="1"/>
    <x v="1"/>
    <x v="0"/>
    <x v="1"/>
    <x v="1"/>
    <x v="1"/>
    <n v="0"/>
    <n v="1"/>
    <x v="4"/>
  </r>
  <r>
    <n v="3266"/>
    <x v="35"/>
    <x v="1"/>
    <d v="2024-04-01T00:00:00"/>
    <x v="0"/>
    <x v="1"/>
    <x v="0"/>
    <x v="1"/>
    <x v="1"/>
    <x v="1"/>
    <n v="0"/>
    <n v="0"/>
    <x v="1"/>
  </r>
  <r>
    <n v="3267"/>
    <x v="36"/>
    <x v="0"/>
    <d v="2024-04-02T00:00:00"/>
    <x v="1"/>
    <x v="0"/>
    <x v="2"/>
    <x v="0"/>
    <x v="0"/>
    <x v="0"/>
    <n v="20"/>
    <n v="7"/>
    <x v="12"/>
  </r>
  <r>
    <n v="3268"/>
    <x v="37"/>
    <x v="2"/>
    <d v="2024-04-03T00:00:00"/>
    <x v="0"/>
    <x v="2"/>
    <x v="1"/>
    <x v="1"/>
    <x v="1"/>
    <x v="0"/>
    <n v="20"/>
    <n v="10"/>
    <x v="2"/>
  </r>
  <r>
    <n v="3269"/>
    <x v="38"/>
    <x v="1"/>
    <d v="2024-04-04T00:00:00"/>
    <x v="1"/>
    <x v="1"/>
    <x v="2"/>
    <x v="1"/>
    <x v="1"/>
    <x v="1"/>
    <n v="0"/>
    <n v="1"/>
    <x v="4"/>
  </r>
  <r>
    <n v="3270"/>
    <x v="39"/>
    <x v="0"/>
    <d v="2024-04-05T00:00:00"/>
    <x v="0"/>
    <x v="0"/>
    <x v="0"/>
    <x v="0"/>
    <x v="0"/>
    <x v="0"/>
    <n v="20"/>
    <n v="15"/>
    <x v="14"/>
  </r>
  <r>
    <n v="3271"/>
    <x v="40"/>
    <x v="2"/>
    <d v="2024-04-06T00:00:00"/>
    <x v="1"/>
    <x v="2"/>
    <x v="0"/>
    <x v="1"/>
    <x v="1"/>
    <x v="0"/>
    <n v="20"/>
    <n v="5"/>
    <x v="13"/>
  </r>
  <r>
    <n v="3272"/>
    <x v="41"/>
    <x v="1"/>
    <d v="2024-04-07T00:00:00"/>
    <x v="0"/>
    <x v="1"/>
    <x v="1"/>
    <x v="1"/>
    <x v="1"/>
    <x v="1"/>
    <n v="0"/>
    <n v="0"/>
    <x v="1"/>
  </r>
  <r>
    <n v="3273"/>
    <x v="42"/>
    <x v="0"/>
    <d v="2024-04-08T00:00:00"/>
    <x v="1"/>
    <x v="0"/>
    <x v="2"/>
    <x v="0"/>
    <x v="0"/>
    <x v="0"/>
    <n v="20"/>
    <n v="20"/>
    <x v="8"/>
  </r>
  <r>
    <n v="3274"/>
    <x v="43"/>
    <x v="2"/>
    <d v="2024-04-09T00:00:00"/>
    <x v="0"/>
    <x v="2"/>
    <x v="2"/>
    <x v="1"/>
    <x v="1"/>
    <x v="0"/>
    <n v="20"/>
    <n v="12"/>
    <x v="10"/>
  </r>
  <r>
    <n v="3275"/>
    <x v="44"/>
    <x v="1"/>
    <d v="2024-04-10T00:00:00"/>
    <x v="1"/>
    <x v="1"/>
    <x v="0"/>
    <x v="1"/>
    <x v="1"/>
    <x v="1"/>
    <n v="0"/>
    <n v="2"/>
    <x v="11"/>
  </r>
  <r>
    <n v="3276"/>
    <x v="45"/>
    <x v="0"/>
    <d v="2024-04-11T00:00:00"/>
    <x v="0"/>
    <x v="0"/>
    <x v="1"/>
    <x v="0"/>
    <x v="0"/>
    <x v="0"/>
    <n v="20"/>
    <n v="5"/>
    <x v="0"/>
  </r>
  <r>
    <n v="3277"/>
    <x v="46"/>
    <x v="2"/>
    <d v="2024-04-12T00:00:00"/>
    <x v="1"/>
    <x v="2"/>
    <x v="0"/>
    <x v="1"/>
    <x v="1"/>
    <x v="0"/>
    <n v="20"/>
    <n v="10"/>
    <x v="2"/>
  </r>
  <r>
    <n v="3278"/>
    <x v="47"/>
    <x v="1"/>
    <d v="2024-04-13T00:00:00"/>
    <x v="0"/>
    <x v="1"/>
    <x v="2"/>
    <x v="1"/>
    <x v="1"/>
    <x v="1"/>
    <n v="0"/>
    <n v="0"/>
    <x v="1"/>
  </r>
  <r>
    <n v="3279"/>
    <x v="48"/>
    <x v="0"/>
    <d v="2024-04-14T00:00:00"/>
    <x v="1"/>
    <x v="0"/>
    <x v="0"/>
    <x v="0"/>
    <x v="0"/>
    <x v="0"/>
    <n v="20"/>
    <n v="3"/>
    <x v="3"/>
  </r>
  <r>
    <n v="3280"/>
    <x v="49"/>
    <x v="2"/>
    <d v="2024-04-15T00:00:00"/>
    <x v="0"/>
    <x v="2"/>
    <x v="1"/>
    <x v="1"/>
    <x v="1"/>
    <x v="0"/>
    <n v="20"/>
    <n v="15"/>
    <x v="7"/>
  </r>
  <r>
    <n v="3281"/>
    <x v="50"/>
    <x v="1"/>
    <d v="2024-04-16T00:00:00"/>
    <x v="1"/>
    <x v="1"/>
    <x v="0"/>
    <x v="1"/>
    <x v="1"/>
    <x v="1"/>
    <n v="0"/>
    <n v="1"/>
    <x v="4"/>
  </r>
  <r>
    <n v="3282"/>
    <x v="51"/>
    <x v="0"/>
    <d v="2024-04-17T00:00:00"/>
    <x v="0"/>
    <x v="0"/>
    <x v="2"/>
    <x v="0"/>
    <x v="0"/>
    <x v="0"/>
    <n v="20"/>
    <n v="7"/>
    <x v="12"/>
  </r>
  <r>
    <n v="3283"/>
    <x v="52"/>
    <x v="2"/>
    <d v="2024-04-18T00:00:00"/>
    <x v="1"/>
    <x v="2"/>
    <x v="0"/>
    <x v="1"/>
    <x v="1"/>
    <x v="0"/>
    <n v="20"/>
    <n v="10"/>
    <x v="2"/>
  </r>
  <r>
    <n v="3284"/>
    <x v="53"/>
    <x v="1"/>
    <d v="2024-04-19T00:00:00"/>
    <x v="0"/>
    <x v="1"/>
    <x v="1"/>
    <x v="1"/>
    <x v="1"/>
    <x v="1"/>
    <n v="0"/>
    <n v="0"/>
    <x v="1"/>
  </r>
  <r>
    <n v="3285"/>
    <x v="54"/>
    <x v="0"/>
    <d v="2024-04-20T00:00:00"/>
    <x v="1"/>
    <x v="0"/>
    <x v="0"/>
    <x v="0"/>
    <x v="0"/>
    <x v="0"/>
    <n v="20"/>
    <n v="20"/>
    <x v="8"/>
  </r>
  <r>
    <n v="3286"/>
    <x v="55"/>
    <x v="2"/>
    <d v="2024-04-21T00:00:00"/>
    <x v="0"/>
    <x v="2"/>
    <x v="2"/>
    <x v="1"/>
    <x v="1"/>
    <x v="0"/>
    <n v="20"/>
    <n v="15"/>
    <x v="7"/>
  </r>
  <r>
    <n v="3287"/>
    <x v="56"/>
    <x v="1"/>
    <d v="2024-04-22T00:00:00"/>
    <x v="1"/>
    <x v="1"/>
    <x v="0"/>
    <x v="1"/>
    <x v="1"/>
    <x v="1"/>
    <n v="0"/>
    <n v="1"/>
    <x v="4"/>
  </r>
  <r>
    <n v="3288"/>
    <x v="57"/>
    <x v="0"/>
    <d v="2024-04-23T00:00:00"/>
    <x v="0"/>
    <x v="0"/>
    <x v="1"/>
    <x v="0"/>
    <x v="0"/>
    <x v="0"/>
    <n v="20"/>
    <n v="3"/>
    <x v="3"/>
  </r>
  <r>
    <n v="3289"/>
    <x v="58"/>
    <x v="2"/>
    <d v="2024-04-24T00:00:00"/>
    <x v="1"/>
    <x v="2"/>
    <x v="0"/>
    <x v="1"/>
    <x v="1"/>
    <x v="0"/>
    <n v="20"/>
    <n v="10"/>
    <x v="2"/>
  </r>
  <r>
    <n v="3290"/>
    <x v="59"/>
    <x v="1"/>
    <d v="2024-04-25T00:00:00"/>
    <x v="0"/>
    <x v="1"/>
    <x v="2"/>
    <x v="1"/>
    <x v="1"/>
    <x v="1"/>
    <n v="0"/>
    <n v="0"/>
    <x v="1"/>
  </r>
  <r>
    <n v="3291"/>
    <x v="60"/>
    <x v="0"/>
    <d v="2024-04-26T00:00:00"/>
    <x v="1"/>
    <x v="0"/>
    <x v="0"/>
    <x v="0"/>
    <x v="0"/>
    <x v="0"/>
    <n v="20"/>
    <n v="5"/>
    <x v="0"/>
  </r>
  <r>
    <n v="3292"/>
    <x v="61"/>
    <x v="2"/>
    <d v="2024-04-27T00:00:00"/>
    <x v="0"/>
    <x v="2"/>
    <x v="1"/>
    <x v="1"/>
    <x v="1"/>
    <x v="0"/>
    <n v="20"/>
    <n v="15"/>
    <x v="7"/>
  </r>
  <r>
    <n v="3293"/>
    <x v="62"/>
    <x v="1"/>
    <d v="2024-04-28T00:00:00"/>
    <x v="1"/>
    <x v="1"/>
    <x v="0"/>
    <x v="1"/>
    <x v="1"/>
    <x v="1"/>
    <n v="0"/>
    <n v="1"/>
    <x v="4"/>
  </r>
  <r>
    <n v="3294"/>
    <x v="63"/>
    <x v="0"/>
    <d v="2024-04-29T00:00:00"/>
    <x v="0"/>
    <x v="0"/>
    <x v="2"/>
    <x v="0"/>
    <x v="0"/>
    <x v="0"/>
    <n v="20"/>
    <n v="20"/>
    <x v="8"/>
  </r>
  <r>
    <n v="3295"/>
    <x v="64"/>
    <x v="2"/>
    <d v="2024-04-30T00:00:00"/>
    <x v="1"/>
    <x v="2"/>
    <x v="0"/>
    <x v="1"/>
    <x v="1"/>
    <x v="0"/>
    <n v="20"/>
    <n v="5"/>
    <x v="13"/>
  </r>
  <r>
    <n v="3296"/>
    <x v="65"/>
    <x v="1"/>
    <d v="2024-05-01T00:00:00"/>
    <x v="1"/>
    <x v="1"/>
    <x v="0"/>
    <x v="1"/>
    <x v="1"/>
    <x v="1"/>
    <n v="0"/>
    <n v="0"/>
    <x v="1"/>
  </r>
  <r>
    <n v="3297"/>
    <x v="66"/>
    <x v="0"/>
    <d v="2024-05-02T00:00:00"/>
    <x v="0"/>
    <x v="0"/>
    <x v="2"/>
    <x v="0"/>
    <x v="0"/>
    <x v="0"/>
    <n v="20"/>
    <n v="7"/>
    <x v="12"/>
  </r>
  <r>
    <n v="3298"/>
    <x v="67"/>
    <x v="2"/>
    <d v="2024-05-03T00:00:00"/>
    <x v="1"/>
    <x v="2"/>
    <x v="1"/>
    <x v="1"/>
    <x v="1"/>
    <x v="0"/>
    <n v="20"/>
    <n v="10"/>
    <x v="2"/>
  </r>
  <r>
    <n v="3299"/>
    <x v="68"/>
    <x v="1"/>
    <d v="2024-05-04T00:00:00"/>
    <x v="0"/>
    <x v="1"/>
    <x v="2"/>
    <x v="1"/>
    <x v="1"/>
    <x v="1"/>
    <n v="0"/>
    <n v="1"/>
    <x v="4"/>
  </r>
  <r>
    <n v="3300"/>
    <x v="69"/>
    <x v="0"/>
    <d v="2024-05-05T00:00:00"/>
    <x v="1"/>
    <x v="0"/>
    <x v="0"/>
    <x v="0"/>
    <x v="0"/>
    <x v="0"/>
    <n v="20"/>
    <n v="15"/>
    <x v="14"/>
  </r>
  <r>
    <n v="3301"/>
    <x v="70"/>
    <x v="2"/>
    <d v="2024-05-06T00:00:00"/>
    <x v="0"/>
    <x v="2"/>
    <x v="0"/>
    <x v="1"/>
    <x v="1"/>
    <x v="0"/>
    <n v="20"/>
    <n v="5"/>
    <x v="13"/>
  </r>
  <r>
    <n v="3302"/>
    <x v="71"/>
    <x v="1"/>
    <d v="2024-05-07T00:00:00"/>
    <x v="1"/>
    <x v="1"/>
    <x v="1"/>
    <x v="1"/>
    <x v="1"/>
    <x v="1"/>
    <n v="0"/>
    <n v="0"/>
    <x v="1"/>
  </r>
  <r>
    <n v="3303"/>
    <x v="72"/>
    <x v="0"/>
    <d v="2024-05-08T00:00:00"/>
    <x v="0"/>
    <x v="0"/>
    <x v="2"/>
    <x v="0"/>
    <x v="0"/>
    <x v="0"/>
    <n v="20"/>
    <n v="20"/>
    <x v="8"/>
  </r>
  <r>
    <n v="3304"/>
    <x v="73"/>
    <x v="2"/>
    <d v="2024-05-09T00:00:00"/>
    <x v="1"/>
    <x v="2"/>
    <x v="2"/>
    <x v="1"/>
    <x v="1"/>
    <x v="0"/>
    <n v="20"/>
    <n v="12"/>
    <x v="10"/>
  </r>
  <r>
    <n v="3305"/>
    <x v="74"/>
    <x v="1"/>
    <d v="2024-05-10T00:00:00"/>
    <x v="0"/>
    <x v="1"/>
    <x v="0"/>
    <x v="1"/>
    <x v="1"/>
    <x v="1"/>
    <n v="0"/>
    <n v="2"/>
    <x v="11"/>
  </r>
  <r>
    <n v="3306"/>
    <x v="75"/>
    <x v="0"/>
    <d v="2024-05-11T00:00:00"/>
    <x v="1"/>
    <x v="0"/>
    <x v="1"/>
    <x v="0"/>
    <x v="0"/>
    <x v="0"/>
    <n v="20"/>
    <n v="5"/>
    <x v="0"/>
  </r>
  <r>
    <n v="3307"/>
    <x v="76"/>
    <x v="2"/>
    <d v="2024-05-12T00:00:00"/>
    <x v="0"/>
    <x v="2"/>
    <x v="0"/>
    <x v="1"/>
    <x v="1"/>
    <x v="0"/>
    <n v="20"/>
    <n v="10"/>
    <x v="2"/>
  </r>
  <r>
    <n v="3308"/>
    <x v="77"/>
    <x v="1"/>
    <d v="2024-05-13T00:00:00"/>
    <x v="1"/>
    <x v="1"/>
    <x v="2"/>
    <x v="1"/>
    <x v="1"/>
    <x v="1"/>
    <n v="0"/>
    <n v="0"/>
    <x v="1"/>
  </r>
  <r>
    <n v="3309"/>
    <x v="78"/>
    <x v="0"/>
    <d v="2024-05-14T00:00:00"/>
    <x v="0"/>
    <x v="0"/>
    <x v="0"/>
    <x v="0"/>
    <x v="0"/>
    <x v="0"/>
    <n v="20"/>
    <n v="3"/>
    <x v="3"/>
  </r>
  <r>
    <n v="3310"/>
    <x v="79"/>
    <x v="2"/>
    <d v="2024-05-15T00:00:00"/>
    <x v="1"/>
    <x v="2"/>
    <x v="1"/>
    <x v="1"/>
    <x v="1"/>
    <x v="0"/>
    <n v="20"/>
    <n v="15"/>
    <x v="7"/>
  </r>
  <r>
    <n v="3311"/>
    <x v="80"/>
    <x v="1"/>
    <d v="2024-05-16T00:00:00"/>
    <x v="0"/>
    <x v="1"/>
    <x v="0"/>
    <x v="1"/>
    <x v="1"/>
    <x v="1"/>
    <n v="0"/>
    <n v="1"/>
    <x v="4"/>
  </r>
  <r>
    <n v="3312"/>
    <x v="81"/>
    <x v="0"/>
    <d v="2024-05-17T00:00:00"/>
    <x v="1"/>
    <x v="0"/>
    <x v="2"/>
    <x v="0"/>
    <x v="0"/>
    <x v="0"/>
    <n v="20"/>
    <n v="7"/>
    <x v="12"/>
  </r>
  <r>
    <n v="3313"/>
    <x v="82"/>
    <x v="2"/>
    <d v="2024-05-18T00:00:00"/>
    <x v="0"/>
    <x v="2"/>
    <x v="0"/>
    <x v="1"/>
    <x v="1"/>
    <x v="0"/>
    <n v="20"/>
    <n v="10"/>
    <x v="2"/>
  </r>
  <r>
    <n v="3314"/>
    <x v="83"/>
    <x v="1"/>
    <d v="2024-05-19T00:00:00"/>
    <x v="1"/>
    <x v="1"/>
    <x v="1"/>
    <x v="1"/>
    <x v="1"/>
    <x v="1"/>
    <n v="0"/>
    <n v="0"/>
    <x v="1"/>
  </r>
  <r>
    <n v="3315"/>
    <x v="84"/>
    <x v="0"/>
    <d v="2024-05-20T00:00:00"/>
    <x v="0"/>
    <x v="0"/>
    <x v="0"/>
    <x v="0"/>
    <x v="0"/>
    <x v="0"/>
    <n v="20"/>
    <n v="20"/>
    <x v="8"/>
  </r>
  <r>
    <n v="3316"/>
    <x v="85"/>
    <x v="2"/>
    <d v="2024-05-21T00:00:00"/>
    <x v="1"/>
    <x v="2"/>
    <x v="2"/>
    <x v="1"/>
    <x v="1"/>
    <x v="0"/>
    <n v="20"/>
    <n v="15"/>
    <x v="7"/>
  </r>
  <r>
    <n v="3317"/>
    <x v="86"/>
    <x v="1"/>
    <d v="2024-05-22T00:00:00"/>
    <x v="0"/>
    <x v="1"/>
    <x v="0"/>
    <x v="1"/>
    <x v="1"/>
    <x v="1"/>
    <n v="0"/>
    <n v="1"/>
    <x v="4"/>
  </r>
  <r>
    <n v="3318"/>
    <x v="87"/>
    <x v="0"/>
    <d v="2024-05-23T00:00:00"/>
    <x v="1"/>
    <x v="0"/>
    <x v="1"/>
    <x v="0"/>
    <x v="0"/>
    <x v="0"/>
    <n v="20"/>
    <n v="3"/>
    <x v="3"/>
  </r>
  <r>
    <n v="3319"/>
    <x v="88"/>
    <x v="2"/>
    <d v="2024-05-24T00:00:00"/>
    <x v="0"/>
    <x v="2"/>
    <x v="0"/>
    <x v="1"/>
    <x v="1"/>
    <x v="0"/>
    <n v="20"/>
    <n v="10"/>
    <x v="2"/>
  </r>
  <r>
    <n v="3320"/>
    <x v="89"/>
    <x v="1"/>
    <d v="2024-05-25T00:00:00"/>
    <x v="1"/>
    <x v="1"/>
    <x v="2"/>
    <x v="1"/>
    <x v="1"/>
    <x v="1"/>
    <n v="0"/>
    <n v="0"/>
    <x v="1"/>
  </r>
  <r>
    <n v="3321"/>
    <x v="90"/>
    <x v="0"/>
    <d v="2024-05-26T00:00:00"/>
    <x v="0"/>
    <x v="0"/>
    <x v="0"/>
    <x v="0"/>
    <x v="0"/>
    <x v="0"/>
    <n v="20"/>
    <n v="5"/>
    <x v="0"/>
  </r>
  <r>
    <n v="3322"/>
    <x v="91"/>
    <x v="2"/>
    <d v="2024-05-27T00:00:00"/>
    <x v="1"/>
    <x v="2"/>
    <x v="1"/>
    <x v="1"/>
    <x v="1"/>
    <x v="0"/>
    <n v="20"/>
    <n v="15"/>
    <x v="7"/>
  </r>
  <r>
    <n v="3323"/>
    <x v="92"/>
    <x v="1"/>
    <d v="2024-05-28T00:00:00"/>
    <x v="0"/>
    <x v="1"/>
    <x v="0"/>
    <x v="1"/>
    <x v="1"/>
    <x v="1"/>
    <n v="0"/>
    <n v="1"/>
    <x v="4"/>
  </r>
  <r>
    <n v="3324"/>
    <x v="93"/>
    <x v="0"/>
    <d v="2024-05-29T00:00:00"/>
    <x v="1"/>
    <x v="0"/>
    <x v="2"/>
    <x v="0"/>
    <x v="0"/>
    <x v="0"/>
    <n v="20"/>
    <n v="20"/>
    <x v="8"/>
  </r>
  <r>
    <n v="3325"/>
    <x v="94"/>
    <x v="2"/>
    <d v="2024-05-30T00:00:00"/>
    <x v="0"/>
    <x v="2"/>
    <x v="2"/>
    <x v="1"/>
    <x v="1"/>
    <x v="0"/>
    <n v="20"/>
    <n v="15"/>
    <x v="7"/>
  </r>
  <r>
    <n v="3326"/>
    <x v="95"/>
    <x v="1"/>
    <d v="2024-05-31T00:00:00"/>
    <x v="1"/>
    <x v="1"/>
    <x v="1"/>
    <x v="1"/>
    <x v="1"/>
    <x v="1"/>
    <n v="0"/>
    <n v="0"/>
    <x v="1"/>
  </r>
  <r>
    <n v="3327"/>
    <x v="96"/>
    <x v="0"/>
    <d v="2024-06-01T00:00:00"/>
    <x v="0"/>
    <x v="0"/>
    <x v="0"/>
    <x v="0"/>
    <x v="0"/>
    <x v="0"/>
    <n v="20"/>
    <n v="7"/>
    <x v="12"/>
  </r>
  <r>
    <n v="3328"/>
    <x v="97"/>
    <x v="2"/>
    <d v="2024-06-02T00:00:00"/>
    <x v="1"/>
    <x v="2"/>
    <x v="1"/>
    <x v="1"/>
    <x v="1"/>
    <x v="0"/>
    <n v="20"/>
    <n v="10"/>
    <x v="2"/>
  </r>
  <r>
    <n v="3329"/>
    <x v="98"/>
    <x v="1"/>
    <d v="2024-06-03T00:00:00"/>
    <x v="0"/>
    <x v="1"/>
    <x v="2"/>
    <x v="1"/>
    <x v="1"/>
    <x v="1"/>
    <n v="0"/>
    <n v="1"/>
    <x v="4"/>
  </r>
  <r>
    <n v="3330"/>
    <x v="99"/>
    <x v="0"/>
    <d v="2024-06-04T00:00:00"/>
    <x v="1"/>
    <x v="0"/>
    <x v="0"/>
    <x v="0"/>
    <x v="0"/>
    <x v="0"/>
    <n v="20"/>
    <n v="15"/>
    <x v="14"/>
  </r>
  <r>
    <n v="3331"/>
    <x v="100"/>
    <x v="2"/>
    <d v="2024-06-05T00:00:00"/>
    <x v="0"/>
    <x v="2"/>
    <x v="0"/>
    <x v="1"/>
    <x v="1"/>
    <x v="0"/>
    <n v="20"/>
    <n v="5"/>
    <x v="13"/>
  </r>
  <r>
    <n v="3332"/>
    <x v="101"/>
    <x v="1"/>
    <d v="2024-06-06T00:00:00"/>
    <x v="1"/>
    <x v="1"/>
    <x v="1"/>
    <x v="1"/>
    <x v="1"/>
    <x v="1"/>
    <n v="0"/>
    <n v="0"/>
    <x v="1"/>
  </r>
  <r>
    <n v="3333"/>
    <x v="102"/>
    <x v="0"/>
    <d v="2024-06-07T00:00:00"/>
    <x v="0"/>
    <x v="0"/>
    <x v="2"/>
    <x v="0"/>
    <x v="0"/>
    <x v="0"/>
    <n v="20"/>
    <n v="20"/>
    <x v="8"/>
  </r>
  <r>
    <n v="3334"/>
    <x v="103"/>
    <x v="2"/>
    <d v="2024-06-08T00:00:00"/>
    <x v="1"/>
    <x v="2"/>
    <x v="2"/>
    <x v="1"/>
    <x v="1"/>
    <x v="0"/>
    <n v="20"/>
    <n v="12"/>
    <x v="10"/>
  </r>
  <r>
    <n v="3335"/>
    <x v="104"/>
    <x v="1"/>
    <d v="2024-06-09T00:00:00"/>
    <x v="0"/>
    <x v="1"/>
    <x v="0"/>
    <x v="1"/>
    <x v="1"/>
    <x v="1"/>
    <n v="0"/>
    <n v="2"/>
    <x v="11"/>
  </r>
  <r>
    <n v="3336"/>
    <x v="105"/>
    <x v="1"/>
    <d v="2024-06-10T00:00:00"/>
    <x v="0"/>
    <x v="1"/>
    <x v="0"/>
    <x v="1"/>
    <x v="1"/>
    <x v="1"/>
    <n v="0"/>
    <n v="0"/>
    <x v="1"/>
  </r>
  <r>
    <n v="3337"/>
    <x v="106"/>
    <x v="0"/>
    <d v="2024-06-11T00:00:00"/>
    <x v="1"/>
    <x v="0"/>
    <x v="2"/>
    <x v="0"/>
    <x v="0"/>
    <x v="0"/>
    <n v="20"/>
    <n v="7"/>
    <x v="12"/>
  </r>
  <r>
    <n v="3338"/>
    <x v="107"/>
    <x v="2"/>
    <d v="2024-06-12T00:00:00"/>
    <x v="0"/>
    <x v="2"/>
    <x v="1"/>
    <x v="1"/>
    <x v="1"/>
    <x v="0"/>
    <n v="20"/>
    <n v="10"/>
    <x v="2"/>
  </r>
  <r>
    <n v="3339"/>
    <x v="108"/>
    <x v="1"/>
    <d v="2024-06-13T00:00:00"/>
    <x v="1"/>
    <x v="1"/>
    <x v="2"/>
    <x v="1"/>
    <x v="1"/>
    <x v="1"/>
    <n v="0"/>
    <n v="1"/>
    <x v="4"/>
  </r>
  <r>
    <n v="3340"/>
    <x v="109"/>
    <x v="0"/>
    <d v="2024-06-14T00:00:00"/>
    <x v="0"/>
    <x v="0"/>
    <x v="0"/>
    <x v="0"/>
    <x v="0"/>
    <x v="0"/>
    <n v="20"/>
    <n v="15"/>
    <x v="14"/>
  </r>
  <r>
    <n v="3341"/>
    <x v="110"/>
    <x v="2"/>
    <d v="2024-06-15T00:00:00"/>
    <x v="1"/>
    <x v="2"/>
    <x v="0"/>
    <x v="1"/>
    <x v="1"/>
    <x v="0"/>
    <n v="20"/>
    <n v="5"/>
    <x v="13"/>
  </r>
  <r>
    <n v="3342"/>
    <x v="111"/>
    <x v="1"/>
    <d v="2024-06-16T00:00:00"/>
    <x v="0"/>
    <x v="1"/>
    <x v="1"/>
    <x v="1"/>
    <x v="1"/>
    <x v="1"/>
    <n v="0"/>
    <n v="0"/>
    <x v="1"/>
  </r>
  <r>
    <n v="3343"/>
    <x v="112"/>
    <x v="0"/>
    <d v="2024-06-17T00:00:00"/>
    <x v="1"/>
    <x v="0"/>
    <x v="2"/>
    <x v="0"/>
    <x v="0"/>
    <x v="0"/>
    <n v="20"/>
    <n v="20"/>
    <x v="8"/>
  </r>
  <r>
    <n v="3344"/>
    <x v="113"/>
    <x v="2"/>
    <d v="2024-06-18T00:00:00"/>
    <x v="0"/>
    <x v="2"/>
    <x v="2"/>
    <x v="1"/>
    <x v="1"/>
    <x v="0"/>
    <n v="20"/>
    <n v="12"/>
    <x v="10"/>
  </r>
  <r>
    <n v="3345"/>
    <x v="114"/>
    <x v="1"/>
    <d v="2024-06-19T00:00:00"/>
    <x v="1"/>
    <x v="1"/>
    <x v="0"/>
    <x v="1"/>
    <x v="1"/>
    <x v="1"/>
    <n v="0"/>
    <n v="2"/>
    <x v="11"/>
  </r>
  <r>
    <n v="3346"/>
    <x v="115"/>
    <x v="0"/>
    <d v="2024-06-20T00:00:00"/>
    <x v="0"/>
    <x v="0"/>
    <x v="1"/>
    <x v="0"/>
    <x v="0"/>
    <x v="0"/>
    <n v="20"/>
    <n v="5"/>
    <x v="0"/>
  </r>
  <r>
    <n v="3347"/>
    <x v="116"/>
    <x v="2"/>
    <d v="2024-06-21T00:00:00"/>
    <x v="1"/>
    <x v="2"/>
    <x v="0"/>
    <x v="1"/>
    <x v="1"/>
    <x v="0"/>
    <n v="20"/>
    <n v="10"/>
    <x v="2"/>
  </r>
  <r>
    <n v="3348"/>
    <x v="117"/>
    <x v="1"/>
    <d v="2024-06-22T00:00:00"/>
    <x v="0"/>
    <x v="1"/>
    <x v="2"/>
    <x v="1"/>
    <x v="1"/>
    <x v="1"/>
    <n v="0"/>
    <n v="0"/>
    <x v="1"/>
  </r>
  <r>
    <n v="3349"/>
    <x v="93"/>
    <x v="0"/>
    <d v="2024-06-23T00:00:00"/>
    <x v="1"/>
    <x v="0"/>
    <x v="0"/>
    <x v="0"/>
    <x v="0"/>
    <x v="0"/>
    <n v="20"/>
    <n v="3"/>
    <x v="3"/>
  </r>
  <r>
    <n v="3350"/>
    <x v="118"/>
    <x v="2"/>
    <d v="2024-06-24T00:00:00"/>
    <x v="0"/>
    <x v="2"/>
    <x v="1"/>
    <x v="1"/>
    <x v="1"/>
    <x v="0"/>
    <n v="20"/>
    <n v="15"/>
    <x v="7"/>
  </r>
  <r>
    <n v="3351"/>
    <x v="119"/>
    <x v="1"/>
    <d v="2024-06-25T00:00:00"/>
    <x v="1"/>
    <x v="1"/>
    <x v="0"/>
    <x v="1"/>
    <x v="1"/>
    <x v="1"/>
    <n v="0"/>
    <n v="1"/>
    <x v="4"/>
  </r>
  <r>
    <n v="3352"/>
    <x v="120"/>
    <x v="0"/>
    <d v="2024-06-26T00:00:00"/>
    <x v="0"/>
    <x v="0"/>
    <x v="2"/>
    <x v="0"/>
    <x v="0"/>
    <x v="0"/>
    <n v="20"/>
    <n v="7"/>
    <x v="12"/>
  </r>
  <r>
    <n v="3353"/>
    <x v="121"/>
    <x v="2"/>
    <d v="2024-06-27T00:00:00"/>
    <x v="1"/>
    <x v="2"/>
    <x v="0"/>
    <x v="1"/>
    <x v="1"/>
    <x v="0"/>
    <n v="20"/>
    <n v="10"/>
    <x v="2"/>
  </r>
  <r>
    <n v="3354"/>
    <x v="122"/>
    <x v="1"/>
    <d v="2024-06-28T00:00:00"/>
    <x v="0"/>
    <x v="1"/>
    <x v="1"/>
    <x v="1"/>
    <x v="1"/>
    <x v="1"/>
    <n v="0"/>
    <n v="0"/>
    <x v="1"/>
  </r>
  <r>
    <n v="3355"/>
    <x v="123"/>
    <x v="0"/>
    <d v="2024-06-29T00:00:00"/>
    <x v="1"/>
    <x v="0"/>
    <x v="0"/>
    <x v="0"/>
    <x v="0"/>
    <x v="0"/>
    <n v="20"/>
    <n v="20"/>
    <x v="8"/>
  </r>
  <r>
    <n v="3356"/>
    <x v="124"/>
    <x v="2"/>
    <d v="2024-06-30T00:00:00"/>
    <x v="0"/>
    <x v="2"/>
    <x v="2"/>
    <x v="1"/>
    <x v="1"/>
    <x v="0"/>
    <n v="20"/>
    <n v="15"/>
    <x v="7"/>
  </r>
  <r>
    <n v="3357"/>
    <x v="125"/>
    <x v="1"/>
    <d v="2024-07-01T00:00:00"/>
    <x v="1"/>
    <x v="1"/>
    <x v="0"/>
    <x v="1"/>
    <x v="1"/>
    <x v="1"/>
    <n v="0"/>
    <n v="1"/>
    <x v="4"/>
  </r>
  <r>
    <n v="3358"/>
    <x v="126"/>
    <x v="0"/>
    <d v="2024-07-02T00:00:00"/>
    <x v="0"/>
    <x v="0"/>
    <x v="1"/>
    <x v="0"/>
    <x v="0"/>
    <x v="0"/>
    <n v="20"/>
    <n v="3"/>
    <x v="3"/>
  </r>
  <r>
    <n v="3359"/>
    <x v="127"/>
    <x v="2"/>
    <d v="2024-07-03T00:00:00"/>
    <x v="1"/>
    <x v="2"/>
    <x v="0"/>
    <x v="1"/>
    <x v="1"/>
    <x v="0"/>
    <n v="20"/>
    <n v="10"/>
    <x v="2"/>
  </r>
  <r>
    <n v="3360"/>
    <x v="128"/>
    <x v="1"/>
    <d v="2024-07-04T00:00:00"/>
    <x v="0"/>
    <x v="1"/>
    <x v="2"/>
    <x v="1"/>
    <x v="1"/>
    <x v="1"/>
    <n v="0"/>
    <n v="0"/>
    <x v="1"/>
  </r>
  <r>
    <n v="3361"/>
    <x v="129"/>
    <x v="0"/>
    <d v="2024-07-05T00:00:00"/>
    <x v="1"/>
    <x v="0"/>
    <x v="0"/>
    <x v="0"/>
    <x v="0"/>
    <x v="0"/>
    <n v="20"/>
    <n v="15"/>
    <x v="14"/>
  </r>
  <r>
    <n v="3362"/>
    <x v="130"/>
    <x v="2"/>
    <d v="2024-07-06T00:00:00"/>
    <x v="0"/>
    <x v="2"/>
    <x v="1"/>
    <x v="1"/>
    <x v="1"/>
    <x v="0"/>
    <n v="20"/>
    <n v="15"/>
    <x v="7"/>
  </r>
  <r>
    <n v="3363"/>
    <x v="131"/>
    <x v="1"/>
    <d v="2024-07-07T00:00:00"/>
    <x v="1"/>
    <x v="1"/>
    <x v="0"/>
    <x v="1"/>
    <x v="1"/>
    <x v="1"/>
    <n v="0"/>
    <n v="1"/>
    <x v="4"/>
  </r>
  <r>
    <n v="3364"/>
    <x v="132"/>
    <x v="0"/>
    <d v="2024-07-08T00:00:00"/>
    <x v="0"/>
    <x v="0"/>
    <x v="2"/>
    <x v="0"/>
    <x v="0"/>
    <x v="0"/>
    <n v="20"/>
    <n v="7"/>
    <x v="12"/>
  </r>
  <r>
    <n v="3365"/>
    <x v="133"/>
    <x v="2"/>
    <d v="2024-07-09T00:00:00"/>
    <x v="1"/>
    <x v="2"/>
    <x v="0"/>
    <x v="1"/>
    <x v="1"/>
    <x v="0"/>
    <n v="20"/>
    <n v="10"/>
    <x v="2"/>
  </r>
  <r>
    <n v="3366"/>
    <x v="134"/>
    <x v="1"/>
    <d v="2024-07-10T00:00:00"/>
    <x v="0"/>
    <x v="1"/>
    <x v="0"/>
    <x v="1"/>
    <x v="1"/>
    <x v="1"/>
    <n v="0"/>
    <n v="0"/>
    <x v="1"/>
  </r>
  <r>
    <n v="3367"/>
    <x v="135"/>
    <x v="0"/>
    <d v="2024-07-11T00:00:00"/>
    <x v="1"/>
    <x v="0"/>
    <x v="2"/>
    <x v="0"/>
    <x v="0"/>
    <x v="0"/>
    <n v="20"/>
    <n v="7"/>
    <x v="12"/>
  </r>
  <r>
    <n v="3368"/>
    <x v="136"/>
    <x v="2"/>
    <d v="2024-07-12T00:00:00"/>
    <x v="0"/>
    <x v="2"/>
    <x v="1"/>
    <x v="1"/>
    <x v="1"/>
    <x v="0"/>
    <n v="20"/>
    <n v="10"/>
    <x v="2"/>
  </r>
  <r>
    <n v="3369"/>
    <x v="137"/>
    <x v="1"/>
    <d v="2024-07-13T00:00:00"/>
    <x v="1"/>
    <x v="1"/>
    <x v="2"/>
    <x v="1"/>
    <x v="1"/>
    <x v="1"/>
    <n v="0"/>
    <n v="1"/>
    <x v="4"/>
  </r>
  <r>
    <n v="3370"/>
    <x v="138"/>
    <x v="0"/>
    <d v="2024-07-14T00:00:00"/>
    <x v="0"/>
    <x v="0"/>
    <x v="0"/>
    <x v="0"/>
    <x v="0"/>
    <x v="0"/>
    <n v="20"/>
    <n v="15"/>
    <x v="14"/>
  </r>
  <r>
    <n v="3371"/>
    <x v="139"/>
    <x v="2"/>
    <d v="2024-07-15T00:00:00"/>
    <x v="1"/>
    <x v="2"/>
    <x v="0"/>
    <x v="1"/>
    <x v="1"/>
    <x v="0"/>
    <n v="20"/>
    <n v="5"/>
    <x v="13"/>
  </r>
  <r>
    <n v="3372"/>
    <x v="140"/>
    <x v="1"/>
    <d v="2024-07-16T00:00:00"/>
    <x v="0"/>
    <x v="1"/>
    <x v="1"/>
    <x v="1"/>
    <x v="1"/>
    <x v="1"/>
    <n v="0"/>
    <n v="0"/>
    <x v="1"/>
  </r>
  <r>
    <n v="3373"/>
    <x v="141"/>
    <x v="0"/>
    <d v="2024-07-17T00:00:00"/>
    <x v="1"/>
    <x v="0"/>
    <x v="2"/>
    <x v="0"/>
    <x v="0"/>
    <x v="0"/>
    <n v="20"/>
    <n v="20"/>
    <x v="8"/>
  </r>
  <r>
    <n v="3374"/>
    <x v="142"/>
    <x v="2"/>
    <d v="2024-07-18T00:00:00"/>
    <x v="0"/>
    <x v="2"/>
    <x v="2"/>
    <x v="1"/>
    <x v="1"/>
    <x v="0"/>
    <n v="20"/>
    <n v="12"/>
    <x v="10"/>
  </r>
  <r>
    <n v="3375"/>
    <x v="143"/>
    <x v="1"/>
    <d v="2024-07-19T00:00:00"/>
    <x v="1"/>
    <x v="1"/>
    <x v="0"/>
    <x v="1"/>
    <x v="1"/>
    <x v="1"/>
    <n v="0"/>
    <n v="2"/>
    <x v="11"/>
  </r>
  <r>
    <n v="3376"/>
    <x v="144"/>
    <x v="0"/>
    <d v="2024-07-20T00:00:00"/>
    <x v="0"/>
    <x v="0"/>
    <x v="1"/>
    <x v="0"/>
    <x v="0"/>
    <x v="0"/>
    <n v="20"/>
    <n v="5"/>
    <x v="0"/>
  </r>
  <r>
    <n v="3377"/>
    <x v="145"/>
    <x v="2"/>
    <d v="2024-07-21T00:00:00"/>
    <x v="1"/>
    <x v="2"/>
    <x v="0"/>
    <x v="1"/>
    <x v="1"/>
    <x v="0"/>
    <n v="20"/>
    <n v="10"/>
    <x v="2"/>
  </r>
  <r>
    <n v="3378"/>
    <x v="146"/>
    <x v="1"/>
    <d v="2024-07-22T00:00:00"/>
    <x v="0"/>
    <x v="1"/>
    <x v="2"/>
    <x v="1"/>
    <x v="1"/>
    <x v="1"/>
    <n v="0"/>
    <n v="0"/>
    <x v="1"/>
  </r>
  <r>
    <n v="3379"/>
    <x v="147"/>
    <x v="0"/>
    <d v="2024-07-23T00:00:00"/>
    <x v="1"/>
    <x v="0"/>
    <x v="0"/>
    <x v="0"/>
    <x v="0"/>
    <x v="0"/>
    <n v="20"/>
    <n v="3"/>
    <x v="3"/>
  </r>
  <r>
    <n v="3380"/>
    <x v="148"/>
    <x v="2"/>
    <d v="2024-07-24T00:00:00"/>
    <x v="0"/>
    <x v="2"/>
    <x v="1"/>
    <x v="1"/>
    <x v="1"/>
    <x v="0"/>
    <n v="20"/>
    <n v="15"/>
    <x v="7"/>
  </r>
  <r>
    <n v="3381"/>
    <x v="149"/>
    <x v="1"/>
    <d v="2024-07-25T00:00:00"/>
    <x v="1"/>
    <x v="1"/>
    <x v="0"/>
    <x v="1"/>
    <x v="1"/>
    <x v="1"/>
    <n v="0"/>
    <n v="1"/>
    <x v="4"/>
  </r>
  <r>
    <n v="3382"/>
    <x v="150"/>
    <x v="0"/>
    <d v="2024-07-26T00:00:00"/>
    <x v="0"/>
    <x v="0"/>
    <x v="2"/>
    <x v="0"/>
    <x v="0"/>
    <x v="0"/>
    <n v="20"/>
    <n v="7"/>
    <x v="12"/>
  </r>
  <r>
    <n v="3383"/>
    <x v="151"/>
    <x v="2"/>
    <d v="2024-07-27T00:00:00"/>
    <x v="1"/>
    <x v="2"/>
    <x v="0"/>
    <x v="1"/>
    <x v="1"/>
    <x v="0"/>
    <n v="20"/>
    <n v="10"/>
    <x v="2"/>
  </r>
  <r>
    <n v="3384"/>
    <x v="152"/>
    <x v="1"/>
    <d v="2024-07-28T00:00:00"/>
    <x v="0"/>
    <x v="1"/>
    <x v="1"/>
    <x v="1"/>
    <x v="1"/>
    <x v="1"/>
    <n v="0"/>
    <n v="0"/>
    <x v="1"/>
  </r>
  <r>
    <n v="3385"/>
    <x v="153"/>
    <x v="0"/>
    <d v="2024-07-29T00:00:00"/>
    <x v="1"/>
    <x v="0"/>
    <x v="0"/>
    <x v="0"/>
    <x v="0"/>
    <x v="0"/>
    <n v="20"/>
    <n v="20"/>
    <x v="8"/>
  </r>
  <r>
    <n v="3386"/>
    <x v="154"/>
    <x v="2"/>
    <d v="2024-07-30T00:00:00"/>
    <x v="0"/>
    <x v="2"/>
    <x v="2"/>
    <x v="1"/>
    <x v="1"/>
    <x v="0"/>
    <n v="20"/>
    <n v="15"/>
    <x v="7"/>
  </r>
  <r>
    <n v="3387"/>
    <x v="155"/>
    <x v="1"/>
    <d v="2024-07-31T00:00:00"/>
    <x v="1"/>
    <x v="1"/>
    <x v="0"/>
    <x v="1"/>
    <x v="1"/>
    <x v="1"/>
    <n v="0"/>
    <n v="1"/>
    <x v="4"/>
  </r>
  <r>
    <n v="3388"/>
    <x v="156"/>
    <x v="0"/>
    <d v="2024-08-01T00:00:00"/>
    <x v="0"/>
    <x v="0"/>
    <x v="1"/>
    <x v="0"/>
    <x v="0"/>
    <x v="0"/>
    <n v="20"/>
    <n v="3"/>
    <x v="3"/>
  </r>
  <r>
    <n v="3389"/>
    <x v="157"/>
    <x v="2"/>
    <d v="2024-08-02T00:00:00"/>
    <x v="1"/>
    <x v="2"/>
    <x v="0"/>
    <x v="1"/>
    <x v="1"/>
    <x v="0"/>
    <n v="20"/>
    <n v="10"/>
    <x v="2"/>
  </r>
  <r>
    <n v="3390"/>
    <x v="158"/>
    <x v="1"/>
    <d v="2024-08-03T00:00:00"/>
    <x v="0"/>
    <x v="1"/>
    <x v="2"/>
    <x v="1"/>
    <x v="1"/>
    <x v="1"/>
    <n v="0"/>
    <n v="0"/>
    <x v="1"/>
  </r>
  <r>
    <n v="3391"/>
    <x v="58"/>
    <x v="0"/>
    <d v="2024-08-04T00:00:00"/>
    <x v="1"/>
    <x v="0"/>
    <x v="0"/>
    <x v="0"/>
    <x v="0"/>
    <x v="0"/>
    <n v="20"/>
    <n v="15"/>
    <x v="14"/>
  </r>
  <r>
    <n v="3392"/>
    <x v="159"/>
    <x v="2"/>
    <d v="2024-08-05T00:00:00"/>
    <x v="0"/>
    <x v="2"/>
    <x v="1"/>
    <x v="1"/>
    <x v="1"/>
    <x v="0"/>
    <n v="20"/>
    <n v="15"/>
    <x v="7"/>
  </r>
  <r>
    <n v="3393"/>
    <x v="160"/>
    <x v="1"/>
    <d v="2024-08-06T00:00:00"/>
    <x v="1"/>
    <x v="1"/>
    <x v="0"/>
    <x v="1"/>
    <x v="1"/>
    <x v="1"/>
    <n v="0"/>
    <n v="1"/>
    <x v="4"/>
  </r>
  <r>
    <n v="3394"/>
    <x v="161"/>
    <x v="0"/>
    <d v="2024-08-07T00:00:00"/>
    <x v="0"/>
    <x v="0"/>
    <x v="2"/>
    <x v="0"/>
    <x v="0"/>
    <x v="0"/>
    <n v="20"/>
    <n v="7"/>
    <x v="12"/>
  </r>
  <r>
    <n v="3395"/>
    <x v="162"/>
    <x v="2"/>
    <d v="2024-08-08T00:00:00"/>
    <x v="1"/>
    <x v="2"/>
    <x v="0"/>
    <x v="1"/>
    <x v="1"/>
    <x v="0"/>
    <n v="20"/>
    <n v="10"/>
    <x v="2"/>
  </r>
  <r>
    <n v="3396"/>
    <x v="163"/>
    <x v="1"/>
    <d v="2024-08-09T00:00:00"/>
    <x v="0"/>
    <x v="1"/>
    <x v="1"/>
    <x v="1"/>
    <x v="1"/>
    <x v="1"/>
    <n v="0"/>
    <n v="0"/>
    <x v="1"/>
  </r>
  <r>
    <n v="3397"/>
    <x v="90"/>
    <x v="0"/>
    <d v="2024-08-10T00:00:00"/>
    <x v="1"/>
    <x v="0"/>
    <x v="0"/>
    <x v="0"/>
    <x v="0"/>
    <x v="0"/>
    <n v="20"/>
    <n v="20"/>
    <x v="8"/>
  </r>
  <r>
    <n v="3398"/>
    <x v="164"/>
    <x v="2"/>
    <d v="2024-08-11T00:00:00"/>
    <x v="0"/>
    <x v="2"/>
    <x v="2"/>
    <x v="1"/>
    <x v="1"/>
    <x v="0"/>
    <n v="20"/>
    <n v="15"/>
    <x v="7"/>
  </r>
  <r>
    <n v="3399"/>
    <x v="165"/>
    <x v="1"/>
    <d v="2024-08-12T00:00:00"/>
    <x v="1"/>
    <x v="1"/>
    <x v="0"/>
    <x v="1"/>
    <x v="1"/>
    <x v="1"/>
    <n v="0"/>
    <n v="1"/>
    <x v="4"/>
  </r>
  <r>
    <n v="3400"/>
    <x v="166"/>
    <x v="0"/>
    <d v="2024-08-13T00:00:00"/>
    <x v="0"/>
    <x v="0"/>
    <x v="1"/>
    <x v="0"/>
    <x v="0"/>
    <x v="0"/>
    <n v="20"/>
    <n v="5"/>
    <x v="0"/>
  </r>
  <r>
    <n v="3401"/>
    <x v="167"/>
    <x v="2"/>
    <d v="2024-08-14T00:00:00"/>
    <x v="1"/>
    <x v="2"/>
    <x v="0"/>
    <x v="1"/>
    <x v="1"/>
    <x v="0"/>
    <n v="20"/>
    <n v="10"/>
    <x v="2"/>
  </r>
  <r>
    <n v="3402"/>
    <x v="168"/>
    <x v="1"/>
    <d v="2024-08-15T00:00:00"/>
    <x v="0"/>
    <x v="1"/>
    <x v="2"/>
    <x v="1"/>
    <x v="1"/>
    <x v="1"/>
    <n v="0"/>
    <n v="0"/>
    <x v="1"/>
  </r>
  <r>
    <n v="3403"/>
    <x v="169"/>
    <x v="0"/>
    <d v="2024-08-16T00:00:00"/>
    <x v="1"/>
    <x v="0"/>
    <x v="0"/>
    <x v="0"/>
    <x v="0"/>
    <x v="0"/>
    <n v="20"/>
    <n v="3"/>
    <x v="3"/>
  </r>
  <r>
    <n v="3404"/>
    <x v="170"/>
    <x v="2"/>
    <d v="2024-08-17T00:00:00"/>
    <x v="0"/>
    <x v="2"/>
    <x v="1"/>
    <x v="1"/>
    <x v="1"/>
    <x v="0"/>
    <n v="20"/>
    <n v="15"/>
    <x v="7"/>
  </r>
  <r>
    <n v="3405"/>
    <x v="171"/>
    <x v="1"/>
    <d v="2024-08-18T00:00:00"/>
    <x v="1"/>
    <x v="1"/>
    <x v="0"/>
    <x v="1"/>
    <x v="1"/>
    <x v="1"/>
    <n v="0"/>
    <n v="1"/>
    <x v="4"/>
  </r>
  <r>
    <n v="3406"/>
    <x v="172"/>
    <x v="1"/>
    <d v="2024-08-19T00:00:00"/>
    <x v="0"/>
    <x v="1"/>
    <x v="0"/>
    <x v="1"/>
    <x v="1"/>
    <x v="1"/>
    <n v="0"/>
    <n v="0"/>
    <x v="1"/>
  </r>
  <r>
    <n v="3407"/>
    <x v="173"/>
    <x v="0"/>
    <d v="2024-08-20T00:00:00"/>
    <x v="1"/>
    <x v="0"/>
    <x v="2"/>
    <x v="0"/>
    <x v="0"/>
    <x v="0"/>
    <n v="20"/>
    <n v="7"/>
    <x v="12"/>
  </r>
  <r>
    <n v="3408"/>
    <x v="174"/>
    <x v="2"/>
    <d v="2024-08-21T00:00:00"/>
    <x v="0"/>
    <x v="2"/>
    <x v="1"/>
    <x v="1"/>
    <x v="1"/>
    <x v="0"/>
    <n v="20"/>
    <n v="10"/>
    <x v="2"/>
  </r>
  <r>
    <n v="3409"/>
    <x v="175"/>
    <x v="1"/>
    <d v="2024-08-22T00:00:00"/>
    <x v="1"/>
    <x v="1"/>
    <x v="2"/>
    <x v="1"/>
    <x v="1"/>
    <x v="1"/>
    <n v="0"/>
    <n v="1"/>
    <x v="4"/>
  </r>
  <r>
    <n v="3410"/>
    <x v="176"/>
    <x v="0"/>
    <d v="2024-08-23T00:00:00"/>
    <x v="0"/>
    <x v="0"/>
    <x v="0"/>
    <x v="0"/>
    <x v="0"/>
    <x v="0"/>
    <n v="20"/>
    <n v="15"/>
    <x v="14"/>
  </r>
  <r>
    <n v="3411"/>
    <x v="177"/>
    <x v="2"/>
    <d v="2024-08-24T00:00:00"/>
    <x v="1"/>
    <x v="2"/>
    <x v="0"/>
    <x v="1"/>
    <x v="1"/>
    <x v="0"/>
    <n v="20"/>
    <n v="5"/>
    <x v="13"/>
  </r>
  <r>
    <n v="3412"/>
    <x v="178"/>
    <x v="1"/>
    <d v="2024-08-25T00:00:00"/>
    <x v="0"/>
    <x v="1"/>
    <x v="1"/>
    <x v="1"/>
    <x v="1"/>
    <x v="1"/>
    <n v="0"/>
    <n v="0"/>
    <x v="1"/>
  </r>
  <r>
    <n v="3413"/>
    <x v="179"/>
    <x v="0"/>
    <d v="2024-08-26T00:00:00"/>
    <x v="1"/>
    <x v="0"/>
    <x v="2"/>
    <x v="0"/>
    <x v="0"/>
    <x v="0"/>
    <n v="20"/>
    <n v="20"/>
    <x v="8"/>
  </r>
  <r>
    <n v="3414"/>
    <x v="180"/>
    <x v="2"/>
    <d v="2024-08-27T00:00:00"/>
    <x v="0"/>
    <x v="2"/>
    <x v="2"/>
    <x v="1"/>
    <x v="1"/>
    <x v="0"/>
    <n v="20"/>
    <n v="12"/>
    <x v="10"/>
  </r>
  <r>
    <n v="3415"/>
    <x v="181"/>
    <x v="1"/>
    <d v="2024-08-28T00:00:00"/>
    <x v="1"/>
    <x v="1"/>
    <x v="0"/>
    <x v="1"/>
    <x v="1"/>
    <x v="1"/>
    <n v="0"/>
    <n v="2"/>
    <x v="11"/>
  </r>
  <r>
    <n v="3416"/>
    <x v="182"/>
    <x v="0"/>
    <d v="2024-08-29T00:00:00"/>
    <x v="0"/>
    <x v="0"/>
    <x v="1"/>
    <x v="0"/>
    <x v="0"/>
    <x v="0"/>
    <n v="20"/>
    <n v="5"/>
    <x v="0"/>
  </r>
  <r>
    <n v="3417"/>
    <x v="183"/>
    <x v="2"/>
    <d v="2024-08-30T00:00:00"/>
    <x v="1"/>
    <x v="2"/>
    <x v="0"/>
    <x v="1"/>
    <x v="1"/>
    <x v="0"/>
    <n v="20"/>
    <n v="10"/>
    <x v="2"/>
  </r>
  <r>
    <n v="3418"/>
    <x v="184"/>
    <x v="1"/>
    <d v="2024-08-31T00:00:00"/>
    <x v="0"/>
    <x v="1"/>
    <x v="2"/>
    <x v="1"/>
    <x v="1"/>
    <x v="1"/>
    <n v="0"/>
    <n v="0"/>
    <x v="1"/>
  </r>
  <r>
    <n v="3419"/>
    <x v="185"/>
    <x v="0"/>
    <d v="2024-09-01T00:00:00"/>
    <x v="1"/>
    <x v="0"/>
    <x v="0"/>
    <x v="0"/>
    <x v="0"/>
    <x v="0"/>
    <n v="20"/>
    <n v="3"/>
    <x v="3"/>
  </r>
  <r>
    <n v="3420"/>
    <x v="186"/>
    <x v="2"/>
    <d v="2024-09-02T00:00:00"/>
    <x v="0"/>
    <x v="2"/>
    <x v="1"/>
    <x v="1"/>
    <x v="1"/>
    <x v="0"/>
    <n v="20"/>
    <n v="15"/>
    <x v="7"/>
  </r>
  <r>
    <n v="3421"/>
    <x v="15"/>
    <x v="1"/>
    <d v="2024-09-03T00:00:00"/>
    <x v="1"/>
    <x v="1"/>
    <x v="0"/>
    <x v="1"/>
    <x v="1"/>
    <x v="1"/>
    <n v="0"/>
    <n v="1"/>
    <x v="4"/>
  </r>
  <r>
    <n v="3422"/>
    <x v="187"/>
    <x v="0"/>
    <d v="2024-09-04T00:00:00"/>
    <x v="0"/>
    <x v="0"/>
    <x v="2"/>
    <x v="0"/>
    <x v="0"/>
    <x v="0"/>
    <n v="20"/>
    <n v="7"/>
    <x v="12"/>
  </r>
  <r>
    <n v="3423"/>
    <x v="188"/>
    <x v="2"/>
    <d v="2024-09-05T00:00:00"/>
    <x v="1"/>
    <x v="2"/>
    <x v="0"/>
    <x v="1"/>
    <x v="1"/>
    <x v="0"/>
    <n v="20"/>
    <n v="10"/>
    <x v="2"/>
  </r>
  <r>
    <n v="3424"/>
    <x v="14"/>
    <x v="1"/>
    <d v="2024-09-06T00:00:00"/>
    <x v="0"/>
    <x v="1"/>
    <x v="1"/>
    <x v="1"/>
    <x v="1"/>
    <x v="1"/>
    <n v="0"/>
    <n v="0"/>
    <x v="1"/>
  </r>
  <r>
    <n v="3425"/>
    <x v="189"/>
    <x v="0"/>
    <d v="2024-09-07T00:00:00"/>
    <x v="1"/>
    <x v="0"/>
    <x v="0"/>
    <x v="0"/>
    <x v="0"/>
    <x v="0"/>
    <n v="20"/>
    <n v="20"/>
    <x v="8"/>
  </r>
  <r>
    <n v="3426"/>
    <x v="167"/>
    <x v="2"/>
    <d v="2024-09-08T00:00:00"/>
    <x v="0"/>
    <x v="2"/>
    <x v="2"/>
    <x v="1"/>
    <x v="1"/>
    <x v="0"/>
    <n v="20"/>
    <n v="15"/>
    <x v="7"/>
  </r>
  <r>
    <n v="3427"/>
    <x v="190"/>
    <x v="1"/>
    <d v="2024-09-09T00:00:00"/>
    <x v="1"/>
    <x v="1"/>
    <x v="0"/>
    <x v="1"/>
    <x v="1"/>
    <x v="1"/>
    <n v="0"/>
    <n v="1"/>
    <x v="4"/>
  </r>
  <r>
    <n v="3428"/>
    <x v="191"/>
    <x v="0"/>
    <d v="2024-09-10T00:00:00"/>
    <x v="0"/>
    <x v="0"/>
    <x v="1"/>
    <x v="0"/>
    <x v="0"/>
    <x v="0"/>
    <n v="20"/>
    <n v="3"/>
    <x v="3"/>
  </r>
  <r>
    <n v="3429"/>
    <x v="192"/>
    <x v="2"/>
    <d v="2024-09-11T00:00:00"/>
    <x v="1"/>
    <x v="2"/>
    <x v="0"/>
    <x v="1"/>
    <x v="1"/>
    <x v="0"/>
    <n v="20"/>
    <n v="10"/>
    <x v="2"/>
  </r>
  <r>
    <n v="3430"/>
    <x v="193"/>
    <x v="1"/>
    <d v="2024-09-12T00:00:00"/>
    <x v="0"/>
    <x v="1"/>
    <x v="2"/>
    <x v="1"/>
    <x v="1"/>
    <x v="1"/>
    <n v="0"/>
    <n v="0"/>
    <x v="1"/>
  </r>
  <r>
    <n v="3431"/>
    <x v="194"/>
    <x v="0"/>
    <d v="2024-09-13T00:00:00"/>
    <x v="1"/>
    <x v="0"/>
    <x v="0"/>
    <x v="0"/>
    <x v="0"/>
    <x v="0"/>
    <n v="20"/>
    <n v="15"/>
    <x v="14"/>
  </r>
  <r>
    <n v="3432"/>
    <x v="195"/>
    <x v="2"/>
    <d v="2024-09-14T00:00:00"/>
    <x v="0"/>
    <x v="2"/>
    <x v="1"/>
    <x v="1"/>
    <x v="1"/>
    <x v="0"/>
    <n v="20"/>
    <n v="15"/>
    <x v="7"/>
  </r>
  <r>
    <n v="3433"/>
    <x v="196"/>
    <x v="1"/>
    <d v="2024-09-15T00:00:00"/>
    <x v="1"/>
    <x v="1"/>
    <x v="0"/>
    <x v="1"/>
    <x v="1"/>
    <x v="1"/>
    <n v="0"/>
    <n v="1"/>
    <x v="4"/>
  </r>
  <r>
    <n v="3434"/>
    <x v="197"/>
    <x v="0"/>
    <d v="2024-09-16T00:00:00"/>
    <x v="0"/>
    <x v="0"/>
    <x v="2"/>
    <x v="0"/>
    <x v="0"/>
    <x v="0"/>
    <n v="20"/>
    <n v="7"/>
    <x v="12"/>
  </r>
  <r>
    <n v="3435"/>
    <x v="198"/>
    <x v="2"/>
    <d v="2024-09-17T00:00:00"/>
    <x v="1"/>
    <x v="2"/>
    <x v="0"/>
    <x v="1"/>
    <x v="1"/>
    <x v="0"/>
    <n v="20"/>
    <n v="10"/>
    <x v="2"/>
  </r>
  <r>
    <n v="3436"/>
    <x v="199"/>
    <x v="1"/>
    <d v="2024-09-18T00:00:00"/>
    <x v="0"/>
    <x v="1"/>
    <x v="0"/>
    <x v="1"/>
    <x v="1"/>
    <x v="1"/>
    <n v="0"/>
    <n v="0"/>
    <x v="1"/>
  </r>
  <r>
    <n v="3437"/>
    <x v="200"/>
    <x v="0"/>
    <d v="2024-09-19T00:00:00"/>
    <x v="1"/>
    <x v="0"/>
    <x v="2"/>
    <x v="0"/>
    <x v="0"/>
    <x v="0"/>
    <n v="20"/>
    <n v="7"/>
    <x v="12"/>
  </r>
  <r>
    <n v="3438"/>
    <x v="201"/>
    <x v="2"/>
    <d v="2024-09-20T00:00:00"/>
    <x v="0"/>
    <x v="2"/>
    <x v="1"/>
    <x v="1"/>
    <x v="1"/>
    <x v="0"/>
    <n v="20"/>
    <n v="10"/>
    <x v="2"/>
  </r>
  <r>
    <n v="3439"/>
    <x v="202"/>
    <x v="1"/>
    <d v="2024-09-21T00:00:00"/>
    <x v="1"/>
    <x v="1"/>
    <x v="2"/>
    <x v="1"/>
    <x v="1"/>
    <x v="1"/>
    <n v="0"/>
    <n v="1"/>
    <x v="4"/>
  </r>
  <r>
    <n v="3440"/>
    <x v="203"/>
    <x v="0"/>
    <d v="2024-09-22T00:00:00"/>
    <x v="0"/>
    <x v="0"/>
    <x v="0"/>
    <x v="0"/>
    <x v="0"/>
    <x v="0"/>
    <n v="20"/>
    <n v="15"/>
    <x v="14"/>
  </r>
  <r>
    <n v="3441"/>
    <x v="204"/>
    <x v="2"/>
    <d v="2024-09-23T00:00:00"/>
    <x v="1"/>
    <x v="2"/>
    <x v="0"/>
    <x v="1"/>
    <x v="1"/>
    <x v="0"/>
    <n v="20"/>
    <n v="5"/>
    <x v="13"/>
  </r>
  <r>
    <n v="3442"/>
    <x v="205"/>
    <x v="1"/>
    <d v="2024-09-24T00:00:00"/>
    <x v="0"/>
    <x v="1"/>
    <x v="1"/>
    <x v="1"/>
    <x v="1"/>
    <x v="1"/>
    <n v="0"/>
    <n v="0"/>
    <x v="1"/>
  </r>
  <r>
    <n v="3443"/>
    <x v="206"/>
    <x v="0"/>
    <d v="2024-09-25T00:00:00"/>
    <x v="1"/>
    <x v="0"/>
    <x v="2"/>
    <x v="0"/>
    <x v="0"/>
    <x v="0"/>
    <n v="20"/>
    <n v="20"/>
    <x v="8"/>
  </r>
  <r>
    <n v="3444"/>
    <x v="207"/>
    <x v="2"/>
    <d v="2024-09-26T00:00:00"/>
    <x v="0"/>
    <x v="2"/>
    <x v="2"/>
    <x v="1"/>
    <x v="1"/>
    <x v="0"/>
    <n v="20"/>
    <n v="12"/>
    <x v="10"/>
  </r>
  <r>
    <n v="3445"/>
    <x v="37"/>
    <x v="1"/>
    <d v="2024-09-27T00:00:00"/>
    <x v="1"/>
    <x v="1"/>
    <x v="0"/>
    <x v="1"/>
    <x v="1"/>
    <x v="1"/>
    <n v="0"/>
    <n v="2"/>
    <x v="11"/>
  </r>
  <r>
    <n v="3446"/>
    <x v="208"/>
    <x v="0"/>
    <d v="2024-09-28T00:00:00"/>
    <x v="0"/>
    <x v="0"/>
    <x v="1"/>
    <x v="0"/>
    <x v="0"/>
    <x v="0"/>
    <n v="20"/>
    <n v="5"/>
    <x v="0"/>
  </r>
  <r>
    <n v="3447"/>
    <x v="209"/>
    <x v="2"/>
    <d v="2024-09-29T00:00:00"/>
    <x v="1"/>
    <x v="2"/>
    <x v="0"/>
    <x v="1"/>
    <x v="1"/>
    <x v="0"/>
    <n v="20"/>
    <n v="10"/>
    <x v="2"/>
  </r>
  <r>
    <n v="3448"/>
    <x v="210"/>
    <x v="1"/>
    <d v="2024-09-30T00:00:00"/>
    <x v="0"/>
    <x v="1"/>
    <x v="2"/>
    <x v="1"/>
    <x v="1"/>
    <x v="1"/>
    <n v="0"/>
    <n v="0"/>
    <x v="1"/>
  </r>
  <r>
    <n v="3449"/>
    <x v="211"/>
    <x v="0"/>
    <d v="2024-10-01T00:00:00"/>
    <x v="1"/>
    <x v="0"/>
    <x v="0"/>
    <x v="0"/>
    <x v="0"/>
    <x v="0"/>
    <n v="20"/>
    <n v="3"/>
    <x v="3"/>
  </r>
  <r>
    <n v="3450"/>
    <x v="212"/>
    <x v="2"/>
    <d v="2024-10-02T00:00:00"/>
    <x v="0"/>
    <x v="2"/>
    <x v="1"/>
    <x v="1"/>
    <x v="1"/>
    <x v="0"/>
    <n v="20"/>
    <n v="15"/>
    <x v="7"/>
  </r>
  <r>
    <n v="3451"/>
    <x v="213"/>
    <x v="1"/>
    <d v="2024-10-03T00:00:00"/>
    <x v="1"/>
    <x v="1"/>
    <x v="0"/>
    <x v="1"/>
    <x v="1"/>
    <x v="1"/>
    <n v="0"/>
    <n v="1"/>
    <x v="4"/>
  </r>
  <r>
    <n v="3452"/>
    <x v="191"/>
    <x v="0"/>
    <d v="2024-10-04T00:00:00"/>
    <x v="0"/>
    <x v="0"/>
    <x v="2"/>
    <x v="0"/>
    <x v="0"/>
    <x v="0"/>
    <n v="20"/>
    <n v="7"/>
    <x v="12"/>
  </r>
  <r>
    <n v="3453"/>
    <x v="45"/>
    <x v="2"/>
    <d v="2024-10-05T00:00:00"/>
    <x v="1"/>
    <x v="2"/>
    <x v="0"/>
    <x v="1"/>
    <x v="1"/>
    <x v="0"/>
    <n v="20"/>
    <n v="10"/>
    <x v="2"/>
  </r>
  <r>
    <n v="3454"/>
    <x v="214"/>
    <x v="1"/>
    <d v="2024-10-06T00:00:00"/>
    <x v="0"/>
    <x v="1"/>
    <x v="1"/>
    <x v="1"/>
    <x v="1"/>
    <x v="1"/>
    <n v="0"/>
    <n v="0"/>
    <x v="1"/>
  </r>
  <r>
    <n v="3455"/>
    <x v="215"/>
    <x v="0"/>
    <d v="2024-10-07T00:00:00"/>
    <x v="1"/>
    <x v="0"/>
    <x v="0"/>
    <x v="0"/>
    <x v="0"/>
    <x v="0"/>
    <n v="20"/>
    <n v="20"/>
    <x v="8"/>
  </r>
  <r>
    <n v="3456"/>
    <x v="216"/>
    <x v="2"/>
    <d v="2024-10-08T00:00:00"/>
    <x v="0"/>
    <x v="2"/>
    <x v="2"/>
    <x v="1"/>
    <x v="1"/>
    <x v="0"/>
    <n v="20"/>
    <n v="15"/>
    <x v="7"/>
  </r>
  <r>
    <n v="3457"/>
    <x v="217"/>
    <x v="1"/>
    <d v="2024-10-09T00:00:00"/>
    <x v="1"/>
    <x v="1"/>
    <x v="0"/>
    <x v="1"/>
    <x v="1"/>
    <x v="1"/>
    <n v="0"/>
    <n v="1"/>
    <x v="4"/>
  </r>
  <r>
    <n v="3458"/>
    <x v="218"/>
    <x v="0"/>
    <d v="2024-10-10T00:00:00"/>
    <x v="0"/>
    <x v="0"/>
    <x v="1"/>
    <x v="0"/>
    <x v="0"/>
    <x v="0"/>
    <n v="20"/>
    <n v="3"/>
    <x v="3"/>
  </r>
  <r>
    <n v="3459"/>
    <x v="219"/>
    <x v="2"/>
    <d v="2024-10-11T00:00:00"/>
    <x v="1"/>
    <x v="2"/>
    <x v="0"/>
    <x v="1"/>
    <x v="1"/>
    <x v="0"/>
    <n v="20"/>
    <n v="10"/>
    <x v="2"/>
  </r>
  <r>
    <n v="3460"/>
    <x v="127"/>
    <x v="1"/>
    <d v="2024-10-12T00:00:00"/>
    <x v="0"/>
    <x v="1"/>
    <x v="2"/>
    <x v="1"/>
    <x v="1"/>
    <x v="1"/>
    <n v="0"/>
    <n v="0"/>
    <x v="1"/>
  </r>
  <r>
    <n v="3461"/>
    <x v="220"/>
    <x v="0"/>
    <d v="2024-10-13T00:00:00"/>
    <x v="1"/>
    <x v="0"/>
    <x v="0"/>
    <x v="0"/>
    <x v="0"/>
    <x v="0"/>
    <n v="20"/>
    <n v="15"/>
    <x v="14"/>
  </r>
  <r>
    <n v="3462"/>
    <x v="221"/>
    <x v="2"/>
    <d v="2024-10-14T00:00:00"/>
    <x v="0"/>
    <x v="2"/>
    <x v="1"/>
    <x v="1"/>
    <x v="1"/>
    <x v="0"/>
    <n v="20"/>
    <n v="15"/>
    <x v="7"/>
  </r>
  <r>
    <n v="3463"/>
    <x v="222"/>
    <x v="1"/>
    <d v="2024-10-15T00:00:00"/>
    <x v="1"/>
    <x v="1"/>
    <x v="0"/>
    <x v="1"/>
    <x v="1"/>
    <x v="1"/>
    <n v="0"/>
    <n v="1"/>
    <x v="4"/>
  </r>
  <r>
    <n v="3464"/>
    <x v="223"/>
    <x v="0"/>
    <d v="2024-10-16T00:00:00"/>
    <x v="0"/>
    <x v="0"/>
    <x v="2"/>
    <x v="0"/>
    <x v="0"/>
    <x v="0"/>
    <n v="20"/>
    <n v="7"/>
    <x v="12"/>
  </r>
  <r>
    <n v="3465"/>
    <x v="224"/>
    <x v="2"/>
    <d v="2024-10-17T00:00:00"/>
    <x v="1"/>
    <x v="2"/>
    <x v="0"/>
    <x v="1"/>
    <x v="1"/>
    <x v="0"/>
    <n v="20"/>
    <n v="10"/>
    <x v="2"/>
  </r>
  <r>
    <n v="3466"/>
    <x v="225"/>
    <x v="1"/>
    <d v="2024-10-18T00:00:00"/>
    <x v="0"/>
    <x v="1"/>
    <x v="1"/>
    <x v="1"/>
    <x v="1"/>
    <x v="1"/>
    <n v="0"/>
    <n v="0"/>
    <x v="1"/>
  </r>
  <r>
    <n v="3467"/>
    <x v="226"/>
    <x v="0"/>
    <d v="2024-10-19T00:00:00"/>
    <x v="1"/>
    <x v="0"/>
    <x v="0"/>
    <x v="0"/>
    <x v="0"/>
    <x v="0"/>
    <n v="20"/>
    <n v="15"/>
    <x v="14"/>
  </r>
  <r>
    <n v="3468"/>
    <x v="227"/>
    <x v="2"/>
    <d v="2024-10-20T00:00:00"/>
    <x v="0"/>
    <x v="2"/>
    <x v="2"/>
    <x v="1"/>
    <x v="1"/>
    <x v="0"/>
    <n v="20"/>
    <n v="12"/>
    <x v="10"/>
  </r>
  <r>
    <n v="3469"/>
    <x v="228"/>
    <x v="1"/>
    <d v="2024-10-21T00:00:00"/>
    <x v="1"/>
    <x v="1"/>
    <x v="0"/>
    <x v="1"/>
    <x v="1"/>
    <x v="1"/>
    <n v="0"/>
    <n v="2"/>
    <x v="11"/>
  </r>
  <r>
    <n v="3470"/>
    <x v="229"/>
    <x v="0"/>
    <d v="2024-10-22T00:00:00"/>
    <x v="0"/>
    <x v="0"/>
    <x v="1"/>
    <x v="0"/>
    <x v="0"/>
    <x v="0"/>
    <n v="20"/>
    <n v="5"/>
    <x v="0"/>
  </r>
  <r>
    <n v="3471"/>
    <x v="230"/>
    <x v="2"/>
    <d v="2024-10-23T00:00:00"/>
    <x v="1"/>
    <x v="2"/>
    <x v="0"/>
    <x v="1"/>
    <x v="1"/>
    <x v="0"/>
    <n v="20"/>
    <n v="10"/>
    <x v="2"/>
  </r>
  <r>
    <n v="3472"/>
    <x v="231"/>
    <x v="1"/>
    <d v="2024-10-24T00:00:00"/>
    <x v="0"/>
    <x v="1"/>
    <x v="2"/>
    <x v="1"/>
    <x v="1"/>
    <x v="1"/>
    <n v="0"/>
    <n v="0"/>
    <x v="1"/>
  </r>
  <r>
    <n v="3473"/>
    <x v="140"/>
    <x v="0"/>
    <d v="2024-10-25T00:00:00"/>
    <x v="1"/>
    <x v="0"/>
    <x v="0"/>
    <x v="0"/>
    <x v="0"/>
    <x v="0"/>
    <n v="20"/>
    <n v="3"/>
    <x v="3"/>
  </r>
  <r>
    <n v="3474"/>
    <x v="232"/>
    <x v="2"/>
    <d v="2024-10-26T00:00:00"/>
    <x v="0"/>
    <x v="2"/>
    <x v="1"/>
    <x v="1"/>
    <x v="1"/>
    <x v="0"/>
    <n v="20"/>
    <n v="15"/>
    <x v="7"/>
  </r>
  <r>
    <n v="3475"/>
    <x v="233"/>
    <x v="1"/>
    <d v="2024-10-27T00:00:00"/>
    <x v="1"/>
    <x v="1"/>
    <x v="0"/>
    <x v="1"/>
    <x v="1"/>
    <x v="1"/>
    <n v="0"/>
    <n v="1"/>
    <x v="4"/>
  </r>
  <r>
    <n v="3476"/>
    <x v="234"/>
    <x v="0"/>
    <d v="2024-10-28T00:00:00"/>
    <x v="0"/>
    <x v="0"/>
    <x v="2"/>
    <x v="0"/>
    <x v="0"/>
    <x v="0"/>
    <n v="20"/>
    <n v="7"/>
    <x v="12"/>
  </r>
  <r>
    <n v="3477"/>
    <x v="235"/>
    <x v="2"/>
    <d v="2024-10-29T00:00:00"/>
    <x v="1"/>
    <x v="2"/>
    <x v="0"/>
    <x v="1"/>
    <x v="1"/>
    <x v="0"/>
    <n v="20"/>
    <n v="10"/>
    <x v="2"/>
  </r>
  <r>
    <n v="3478"/>
    <x v="236"/>
    <x v="1"/>
    <d v="2024-10-30T00:00:00"/>
    <x v="0"/>
    <x v="1"/>
    <x v="1"/>
    <x v="1"/>
    <x v="1"/>
    <x v="1"/>
    <n v="0"/>
    <n v="0"/>
    <x v="1"/>
  </r>
  <r>
    <n v="3479"/>
    <x v="237"/>
    <x v="0"/>
    <d v="2024-10-31T00:00:00"/>
    <x v="1"/>
    <x v="0"/>
    <x v="0"/>
    <x v="0"/>
    <x v="0"/>
    <x v="0"/>
    <n v="20"/>
    <n v="20"/>
    <x v="8"/>
  </r>
  <r>
    <n v="3480"/>
    <x v="238"/>
    <x v="2"/>
    <d v="2024-11-01T00:00:00"/>
    <x v="0"/>
    <x v="2"/>
    <x v="2"/>
    <x v="1"/>
    <x v="1"/>
    <x v="0"/>
    <n v="20"/>
    <n v="15"/>
    <x v="7"/>
  </r>
  <r>
    <n v="3481"/>
    <x v="239"/>
    <x v="1"/>
    <d v="2024-11-02T00:00:00"/>
    <x v="1"/>
    <x v="1"/>
    <x v="0"/>
    <x v="1"/>
    <x v="1"/>
    <x v="1"/>
    <n v="0"/>
    <n v="1"/>
    <x v="4"/>
  </r>
  <r>
    <n v="3482"/>
    <x v="240"/>
    <x v="0"/>
    <d v="2024-11-03T00:00:00"/>
    <x v="0"/>
    <x v="0"/>
    <x v="1"/>
    <x v="0"/>
    <x v="0"/>
    <x v="0"/>
    <n v="20"/>
    <n v="3"/>
    <x v="3"/>
  </r>
  <r>
    <n v="3483"/>
    <x v="241"/>
    <x v="2"/>
    <d v="2024-11-04T00:00:00"/>
    <x v="1"/>
    <x v="2"/>
    <x v="0"/>
    <x v="1"/>
    <x v="1"/>
    <x v="0"/>
    <n v="20"/>
    <n v="10"/>
    <x v="2"/>
  </r>
  <r>
    <n v="3484"/>
    <x v="242"/>
    <x v="1"/>
    <d v="2024-11-05T00:00:00"/>
    <x v="0"/>
    <x v="1"/>
    <x v="2"/>
    <x v="1"/>
    <x v="1"/>
    <x v="1"/>
    <n v="0"/>
    <n v="0"/>
    <x v="1"/>
  </r>
  <r>
    <n v="3485"/>
    <x v="243"/>
    <x v="0"/>
    <d v="2024-11-06T00:00:00"/>
    <x v="1"/>
    <x v="0"/>
    <x v="0"/>
    <x v="0"/>
    <x v="0"/>
    <x v="0"/>
    <n v="20"/>
    <n v="15"/>
    <x v="14"/>
  </r>
  <r>
    <n v="3486"/>
    <x v="244"/>
    <x v="1"/>
    <d v="2024-11-07T00:00:00"/>
    <x v="0"/>
    <x v="1"/>
    <x v="0"/>
    <x v="1"/>
    <x v="1"/>
    <x v="1"/>
    <n v="0"/>
    <n v="0"/>
    <x v="1"/>
  </r>
  <r>
    <n v="3487"/>
    <x v="245"/>
    <x v="0"/>
    <d v="2024-11-08T00:00:00"/>
    <x v="1"/>
    <x v="0"/>
    <x v="2"/>
    <x v="0"/>
    <x v="0"/>
    <x v="0"/>
    <n v="20"/>
    <n v="7"/>
    <x v="12"/>
  </r>
  <r>
    <n v="3488"/>
    <x v="246"/>
    <x v="2"/>
    <d v="2024-11-09T00:00:00"/>
    <x v="0"/>
    <x v="2"/>
    <x v="1"/>
    <x v="1"/>
    <x v="1"/>
    <x v="0"/>
    <n v="20"/>
    <n v="10"/>
    <x v="2"/>
  </r>
  <r>
    <n v="3489"/>
    <x v="247"/>
    <x v="1"/>
    <d v="2024-11-10T00:00:00"/>
    <x v="1"/>
    <x v="1"/>
    <x v="2"/>
    <x v="1"/>
    <x v="1"/>
    <x v="1"/>
    <n v="0"/>
    <n v="1"/>
    <x v="4"/>
  </r>
  <r>
    <n v="3490"/>
    <x v="248"/>
    <x v="0"/>
    <d v="2024-11-11T00:00:00"/>
    <x v="0"/>
    <x v="0"/>
    <x v="0"/>
    <x v="0"/>
    <x v="0"/>
    <x v="0"/>
    <n v="20"/>
    <n v="15"/>
    <x v="14"/>
  </r>
  <r>
    <n v="3491"/>
    <x v="249"/>
    <x v="2"/>
    <d v="2024-11-12T00:00:00"/>
    <x v="1"/>
    <x v="2"/>
    <x v="0"/>
    <x v="1"/>
    <x v="1"/>
    <x v="0"/>
    <n v="20"/>
    <n v="5"/>
    <x v="13"/>
  </r>
  <r>
    <n v="3492"/>
    <x v="250"/>
    <x v="1"/>
    <d v="2024-11-13T00:00:00"/>
    <x v="0"/>
    <x v="1"/>
    <x v="1"/>
    <x v="1"/>
    <x v="1"/>
    <x v="1"/>
    <n v="0"/>
    <n v="0"/>
    <x v="1"/>
  </r>
  <r>
    <n v="3493"/>
    <x v="251"/>
    <x v="0"/>
    <d v="2024-11-14T00:00:00"/>
    <x v="1"/>
    <x v="0"/>
    <x v="2"/>
    <x v="0"/>
    <x v="0"/>
    <x v="0"/>
    <n v="20"/>
    <n v="20"/>
    <x v="8"/>
  </r>
  <r>
    <n v="3494"/>
    <x v="252"/>
    <x v="2"/>
    <d v="2024-11-15T00:00:00"/>
    <x v="0"/>
    <x v="2"/>
    <x v="2"/>
    <x v="1"/>
    <x v="1"/>
    <x v="0"/>
    <n v="20"/>
    <n v="12"/>
    <x v="10"/>
  </r>
  <r>
    <n v="3495"/>
    <x v="253"/>
    <x v="1"/>
    <d v="2024-11-16T00:00:00"/>
    <x v="1"/>
    <x v="1"/>
    <x v="0"/>
    <x v="1"/>
    <x v="1"/>
    <x v="1"/>
    <n v="0"/>
    <n v="2"/>
    <x v="11"/>
  </r>
  <r>
    <n v="3496"/>
    <x v="254"/>
    <x v="0"/>
    <d v="2024-11-17T00:00:00"/>
    <x v="0"/>
    <x v="0"/>
    <x v="1"/>
    <x v="0"/>
    <x v="0"/>
    <x v="0"/>
    <n v="20"/>
    <n v="5"/>
    <x v="0"/>
  </r>
  <r>
    <n v="3497"/>
    <x v="255"/>
    <x v="2"/>
    <d v="2024-11-18T00:00:00"/>
    <x v="1"/>
    <x v="2"/>
    <x v="0"/>
    <x v="1"/>
    <x v="1"/>
    <x v="0"/>
    <n v="20"/>
    <n v="10"/>
    <x v="2"/>
  </r>
  <r>
    <n v="3498"/>
    <x v="256"/>
    <x v="1"/>
    <d v="2024-11-19T00:00:00"/>
    <x v="0"/>
    <x v="1"/>
    <x v="2"/>
    <x v="1"/>
    <x v="1"/>
    <x v="1"/>
    <n v="0"/>
    <n v="0"/>
    <x v="1"/>
  </r>
  <r>
    <n v="3499"/>
    <x v="257"/>
    <x v="0"/>
    <d v="2024-11-20T00:00:00"/>
    <x v="1"/>
    <x v="0"/>
    <x v="0"/>
    <x v="0"/>
    <x v="0"/>
    <x v="0"/>
    <n v="20"/>
    <n v="3"/>
    <x v="3"/>
  </r>
  <r>
    <n v="3500"/>
    <x v="258"/>
    <x v="2"/>
    <d v="2024-11-21T00:00:00"/>
    <x v="0"/>
    <x v="2"/>
    <x v="1"/>
    <x v="1"/>
    <x v="1"/>
    <x v="0"/>
    <n v="20"/>
    <n v="15"/>
    <x v="7"/>
  </r>
  <r>
    <n v="3501"/>
    <x v="259"/>
    <x v="1"/>
    <d v="2024-11-22T00:00:00"/>
    <x v="1"/>
    <x v="1"/>
    <x v="0"/>
    <x v="1"/>
    <x v="1"/>
    <x v="1"/>
    <n v="0"/>
    <n v="1"/>
    <x v="4"/>
  </r>
  <r>
    <n v="3502"/>
    <x v="260"/>
    <x v="0"/>
    <d v="2024-11-23T00:00:00"/>
    <x v="0"/>
    <x v="0"/>
    <x v="2"/>
    <x v="0"/>
    <x v="0"/>
    <x v="0"/>
    <n v="20"/>
    <n v="7"/>
    <x v="12"/>
  </r>
  <r>
    <n v="3503"/>
    <x v="119"/>
    <x v="2"/>
    <d v="2024-11-24T00:00:00"/>
    <x v="1"/>
    <x v="2"/>
    <x v="0"/>
    <x v="1"/>
    <x v="1"/>
    <x v="0"/>
    <n v="20"/>
    <n v="10"/>
    <x v="2"/>
  </r>
  <r>
    <n v="3504"/>
    <x v="261"/>
    <x v="1"/>
    <d v="2024-11-25T00:00:00"/>
    <x v="0"/>
    <x v="1"/>
    <x v="1"/>
    <x v="1"/>
    <x v="1"/>
    <x v="1"/>
    <n v="0"/>
    <n v="0"/>
    <x v="1"/>
  </r>
  <r>
    <n v="3505"/>
    <x v="262"/>
    <x v="0"/>
    <d v="2024-11-26T00:00:00"/>
    <x v="1"/>
    <x v="0"/>
    <x v="0"/>
    <x v="0"/>
    <x v="0"/>
    <x v="0"/>
    <n v="20"/>
    <n v="20"/>
    <x v="8"/>
  </r>
  <r>
    <n v="3506"/>
    <x v="263"/>
    <x v="2"/>
    <d v="2024-11-27T00:00:00"/>
    <x v="0"/>
    <x v="2"/>
    <x v="2"/>
    <x v="1"/>
    <x v="1"/>
    <x v="0"/>
    <n v="20"/>
    <n v="15"/>
    <x v="7"/>
  </r>
  <r>
    <n v="3507"/>
    <x v="264"/>
    <x v="1"/>
    <d v="2024-11-28T00:00:00"/>
    <x v="1"/>
    <x v="1"/>
    <x v="0"/>
    <x v="1"/>
    <x v="1"/>
    <x v="1"/>
    <n v="0"/>
    <n v="1"/>
    <x v="4"/>
  </r>
  <r>
    <n v="3508"/>
    <x v="265"/>
    <x v="0"/>
    <d v="2024-11-29T00:00:00"/>
    <x v="0"/>
    <x v="0"/>
    <x v="1"/>
    <x v="0"/>
    <x v="0"/>
    <x v="0"/>
    <n v="20"/>
    <n v="3"/>
    <x v="3"/>
  </r>
  <r>
    <n v="3509"/>
    <x v="266"/>
    <x v="2"/>
    <d v="2024-11-30T00:00:00"/>
    <x v="1"/>
    <x v="2"/>
    <x v="0"/>
    <x v="1"/>
    <x v="1"/>
    <x v="0"/>
    <n v="20"/>
    <n v="10"/>
    <x v="2"/>
  </r>
  <r>
    <n v="3510"/>
    <x v="267"/>
    <x v="1"/>
    <d v="2024-12-01T00:00:00"/>
    <x v="0"/>
    <x v="1"/>
    <x v="2"/>
    <x v="1"/>
    <x v="1"/>
    <x v="1"/>
    <n v="0"/>
    <n v="0"/>
    <x v="1"/>
  </r>
  <r>
    <n v="3511"/>
    <x v="268"/>
    <x v="0"/>
    <d v="2024-12-02T00:00:00"/>
    <x v="1"/>
    <x v="0"/>
    <x v="0"/>
    <x v="0"/>
    <x v="0"/>
    <x v="0"/>
    <n v="20"/>
    <n v="15"/>
    <x v="14"/>
  </r>
  <r>
    <n v="3512"/>
    <x v="269"/>
    <x v="2"/>
    <d v="2024-12-03T00:00:00"/>
    <x v="0"/>
    <x v="2"/>
    <x v="1"/>
    <x v="1"/>
    <x v="1"/>
    <x v="0"/>
    <n v="20"/>
    <n v="15"/>
    <x v="7"/>
  </r>
  <r>
    <n v="3513"/>
    <x v="270"/>
    <x v="1"/>
    <d v="2024-12-04T00:00:00"/>
    <x v="1"/>
    <x v="1"/>
    <x v="0"/>
    <x v="1"/>
    <x v="1"/>
    <x v="1"/>
    <n v="0"/>
    <n v="1"/>
    <x v="4"/>
  </r>
  <r>
    <n v="3514"/>
    <x v="271"/>
    <x v="0"/>
    <d v="2024-12-05T00:00:00"/>
    <x v="0"/>
    <x v="0"/>
    <x v="2"/>
    <x v="0"/>
    <x v="0"/>
    <x v="0"/>
    <n v="20"/>
    <n v="7"/>
    <x v="12"/>
  </r>
  <r>
    <n v="3515"/>
    <x v="130"/>
    <x v="2"/>
    <d v="2024-12-06T00:00:00"/>
    <x v="1"/>
    <x v="2"/>
    <x v="0"/>
    <x v="1"/>
    <x v="1"/>
    <x v="0"/>
    <n v="20"/>
    <n v="10"/>
    <x v="2"/>
  </r>
  <r>
    <n v="3516"/>
    <x v="131"/>
    <x v="1"/>
    <d v="2024-12-07T00:00:00"/>
    <x v="0"/>
    <x v="1"/>
    <x v="1"/>
    <x v="1"/>
    <x v="1"/>
    <x v="1"/>
    <n v="0"/>
    <n v="0"/>
    <x v="1"/>
  </r>
  <r>
    <n v="3517"/>
    <x v="181"/>
    <x v="0"/>
    <d v="2024-12-08T00:00:00"/>
    <x v="1"/>
    <x v="0"/>
    <x v="0"/>
    <x v="0"/>
    <x v="0"/>
    <x v="0"/>
    <n v="20"/>
    <n v="20"/>
    <x v="8"/>
  </r>
  <r>
    <n v="3518"/>
    <x v="272"/>
    <x v="2"/>
    <d v="2024-12-09T00:00:00"/>
    <x v="0"/>
    <x v="2"/>
    <x v="2"/>
    <x v="1"/>
    <x v="1"/>
    <x v="0"/>
    <n v="20"/>
    <n v="12"/>
    <x v="10"/>
  </r>
  <r>
    <n v="3519"/>
    <x v="273"/>
    <x v="1"/>
    <d v="2024-12-10T00:00:00"/>
    <x v="1"/>
    <x v="1"/>
    <x v="0"/>
    <x v="1"/>
    <x v="1"/>
    <x v="1"/>
    <n v="0"/>
    <n v="2"/>
    <x v="11"/>
  </r>
  <r>
    <n v="3520"/>
    <x v="274"/>
    <x v="0"/>
    <d v="2024-12-11T00:00:00"/>
    <x v="0"/>
    <x v="0"/>
    <x v="1"/>
    <x v="0"/>
    <x v="0"/>
    <x v="0"/>
    <n v="20"/>
    <n v="5"/>
    <x v="0"/>
  </r>
  <r>
    <n v="3521"/>
    <x v="275"/>
    <x v="2"/>
    <d v="2024-12-12T00:00:00"/>
    <x v="1"/>
    <x v="2"/>
    <x v="0"/>
    <x v="1"/>
    <x v="1"/>
    <x v="0"/>
    <n v="20"/>
    <n v="10"/>
    <x v="2"/>
  </r>
  <r>
    <n v="3522"/>
    <x v="276"/>
    <x v="1"/>
    <d v="2024-12-13T00:00:00"/>
    <x v="0"/>
    <x v="1"/>
    <x v="2"/>
    <x v="1"/>
    <x v="1"/>
    <x v="1"/>
    <n v="0"/>
    <n v="0"/>
    <x v="1"/>
  </r>
  <r>
    <n v="3523"/>
    <x v="277"/>
    <x v="0"/>
    <d v="2024-12-14T00:00:00"/>
    <x v="1"/>
    <x v="0"/>
    <x v="0"/>
    <x v="0"/>
    <x v="0"/>
    <x v="0"/>
    <n v="20"/>
    <n v="3"/>
    <x v="3"/>
  </r>
  <r>
    <n v="3524"/>
    <x v="278"/>
    <x v="2"/>
    <d v="2024-12-15T00:00:00"/>
    <x v="0"/>
    <x v="2"/>
    <x v="1"/>
    <x v="1"/>
    <x v="1"/>
    <x v="0"/>
    <n v="20"/>
    <n v="15"/>
    <x v="7"/>
  </r>
  <r>
    <n v="3525"/>
    <x v="279"/>
    <x v="1"/>
    <d v="2024-12-16T00:00:00"/>
    <x v="1"/>
    <x v="1"/>
    <x v="0"/>
    <x v="1"/>
    <x v="1"/>
    <x v="1"/>
    <n v="0"/>
    <n v="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Ultimate"/>
    <d v="2024-01-01T00:00:00"/>
    <x v="0"/>
    <n v="15"/>
    <x v="0"/>
    <s v="Yes"/>
    <n v="30"/>
    <s v="Yes"/>
    <n v="20"/>
    <x v="0"/>
    <x v="0"/>
  </r>
  <r>
    <x v="1"/>
    <s v="Core"/>
    <d v="2024-01-15T00:00:00"/>
    <x v="1"/>
    <n v="5"/>
    <x v="1"/>
    <s v="No"/>
    <s v="-"/>
    <s v="No"/>
    <n v="0"/>
    <x v="1"/>
    <x v="1"/>
  </r>
  <r>
    <x v="2"/>
    <s v="Standard"/>
    <d v="2024-02-10T00:00:00"/>
    <x v="0"/>
    <n v="10"/>
    <x v="2"/>
    <s v="No"/>
    <s v="-"/>
    <s v="Yes"/>
    <n v="20"/>
    <x v="2"/>
    <x v="2"/>
  </r>
  <r>
    <x v="3"/>
    <s v="Ultimate"/>
    <d v="2024-02-20T00:00:00"/>
    <x v="1"/>
    <n v="15"/>
    <x v="0"/>
    <s v="Yes"/>
    <n v="30"/>
    <s v="Yes"/>
    <n v="20"/>
    <x v="3"/>
    <x v="3"/>
  </r>
  <r>
    <x v="4"/>
    <s v="Core"/>
    <d v="2024-03-05T00:00:00"/>
    <x v="0"/>
    <n v="5"/>
    <x v="0"/>
    <s v="No"/>
    <s v="-"/>
    <s v="No"/>
    <n v="0"/>
    <x v="4"/>
    <x v="4"/>
  </r>
  <r>
    <x v="5"/>
    <s v="Standard"/>
    <d v="2024-03-02T00:00:00"/>
    <x v="1"/>
    <n v="10"/>
    <x v="0"/>
    <s v="No"/>
    <s v="-"/>
    <s v="Yes"/>
    <n v="20"/>
    <x v="5"/>
    <x v="5"/>
  </r>
  <r>
    <x v="6"/>
    <s v="Ultimate"/>
    <d v="2024-03-03T00:00:00"/>
    <x v="0"/>
    <n v="15"/>
    <x v="2"/>
    <s v="Yes"/>
    <n v="30"/>
    <s v="Yes"/>
    <n v="20"/>
    <x v="2"/>
    <x v="6"/>
  </r>
  <r>
    <x v="7"/>
    <s v="Core"/>
    <d v="2024-03-04T00:00:00"/>
    <x v="0"/>
    <n v="5"/>
    <x v="1"/>
    <s v="No"/>
    <s v="-"/>
    <s v="No"/>
    <n v="0"/>
    <x v="1"/>
    <x v="1"/>
  </r>
  <r>
    <x v="8"/>
    <s v="Ultimate"/>
    <d v="2024-03-05T00:00:00"/>
    <x v="1"/>
    <n v="15"/>
    <x v="0"/>
    <s v="Yes"/>
    <n v="30"/>
    <s v="Yes"/>
    <n v="20"/>
    <x v="0"/>
    <x v="0"/>
  </r>
  <r>
    <x v="9"/>
    <s v="Standard"/>
    <d v="2024-03-06T00:00:00"/>
    <x v="0"/>
    <n v="10"/>
    <x v="2"/>
    <s v="No"/>
    <s v="-"/>
    <s v="Yes"/>
    <n v="20"/>
    <x v="6"/>
    <x v="7"/>
  </r>
  <r>
    <x v="10"/>
    <s v="Core"/>
    <d v="2024-03-07T00:00:00"/>
    <x v="1"/>
    <n v="5"/>
    <x v="0"/>
    <s v="No"/>
    <s v="-"/>
    <s v="No"/>
    <n v="0"/>
    <x v="4"/>
    <x v="4"/>
  </r>
  <r>
    <x v="11"/>
    <s v="Ultimate"/>
    <d v="2024-03-08T00:00:00"/>
    <x v="0"/>
    <n v="15"/>
    <x v="1"/>
    <s v="Yes"/>
    <n v="30"/>
    <s v="Yes"/>
    <n v="20"/>
    <x v="7"/>
    <x v="8"/>
  </r>
  <r>
    <x v="12"/>
    <s v="Standard"/>
    <d v="2024-03-09T00:00:00"/>
    <x v="1"/>
    <n v="10"/>
    <x v="0"/>
    <s v="No"/>
    <s v="-"/>
    <s v="Yes"/>
    <n v="20"/>
    <x v="2"/>
    <x v="2"/>
  </r>
  <r>
    <x v="13"/>
    <s v="Core"/>
    <d v="2024-03-10T00:00:00"/>
    <x v="0"/>
    <n v="5"/>
    <x v="2"/>
    <s v="No"/>
    <s v="-"/>
    <s v="No"/>
    <n v="0"/>
    <x v="1"/>
    <x v="1"/>
  </r>
  <r>
    <x v="14"/>
    <s v="Ultimate"/>
    <d v="2024-03-11T00:00:00"/>
    <x v="1"/>
    <n v="15"/>
    <x v="0"/>
    <s v="Yes"/>
    <n v="30"/>
    <s v="Yes"/>
    <n v="20"/>
    <x v="8"/>
    <x v="9"/>
  </r>
  <r>
    <x v="15"/>
    <s v="Standard"/>
    <d v="2024-03-12T00:00:00"/>
    <x v="0"/>
    <n v="10"/>
    <x v="1"/>
    <s v="No"/>
    <s v="-"/>
    <s v="Yes"/>
    <n v="20"/>
    <x v="9"/>
    <x v="10"/>
  </r>
  <r>
    <x v="16"/>
    <s v="Core"/>
    <d v="2024-03-13T00:00:00"/>
    <x v="1"/>
    <n v="5"/>
    <x v="0"/>
    <s v="No"/>
    <s v="-"/>
    <s v="No"/>
    <n v="0"/>
    <x v="5"/>
    <x v="11"/>
  </r>
  <r>
    <x v="17"/>
    <s v="Ultimate"/>
    <d v="2024-03-14T00:00:00"/>
    <x v="0"/>
    <n v="15"/>
    <x v="2"/>
    <s v="Yes"/>
    <n v="30"/>
    <s v="Yes"/>
    <n v="20"/>
    <x v="10"/>
    <x v="12"/>
  </r>
  <r>
    <x v="18"/>
    <s v="Standard"/>
    <d v="2024-03-15T00:00:00"/>
    <x v="1"/>
    <n v="10"/>
    <x v="0"/>
    <s v="No"/>
    <s v="-"/>
    <s v="Yes"/>
    <n v="20"/>
    <x v="0"/>
    <x v="13"/>
  </r>
  <r>
    <x v="19"/>
    <s v="Core"/>
    <d v="2024-03-16T00:00:00"/>
    <x v="0"/>
    <n v="5"/>
    <x v="1"/>
    <s v="No"/>
    <s v="-"/>
    <s v="No"/>
    <n v="0"/>
    <x v="1"/>
    <x v="1"/>
  </r>
  <r>
    <x v="20"/>
    <s v="Ultimate"/>
    <d v="2024-03-17T00:00:00"/>
    <x v="1"/>
    <n v="15"/>
    <x v="0"/>
    <s v="Yes"/>
    <n v="30"/>
    <s v="Yes"/>
    <n v="20"/>
    <x v="3"/>
    <x v="3"/>
  </r>
  <r>
    <x v="21"/>
    <s v="Standard"/>
    <d v="2024-03-18T00:00:00"/>
    <x v="0"/>
    <n v="10"/>
    <x v="2"/>
    <s v="No"/>
    <s v="-"/>
    <s v="Yes"/>
    <n v="20"/>
    <x v="6"/>
    <x v="7"/>
  </r>
  <r>
    <x v="22"/>
    <s v="Core"/>
    <d v="2024-03-19T00:00:00"/>
    <x v="1"/>
    <n v="5"/>
    <x v="0"/>
    <s v="No"/>
    <s v="-"/>
    <s v="No"/>
    <n v="0"/>
    <x v="4"/>
    <x v="4"/>
  </r>
  <r>
    <x v="23"/>
    <s v="Ultimate"/>
    <d v="2024-03-20T00:00:00"/>
    <x v="0"/>
    <n v="15"/>
    <x v="1"/>
    <s v="Yes"/>
    <n v="30"/>
    <s v="Yes"/>
    <n v="20"/>
    <x v="7"/>
    <x v="8"/>
  </r>
  <r>
    <x v="24"/>
    <s v="Standard"/>
    <d v="2024-03-21T00:00:00"/>
    <x v="1"/>
    <n v="10"/>
    <x v="0"/>
    <s v="No"/>
    <s v="-"/>
    <s v="Yes"/>
    <n v="20"/>
    <x v="2"/>
    <x v="2"/>
  </r>
  <r>
    <x v="25"/>
    <s v="Core"/>
    <d v="2024-03-22T00:00:00"/>
    <x v="0"/>
    <n v="5"/>
    <x v="2"/>
    <s v="No"/>
    <s v="-"/>
    <s v="No"/>
    <n v="0"/>
    <x v="1"/>
    <x v="1"/>
  </r>
  <r>
    <x v="26"/>
    <s v="Ultimate"/>
    <d v="2024-03-23T00:00:00"/>
    <x v="1"/>
    <n v="15"/>
    <x v="0"/>
    <s v="Yes"/>
    <n v="30"/>
    <s v="Yes"/>
    <n v="20"/>
    <x v="0"/>
    <x v="0"/>
  </r>
  <r>
    <x v="27"/>
    <s v="Standard"/>
    <d v="2024-03-24T00:00:00"/>
    <x v="0"/>
    <n v="10"/>
    <x v="1"/>
    <s v="No"/>
    <s v="-"/>
    <s v="Yes"/>
    <n v="20"/>
    <x v="6"/>
    <x v="7"/>
  </r>
  <r>
    <x v="28"/>
    <s v="Core"/>
    <d v="2024-03-25T00:00:00"/>
    <x v="1"/>
    <n v="5"/>
    <x v="0"/>
    <s v="No"/>
    <s v="-"/>
    <s v="No"/>
    <n v="0"/>
    <x v="4"/>
    <x v="4"/>
  </r>
  <r>
    <x v="29"/>
    <s v="Ultimate"/>
    <d v="2024-03-26T00:00:00"/>
    <x v="0"/>
    <n v="15"/>
    <x v="2"/>
    <s v="Yes"/>
    <n v="30"/>
    <s v="Yes"/>
    <n v="20"/>
    <x v="10"/>
    <x v="12"/>
  </r>
  <r>
    <x v="30"/>
    <s v="Standard"/>
    <d v="2024-03-27T00:00:00"/>
    <x v="1"/>
    <n v="10"/>
    <x v="0"/>
    <s v="No"/>
    <s v="-"/>
    <s v="Yes"/>
    <n v="20"/>
    <x v="2"/>
    <x v="2"/>
  </r>
  <r>
    <x v="31"/>
    <s v="Core"/>
    <d v="2024-03-28T00:00:00"/>
    <x v="0"/>
    <n v="5"/>
    <x v="1"/>
    <s v="No"/>
    <s v="-"/>
    <s v="No"/>
    <n v="0"/>
    <x v="1"/>
    <x v="1"/>
  </r>
  <r>
    <x v="32"/>
    <s v="Ultimate"/>
    <d v="2024-03-29T00:00:00"/>
    <x v="1"/>
    <n v="15"/>
    <x v="0"/>
    <s v="Yes"/>
    <n v="30"/>
    <s v="Yes"/>
    <n v="20"/>
    <x v="3"/>
    <x v="3"/>
  </r>
  <r>
    <x v="33"/>
    <s v="Standard"/>
    <d v="2024-03-30T00:00:00"/>
    <x v="0"/>
    <n v="10"/>
    <x v="2"/>
    <s v="No"/>
    <s v="-"/>
    <s v="Yes"/>
    <n v="20"/>
    <x v="6"/>
    <x v="7"/>
  </r>
  <r>
    <x v="34"/>
    <s v="Core"/>
    <d v="2024-03-31T00:00:00"/>
    <x v="1"/>
    <n v="5"/>
    <x v="0"/>
    <s v="No"/>
    <s v="-"/>
    <s v="No"/>
    <n v="0"/>
    <x v="4"/>
    <x v="4"/>
  </r>
  <r>
    <x v="35"/>
    <s v="Core"/>
    <d v="2024-04-01T00:00:00"/>
    <x v="0"/>
    <n v="5"/>
    <x v="0"/>
    <s v="No"/>
    <s v="-"/>
    <s v="No"/>
    <n v="0"/>
    <x v="1"/>
    <x v="1"/>
  </r>
  <r>
    <x v="36"/>
    <s v="Ultimate"/>
    <d v="2024-04-02T00:00:00"/>
    <x v="1"/>
    <n v="15"/>
    <x v="2"/>
    <s v="Yes"/>
    <n v="30"/>
    <s v="Yes"/>
    <n v="20"/>
    <x v="10"/>
    <x v="12"/>
  </r>
  <r>
    <x v="37"/>
    <s v="Standard"/>
    <d v="2024-04-03T00:00:00"/>
    <x v="0"/>
    <n v="10"/>
    <x v="1"/>
    <s v="No"/>
    <s v="-"/>
    <s v="Yes"/>
    <n v="20"/>
    <x v="2"/>
    <x v="2"/>
  </r>
  <r>
    <x v="38"/>
    <s v="Core"/>
    <d v="2024-04-04T00:00:00"/>
    <x v="1"/>
    <n v="5"/>
    <x v="2"/>
    <s v="No"/>
    <s v="-"/>
    <s v="No"/>
    <n v="0"/>
    <x v="4"/>
    <x v="4"/>
  </r>
  <r>
    <x v="39"/>
    <s v="Ultimate"/>
    <d v="2024-04-05T00:00:00"/>
    <x v="0"/>
    <n v="15"/>
    <x v="0"/>
    <s v="Yes"/>
    <n v="30"/>
    <s v="Yes"/>
    <n v="20"/>
    <x v="6"/>
    <x v="14"/>
  </r>
  <r>
    <x v="40"/>
    <s v="Standard"/>
    <d v="2024-04-06T00:00:00"/>
    <x v="1"/>
    <n v="10"/>
    <x v="0"/>
    <s v="No"/>
    <s v="-"/>
    <s v="Yes"/>
    <n v="20"/>
    <x v="0"/>
    <x v="13"/>
  </r>
  <r>
    <x v="41"/>
    <s v="Core"/>
    <d v="2024-04-07T00:00:00"/>
    <x v="0"/>
    <n v="5"/>
    <x v="1"/>
    <s v="No"/>
    <s v="-"/>
    <s v="No"/>
    <n v="0"/>
    <x v="1"/>
    <x v="1"/>
  </r>
  <r>
    <x v="42"/>
    <s v="Ultimate"/>
    <d v="2024-04-08T00:00:00"/>
    <x v="1"/>
    <n v="15"/>
    <x v="2"/>
    <s v="Yes"/>
    <n v="30"/>
    <s v="Yes"/>
    <n v="20"/>
    <x v="7"/>
    <x v="8"/>
  </r>
  <r>
    <x v="43"/>
    <s v="Standard"/>
    <d v="2024-04-09T00:00:00"/>
    <x v="0"/>
    <n v="10"/>
    <x v="2"/>
    <s v="No"/>
    <s v="-"/>
    <s v="Yes"/>
    <n v="20"/>
    <x v="9"/>
    <x v="10"/>
  </r>
  <r>
    <x v="44"/>
    <s v="Core"/>
    <d v="2024-04-10T00:00:00"/>
    <x v="1"/>
    <n v="5"/>
    <x v="0"/>
    <s v="No"/>
    <s v="-"/>
    <s v="No"/>
    <n v="0"/>
    <x v="5"/>
    <x v="11"/>
  </r>
  <r>
    <x v="45"/>
    <s v="Ultimate"/>
    <d v="2024-04-11T00:00:00"/>
    <x v="0"/>
    <n v="15"/>
    <x v="1"/>
    <s v="Yes"/>
    <n v="30"/>
    <s v="Yes"/>
    <n v="20"/>
    <x v="0"/>
    <x v="0"/>
  </r>
  <r>
    <x v="46"/>
    <s v="Standard"/>
    <d v="2024-04-12T00:00:00"/>
    <x v="1"/>
    <n v="10"/>
    <x v="0"/>
    <s v="No"/>
    <s v="-"/>
    <s v="Yes"/>
    <n v="20"/>
    <x v="2"/>
    <x v="2"/>
  </r>
  <r>
    <x v="47"/>
    <s v="Core"/>
    <d v="2024-04-13T00:00:00"/>
    <x v="0"/>
    <n v="5"/>
    <x v="2"/>
    <s v="No"/>
    <s v="-"/>
    <s v="No"/>
    <n v="0"/>
    <x v="1"/>
    <x v="1"/>
  </r>
  <r>
    <x v="48"/>
    <s v="Ultimate"/>
    <d v="2024-04-14T00:00:00"/>
    <x v="1"/>
    <n v="15"/>
    <x v="0"/>
    <s v="Yes"/>
    <n v="30"/>
    <s v="Yes"/>
    <n v="20"/>
    <x v="3"/>
    <x v="3"/>
  </r>
  <r>
    <x v="49"/>
    <s v="Standard"/>
    <d v="2024-04-15T00:00:00"/>
    <x v="0"/>
    <n v="10"/>
    <x v="1"/>
    <s v="No"/>
    <s v="-"/>
    <s v="Yes"/>
    <n v="20"/>
    <x v="6"/>
    <x v="7"/>
  </r>
  <r>
    <x v="50"/>
    <s v="Core"/>
    <d v="2024-04-16T00:00:00"/>
    <x v="1"/>
    <n v="5"/>
    <x v="0"/>
    <s v="No"/>
    <s v="-"/>
    <s v="No"/>
    <n v="0"/>
    <x v="4"/>
    <x v="4"/>
  </r>
  <r>
    <x v="51"/>
    <s v="Ultimate"/>
    <d v="2024-04-17T00:00:00"/>
    <x v="0"/>
    <n v="15"/>
    <x v="2"/>
    <s v="Yes"/>
    <n v="30"/>
    <s v="Yes"/>
    <n v="20"/>
    <x v="10"/>
    <x v="12"/>
  </r>
  <r>
    <x v="52"/>
    <s v="Standard"/>
    <d v="2024-04-18T00:00:00"/>
    <x v="1"/>
    <n v="10"/>
    <x v="0"/>
    <s v="No"/>
    <s v="-"/>
    <s v="Yes"/>
    <n v="20"/>
    <x v="2"/>
    <x v="2"/>
  </r>
  <r>
    <x v="53"/>
    <s v="Core"/>
    <d v="2024-04-19T00:00:00"/>
    <x v="0"/>
    <n v="5"/>
    <x v="1"/>
    <s v="No"/>
    <s v="-"/>
    <s v="No"/>
    <n v="0"/>
    <x v="1"/>
    <x v="1"/>
  </r>
  <r>
    <x v="54"/>
    <s v="Ultimate"/>
    <d v="2024-04-20T00:00:00"/>
    <x v="1"/>
    <n v="15"/>
    <x v="0"/>
    <s v="Yes"/>
    <n v="30"/>
    <s v="Yes"/>
    <n v="20"/>
    <x v="7"/>
    <x v="8"/>
  </r>
  <r>
    <x v="55"/>
    <s v="Standard"/>
    <d v="2024-04-21T00:00:00"/>
    <x v="0"/>
    <n v="10"/>
    <x v="2"/>
    <s v="No"/>
    <s v="-"/>
    <s v="Yes"/>
    <n v="20"/>
    <x v="6"/>
    <x v="7"/>
  </r>
  <r>
    <x v="56"/>
    <s v="Core"/>
    <d v="2024-04-22T00:00:00"/>
    <x v="1"/>
    <n v="5"/>
    <x v="0"/>
    <s v="No"/>
    <s v="-"/>
    <s v="No"/>
    <n v="0"/>
    <x v="4"/>
    <x v="4"/>
  </r>
  <r>
    <x v="57"/>
    <s v="Ultimate"/>
    <d v="2024-04-23T00:00:00"/>
    <x v="0"/>
    <n v="15"/>
    <x v="1"/>
    <s v="Yes"/>
    <n v="30"/>
    <s v="Yes"/>
    <n v="20"/>
    <x v="3"/>
    <x v="3"/>
  </r>
  <r>
    <x v="58"/>
    <s v="Standard"/>
    <d v="2024-04-24T00:00:00"/>
    <x v="1"/>
    <n v="10"/>
    <x v="0"/>
    <s v="No"/>
    <s v="-"/>
    <s v="Yes"/>
    <n v="20"/>
    <x v="2"/>
    <x v="2"/>
  </r>
  <r>
    <x v="59"/>
    <s v="Core"/>
    <d v="2024-04-25T00:00:00"/>
    <x v="0"/>
    <n v="5"/>
    <x v="2"/>
    <s v="No"/>
    <s v="-"/>
    <s v="No"/>
    <n v="0"/>
    <x v="1"/>
    <x v="1"/>
  </r>
  <r>
    <x v="60"/>
    <s v="Ultimate"/>
    <d v="2024-04-26T00:00:00"/>
    <x v="1"/>
    <n v="15"/>
    <x v="0"/>
    <s v="Yes"/>
    <n v="30"/>
    <s v="Yes"/>
    <n v="20"/>
    <x v="0"/>
    <x v="0"/>
  </r>
  <r>
    <x v="61"/>
    <s v="Standard"/>
    <d v="2024-04-27T00:00:00"/>
    <x v="0"/>
    <n v="10"/>
    <x v="1"/>
    <s v="No"/>
    <s v="-"/>
    <s v="Yes"/>
    <n v="20"/>
    <x v="6"/>
    <x v="7"/>
  </r>
  <r>
    <x v="62"/>
    <s v="Core"/>
    <d v="2024-04-28T00:00:00"/>
    <x v="1"/>
    <n v="5"/>
    <x v="0"/>
    <s v="No"/>
    <s v="-"/>
    <s v="No"/>
    <n v="0"/>
    <x v="4"/>
    <x v="4"/>
  </r>
  <r>
    <x v="63"/>
    <s v="Ultimate"/>
    <d v="2024-04-29T00:00:00"/>
    <x v="0"/>
    <n v="15"/>
    <x v="2"/>
    <s v="Yes"/>
    <n v="30"/>
    <s v="Yes"/>
    <n v="20"/>
    <x v="7"/>
    <x v="8"/>
  </r>
  <r>
    <x v="64"/>
    <s v="Standard"/>
    <d v="2024-04-30T00:00:00"/>
    <x v="1"/>
    <n v="10"/>
    <x v="0"/>
    <s v="No"/>
    <s v="-"/>
    <s v="Yes"/>
    <n v="20"/>
    <x v="0"/>
    <x v="13"/>
  </r>
  <r>
    <x v="65"/>
    <s v="Core"/>
    <d v="2024-05-01T00:00:00"/>
    <x v="1"/>
    <n v="5"/>
    <x v="0"/>
    <s v="No"/>
    <s v="-"/>
    <s v="No"/>
    <n v="0"/>
    <x v="1"/>
    <x v="1"/>
  </r>
  <r>
    <x v="66"/>
    <s v="Ultimate"/>
    <d v="2024-05-02T00:00:00"/>
    <x v="0"/>
    <n v="15"/>
    <x v="2"/>
    <s v="Yes"/>
    <n v="30"/>
    <s v="Yes"/>
    <n v="20"/>
    <x v="10"/>
    <x v="12"/>
  </r>
  <r>
    <x v="67"/>
    <s v="Standard"/>
    <d v="2024-05-03T00:00:00"/>
    <x v="1"/>
    <n v="10"/>
    <x v="1"/>
    <s v="No"/>
    <s v="-"/>
    <s v="Yes"/>
    <n v="20"/>
    <x v="2"/>
    <x v="2"/>
  </r>
  <r>
    <x v="68"/>
    <s v="Core"/>
    <d v="2024-05-04T00:00:00"/>
    <x v="0"/>
    <n v="5"/>
    <x v="2"/>
    <s v="No"/>
    <s v="-"/>
    <s v="No"/>
    <n v="0"/>
    <x v="4"/>
    <x v="4"/>
  </r>
  <r>
    <x v="69"/>
    <s v="Ultimate"/>
    <d v="2024-05-05T00:00:00"/>
    <x v="1"/>
    <n v="15"/>
    <x v="0"/>
    <s v="Yes"/>
    <n v="30"/>
    <s v="Yes"/>
    <n v="20"/>
    <x v="6"/>
    <x v="14"/>
  </r>
  <r>
    <x v="70"/>
    <s v="Standard"/>
    <d v="2024-05-06T00:00:00"/>
    <x v="0"/>
    <n v="10"/>
    <x v="0"/>
    <s v="No"/>
    <s v="-"/>
    <s v="Yes"/>
    <n v="20"/>
    <x v="0"/>
    <x v="13"/>
  </r>
  <r>
    <x v="71"/>
    <s v="Core"/>
    <d v="2024-05-07T00:00:00"/>
    <x v="1"/>
    <n v="5"/>
    <x v="1"/>
    <s v="No"/>
    <s v="-"/>
    <s v="No"/>
    <n v="0"/>
    <x v="1"/>
    <x v="1"/>
  </r>
  <r>
    <x v="72"/>
    <s v="Ultimate"/>
    <d v="2024-05-08T00:00:00"/>
    <x v="0"/>
    <n v="15"/>
    <x v="2"/>
    <s v="Yes"/>
    <n v="30"/>
    <s v="Yes"/>
    <n v="20"/>
    <x v="7"/>
    <x v="8"/>
  </r>
  <r>
    <x v="73"/>
    <s v="Standard"/>
    <d v="2024-05-09T00:00:00"/>
    <x v="1"/>
    <n v="10"/>
    <x v="2"/>
    <s v="No"/>
    <s v="-"/>
    <s v="Yes"/>
    <n v="20"/>
    <x v="9"/>
    <x v="10"/>
  </r>
  <r>
    <x v="74"/>
    <s v="Core"/>
    <d v="2024-05-10T00:00:00"/>
    <x v="0"/>
    <n v="5"/>
    <x v="0"/>
    <s v="No"/>
    <s v="-"/>
    <s v="No"/>
    <n v="0"/>
    <x v="5"/>
    <x v="11"/>
  </r>
  <r>
    <x v="75"/>
    <s v="Ultimate"/>
    <d v="2024-05-11T00:00:00"/>
    <x v="1"/>
    <n v="15"/>
    <x v="1"/>
    <s v="Yes"/>
    <n v="30"/>
    <s v="Yes"/>
    <n v="20"/>
    <x v="0"/>
    <x v="0"/>
  </r>
  <r>
    <x v="76"/>
    <s v="Standard"/>
    <d v="2024-05-12T00:00:00"/>
    <x v="0"/>
    <n v="10"/>
    <x v="0"/>
    <s v="No"/>
    <s v="-"/>
    <s v="Yes"/>
    <n v="20"/>
    <x v="2"/>
    <x v="2"/>
  </r>
  <r>
    <x v="77"/>
    <s v="Core"/>
    <d v="2024-05-13T00:00:00"/>
    <x v="1"/>
    <n v="5"/>
    <x v="2"/>
    <s v="No"/>
    <s v="-"/>
    <s v="No"/>
    <n v="0"/>
    <x v="1"/>
    <x v="1"/>
  </r>
  <r>
    <x v="78"/>
    <s v="Ultimate"/>
    <d v="2024-05-14T00:00:00"/>
    <x v="0"/>
    <n v="15"/>
    <x v="0"/>
    <s v="Yes"/>
    <n v="30"/>
    <s v="Yes"/>
    <n v="20"/>
    <x v="3"/>
    <x v="3"/>
  </r>
  <r>
    <x v="79"/>
    <s v="Standard"/>
    <d v="2024-05-15T00:00:00"/>
    <x v="1"/>
    <n v="10"/>
    <x v="1"/>
    <s v="No"/>
    <s v="-"/>
    <s v="Yes"/>
    <n v="20"/>
    <x v="6"/>
    <x v="7"/>
  </r>
  <r>
    <x v="80"/>
    <s v="Core"/>
    <d v="2024-05-16T00:00:00"/>
    <x v="0"/>
    <n v="5"/>
    <x v="0"/>
    <s v="No"/>
    <s v="-"/>
    <s v="No"/>
    <n v="0"/>
    <x v="4"/>
    <x v="4"/>
  </r>
  <r>
    <x v="81"/>
    <s v="Ultimate"/>
    <d v="2024-05-17T00:00:00"/>
    <x v="1"/>
    <n v="15"/>
    <x v="2"/>
    <s v="Yes"/>
    <n v="30"/>
    <s v="Yes"/>
    <n v="20"/>
    <x v="10"/>
    <x v="12"/>
  </r>
  <r>
    <x v="82"/>
    <s v="Standard"/>
    <d v="2024-05-18T00:00:00"/>
    <x v="0"/>
    <n v="10"/>
    <x v="0"/>
    <s v="No"/>
    <s v="-"/>
    <s v="Yes"/>
    <n v="20"/>
    <x v="2"/>
    <x v="2"/>
  </r>
  <r>
    <x v="83"/>
    <s v="Core"/>
    <d v="2024-05-19T00:00:00"/>
    <x v="1"/>
    <n v="5"/>
    <x v="1"/>
    <s v="No"/>
    <s v="-"/>
    <s v="No"/>
    <n v="0"/>
    <x v="1"/>
    <x v="1"/>
  </r>
  <r>
    <x v="84"/>
    <s v="Ultimate"/>
    <d v="2024-05-20T00:00:00"/>
    <x v="0"/>
    <n v="15"/>
    <x v="0"/>
    <s v="Yes"/>
    <n v="30"/>
    <s v="Yes"/>
    <n v="20"/>
    <x v="7"/>
    <x v="8"/>
  </r>
  <r>
    <x v="85"/>
    <s v="Standard"/>
    <d v="2024-05-21T00:00:00"/>
    <x v="1"/>
    <n v="10"/>
    <x v="2"/>
    <s v="No"/>
    <s v="-"/>
    <s v="Yes"/>
    <n v="20"/>
    <x v="6"/>
    <x v="7"/>
  </r>
  <r>
    <x v="86"/>
    <s v="Core"/>
    <d v="2024-05-22T00:00:00"/>
    <x v="0"/>
    <n v="5"/>
    <x v="0"/>
    <s v="No"/>
    <s v="-"/>
    <s v="No"/>
    <n v="0"/>
    <x v="4"/>
    <x v="4"/>
  </r>
  <r>
    <x v="87"/>
    <s v="Ultimate"/>
    <d v="2024-05-23T00:00:00"/>
    <x v="1"/>
    <n v="15"/>
    <x v="1"/>
    <s v="Yes"/>
    <n v="30"/>
    <s v="Yes"/>
    <n v="20"/>
    <x v="3"/>
    <x v="3"/>
  </r>
  <r>
    <x v="88"/>
    <s v="Standard"/>
    <d v="2024-05-24T00:00:00"/>
    <x v="0"/>
    <n v="10"/>
    <x v="0"/>
    <s v="No"/>
    <s v="-"/>
    <s v="Yes"/>
    <n v="20"/>
    <x v="2"/>
    <x v="2"/>
  </r>
  <r>
    <x v="89"/>
    <s v="Core"/>
    <d v="2024-05-25T00:00:00"/>
    <x v="1"/>
    <n v="5"/>
    <x v="2"/>
    <s v="No"/>
    <s v="-"/>
    <s v="No"/>
    <n v="0"/>
    <x v="1"/>
    <x v="1"/>
  </r>
  <r>
    <x v="90"/>
    <s v="Ultimate"/>
    <d v="2024-05-26T00:00:00"/>
    <x v="0"/>
    <n v="15"/>
    <x v="0"/>
    <s v="Yes"/>
    <n v="30"/>
    <s v="Yes"/>
    <n v="20"/>
    <x v="0"/>
    <x v="0"/>
  </r>
  <r>
    <x v="91"/>
    <s v="Standard"/>
    <d v="2024-05-27T00:00:00"/>
    <x v="1"/>
    <n v="10"/>
    <x v="1"/>
    <s v="No"/>
    <s v="-"/>
    <s v="Yes"/>
    <n v="20"/>
    <x v="6"/>
    <x v="7"/>
  </r>
  <r>
    <x v="92"/>
    <s v="Core"/>
    <d v="2024-05-28T00:00:00"/>
    <x v="0"/>
    <n v="5"/>
    <x v="0"/>
    <s v="No"/>
    <s v="-"/>
    <s v="No"/>
    <n v="0"/>
    <x v="4"/>
    <x v="4"/>
  </r>
  <r>
    <x v="93"/>
    <s v="Ultimate"/>
    <d v="2024-05-29T00:00:00"/>
    <x v="1"/>
    <n v="15"/>
    <x v="2"/>
    <s v="Yes"/>
    <n v="30"/>
    <s v="Yes"/>
    <n v="20"/>
    <x v="7"/>
    <x v="8"/>
  </r>
  <r>
    <x v="94"/>
    <s v="Standard"/>
    <d v="2024-05-30T00:00:00"/>
    <x v="0"/>
    <n v="10"/>
    <x v="2"/>
    <s v="No"/>
    <s v="-"/>
    <s v="Yes"/>
    <n v="20"/>
    <x v="6"/>
    <x v="7"/>
  </r>
  <r>
    <x v="95"/>
    <s v="Core"/>
    <d v="2024-05-31T00:00:00"/>
    <x v="1"/>
    <n v="5"/>
    <x v="1"/>
    <s v="No"/>
    <s v="-"/>
    <s v="No"/>
    <n v="0"/>
    <x v="1"/>
    <x v="1"/>
  </r>
  <r>
    <x v="96"/>
    <s v="Ultimate"/>
    <d v="2024-06-01T00:00:00"/>
    <x v="0"/>
    <n v="15"/>
    <x v="0"/>
    <s v="Yes"/>
    <n v="30"/>
    <s v="Yes"/>
    <n v="20"/>
    <x v="10"/>
    <x v="12"/>
  </r>
  <r>
    <x v="97"/>
    <s v="Standard"/>
    <d v="2024-06-02T00:00:00"/>
    <x v="1"/>
    <n v="10"/>
    <x v="1"/>
    <s v="No"/>
    <s v="-"/>
    <s v="Yes"/>
    <n v="20"/>
    <x v="2"/>
    <x v="2"/>
  </r>
  <r>
    <x v="98"/>
    <s v="Core"/>
    <d v="2024-06-03T00:00:00"/>
    <x v="0"/>
    <n v="5"/>
    <x v="2"/>
    <s v="No"/>
    <s v="-"/>
    <s v="No"/>
    <n v="0"/>
    <x v="4"/>
    <x v="4"/>
  </r>
  <r>
    <x v="99"/>
    <s v="Ultimate"/>
    <d v="2024-06-04T00:00:00"/>
    <x v="1"/>
    <n v="15"/>
    <x v="0"/>
    <s v="Yes"/>
    <n v="30"/>
    <s v="Yes"/>
    <n v="20"/>
    <x v="6"/>
    <x v="14"/>
  </r>
  <r>
    <x v="100"/>
    <s v="Standard"/>
    <d v="2024-06-05T00:00:00"/>
    <x v="0"/>
    <n v="10"/>
    <x v="0"/>
    <s v="No"/>
    <s v="-"/>
    <s v="Yes"/>
    <n v="20"/>
    <x v="0"/>
    <x v="13"/>
  </r>
  <r>
    <x v="101"/>
    <s v="Core"/>
    <d v="2024-06-06T00:00:00"/>
    <x v="1"/>
    <n v="5"/>
    <x v="1"/>
    <s v="No"/>
    <s v="-"/>
    <s v="No"/>
    <n v="0"/>
    <x v="1"/>
    <x v="1"/>
  </r>
  <r>
    <x v="102"/>
    <s v="Ultimate"/>
    <d v="2024-06-07T00:00:00"/>
    <x v="0"/>
    <n v="15"/>
    <x v="2"/>
    <s v="Yes"/>
    <n v="30"/>
    <s v="Yes"/>
    <n v="20"/>
    <x v="7"/>
    <x v="8"/>
  </r>
  <r>
    <x v="103"/>
    <s v="Standard"/>
    <d v="2024-06-08T00:00:00"/>
    <x v="1"/>
    <n v="10"/>
    <x v="2"/>
    <s v="No"/>
    <s v="-"/>
    <s v="Yes"/>
    <n v="20"/>
    <x v="9"/>
    <x v="10"/>
  </r>
  <r>
    <x v="104"/>
    <s v="Core"/>
    <d v="2024-06-09T00:00:00"/>
    <x v="0"/>
    <n v="5"/>
    <x v="0"/>
    <s v="No"/>
    <s v="-"/>
    <s v="No"/>
    <n v="0"/>
    <x v="5"/>
    <x v="11"/>
  </r>
  <r>
    <x v="105"/>
    <s v="Core"/>
    <d v="2024-06-10T00:00:00"/>
    <x v="0"/>
    <n v="5"/>
    <x v="0"/>
    <s v="No"/>
    <s v="-"/>
    <s v="No"/>
    <n v="0"/>
    <x v="1"/>
    <x v="1"/>
  </r>
  <r>
    <x v="106"/>
    <s v="Ultimate"/>
    <d v="2024-06-11T00:00:00"/>
    <x v="1"/>
    <n v="15"/>
    <x v="2"/>
    <s v="Yes"/>
    <n v="30"/>
    <s v="Yes"/>
    <n v="20"/>
    <x v="10"/>
    <x v="12"/>
  </r>
  <r>
    <x v="107"/>
    <s v="Standard"/>
    <d v="2024-06-12T00:00:00"/>
    <x v="0"/>
    <n v="10"/>
    <x v="1"/>
    <s v="No"/>
    <s v="-"/>
    <s v="Yes"/>
    <n v="20"/>
    <x v="2"/>
    <x v="2"/>
  </r>
  <r>
    <x v="108"/>
    <s v="Core"/>
    <d v="2024-06-13T00:00:00"/>
    <x v="1"/>
    <n v="5"/>
    <x v="2"/>
    <s v="No"/>
    <s v="-"/>
    <s v="No"/>
    <n v="0"/>
    <x v="4"/>
    <x v="4"/>
  </r>
  <r>
    <x v="109"/>
    <s v="Ultimate"/>
    <d v="2024-06-14T00:00:00"/>
    <x v="0"/>
    <n v="15"/>
    <x v="0"/>
    <s v="Yes"/>
    <n v="30"/>
    <s v="Yes"/>
    <n v="20"/>
    <x v="6"/>
    <x v="14"/>
  </r>
  <r>
    <x v="110"/>
    <s v="Standard"/>
    <d v="2024-06-15T00:00:00"/>
    <x v="1"/>
    <n v="10"/>
    <x v="0"/>
    <s v="No"/>
    <s v="-"/>
    <s v="Yes"/>
    <n v="20"/>
    <x v="0"/>
    <x v="13"/>
  </r>
  <r>
    <x v="111"/>
    <s v="Core"/>
    <d v="2024-06-16T00:00:00"/>
    <x v="0"/>
    <n v="5"/>
    <x v="1"/>
    <s v="No"/>
    <s v="-"/>
    <s v="No"/>
    <n v="0"/>
    <x v="1"/>
    <x v="1"/>
  </r>
  <r>
    <x v="112"/>
    <s v="Ultimate"/>
    <d v="2024-06-17T00:00:00"/>
    <x v="1"/>
    <n v="15"/>
    <x v="2"/>
    <s v="Yes"/>
    <n v="30"/>
    <s v="Yes"/>
    <n v="20"/>
    <x v="7"/>
    <x v="8"/>
  </r>
  <r>
    <x v="113"/>
    <s v="Standard"/>
    <d v="2024-06-18T00:00:00"/>
    <x v="0"/>
    <n v="10"/>
    <x v="2"/>
    <s v="No"/>
    <s v="-"/>
    <s v="Yes"/>
    <n v="20"/>
    <x v="9"/>
    <x v="10"/>
  </r>
  <r>
    <x v="114"/>
    <s v="Core"/>
    <d v="2024-06-19T00:00:00"/>
    <x v="1"/>
    <n v="5"/>
    <x v="0"/>
    <s v="No"/>
    <s v="-"/>
    <s v="No"/>
    <n v="0"/>
    <x v="5"/>
    <x v="11"/>
  </r>
  <r>
    <x v="115"/>
    <s v="Ultimate"/>
    <d v="2024-06-20T00:00:00"/>
    <x v="0"/>
    <n v="15"/>
    <x v="1"/>
    <s v="Yes"/>
    <n v="30"/>
    <s v="Yes"/>
    <n v="20"/>
    <x v="0"/>
    <x v="0"/>
  </r>
  <r>
    <x v="116"/>
    <s v="Standard"/>
    <d v="2024-06-21T00:00:00"/>
    <x v="1"/>
    <n v="10"/>
    <x v="0"/>
    <s v="No"/>
    <s v="-"/>
    <s v="Yes"/>
    <n v="20"/>
    <x v="2"/>
    <x v="2"/>
  </r>
  <r>
    <x v="117"/>
    <s v="Core"/>
    <d v="2024-06-22T00:00:00"/>
    <x v="0"/>
    <n v="5"/>
    <x v="2"/>
    <s v="No"/>
    <s v="-"/>
    <s v="No"/>
    <n v="0"/>
    <x v="1"/>
    <x v="1"/>
  </r>
  <r>
    <x v="93"/>
    <s v="Ultimate"/>
    <d v="2024-06-23T00:00:00"/>
    <x v="1"/>
    <n v="15"/>
    <x v="0"/>
    <s v="Yes"/>
    <n v="30"/>
    <s v="Yes"/>
    <n v="20"/>
    <x v="3"/>
    <x v="3"/>
  </r>
  <r>
    <x v="118"/>
    <s v="Standard"/>
    <d v="2024-06-24T00:00:00"/>
    <x v="0"/>
    <n v="10"/>
    <x v="1"/>
    <s v="No"/>
    <s v="-"/>
    <s v="Yes"/>
    <n v="20"/>
    <x v="6"/>
    <x v="7"/>
  </r>
  <r>
    <x v="119"/>
    <s v="Core"/>
    <d v="2024-06-25T00:00:00"/>
    <x v="1"/>
    <n v="5"/>
    <x v="0"/>
    <s v="No"/>
    <s v="-"/>
    <s v="No"/>
    <n v="0"/>
    <x v="4"/>
    <x v="4"/>
  </r>
  <r>
    <x v="120"/>
    <s v="Ultimate"/>
    <d v="2024-06-26T00:00:00"/>
    <x v="0"/>
    <n v="15"/>
    <x v="2"/>
    <s v="Yes"/>
    <n v="30"/>
    <s v="Yes"/>
    <n v="20"/>
    <x v="10"/>
    <x v="12"/>
  </r>
  <r>
    <x v="121"/>
    <s v="Standard"/>
    <d v="2024-06-27T00:00:00"/>
    <x v="1"/>
    <n v="10"/>
    <x v="0"/>
    <s v="No"/>
    <s v="-"/>
    <s v="Yes"/>
    <n v="20"/>
    <x v="2"/>
    <x v="2"/>
  </r>
  <r>
    <x v="122"/>
    <s v="Core"/>
    <d v="2024-06-28T00:00:00"/>
    <x v="0"/>
    <n v="5"/>
    <x v="1"/>
    <s v="No"/>
    <s v="-"/>
    <s v="No"/>
    <n v="0"/>
    <x v="1"/>
    <x v="1"/>
  </r>
  <r>
    <x v="123"/>
    <s v="Ultimate"/>
    <d v="2024-06-29T00:00:00"/>
    <x v="1"/>
    <n v="15"/>
    <x v="0"/>
    <s v="Yes"/>
    <n v="30"/>
    <s v="Yes"/>
    <n v="20"/>
    <x v="7"/>
    <x v="8"/>
  </r>
  <r>
    <x v="124"/>
    <s v="Standard"/>
    <d v="2024-06-30T00:00:00"/>
    <x v="0"/>
    <n v="10"/>
    <x v="2"/>
    <s v="No"/>
    <s v="-"/>
    <s v="Yes"/>
    <n v="20"/>
    <x v="6"/>
    <x v="7"/>
  </r>
  <r>
    <x v="125"/>
    <s v="Core"/>
    <d v="2024-07-01T00:00:00"/>
    <x v="1"/>
    <n v="5"/>
    <x v="0"/>
    <s v="No"/>
    <s v="-"/>
    <s v="No"/>
    <n v="0"/>
    <x v="4"/>
    <x v="4"/>
  </r>
  <r>
    <x v="126"/>
    <s v="Ultimate"/>
    <d v="2024-07-02T00:00:00"/>
    <x v="0"/>
    <n v="15"/>
    <x v="1"/>
    <s v="Yes"/>
    <n v="30"/>
    <s v="Yes"/>
    <n v="20"/>
    <x v="3"/>
    <x v="3"/>
  </r>
  <r>
    <x v="127"/>
    <s v="Standard"/>
    <d v="2024-07-03T00:00:00"/>
    <x v="1"/>
    <n v="10"/>
    <x v="0"/>
    <s v="No"/>
    <s v="-"/>
    <s v="Yes"/>
    <n v="20"/>
    <x v="2"/>
    <x v="2"/>
  </r>
  <r>
    <x v="128"/>
    <s v="Core"/>
    <d v="2024-07-04T00:00:00"/>
    <x v="0"/>
    <n v="5"/>
    <x v="2"/>
    <s v="No"/>
    <s v="-"/>
    <s v="No"/>
    <n v="0"/>
    <x v="1"/>
    <x v="1"/>
  </r>
  <r>
    <x v="129"/>
    <s v="Ultimate"/>
    <d v="2024-07-05T00:00:00"/>
    <x v="1"/>
    <n v="15"/>
    <x v="0"/>
    <s v="Yes"/>
    <n v="30"/>
    <s v="Yes"/>
    <n v="20"/>
    <x v="6"/>
    <x v="14"/>
  </r>
  <r>
    <x v="130"/>
    <s v="Standard"/>
    <d v="2024-07-06T00:00:00"/>
    <x v="0"/>
    <n v="10"/>
    <x v="1"/>
    <s v="No"/>
    <s v="-"/>
    <s v="Yes"/>
    <n v="20"/>
    <x v="6"/>
    <x v="7"/>
  </r>
  <r>
    <x v="131"/>
    <s v="Core"/>
    <d v="2024-07-07T00:00:00"/>
    <x v="1"/>
    <n v="5"/>
    <x v="0"/>
    <s v="No"/>
    <s v="-"/>
    <s v="No"/>
    <n v="0"/>
    <x v="4"/>
    <x v="4"/>
  </r>
  <r>
    <x v="132"/>
    <s v="Ultimate"/>
    <d v="2024-07-08T00:00:00"/>
    <x v="0"/>
    <n v="15"/>
    <x v="2"/>
    <s v="Yes"/>
    <n v="30"/>
    <s v="Yes"/>
    <n v="20"/>
    <x v="10"/>
    <x v="12"/>
  </r>
  <r>
    <x v="133"/>
    <s v="Standard"/>
    <d v="2024-07-09T00:00:00"/>
    <x v="1"/>
    <n v="10"/>
    <x v="0"/>
    <s v="No"/>
    <s v="-"/>
    <s v="Yes"/>
    <n v="20"/>
    <x v="2"/>
    <x v="2"/>
  </r>
  <r>
    <x v="134"/>
    <s v="Core"/>
    <d v="2024-07-10T00:00:00"/>
    <x v="0"/>
    <n v="5"/>
    <x v="0"/>
    <s v="No"/>
    <s v="-"/>
    <s v="No"/>
    <n v="0"/>
    <x v="1"/>
    <x v="1"/>
  </r>
  <r>
    <x v="135"/>
    <s v="Ultimate"/>
    <d v="2024-07-11T00:00:00"/>
    <x v="1"/>
    <n v="15"/>
    <x v="2"/>
    <s v="Yes"/>
    <n v="30"/>
    <s v="Yes"/>
    <n v="20"/>
    <x v="10"/>
    <x v="12"/>
  </r>
  <r>
    <x v="136"/>
    <s v="Standard"/>
    <d v="2024-07-12T00:00:00"/>
    <x v="0"/>
    <n v="10"/>
    <x v="1"/>
    <s v="No"/>
    <s v="-"/>
    <s v="Yes"/>
    <n v="20"/>
    <x v="2"/>
    <x v="2"/>
  </r>
  <r>
    <x v="137"/>
    <s v="Core"/>
    <d v="2024-07-13T00:00:00"/>
    <x v="1"/>
    <n v="5"/>
    <x v="2"/>
    <s v="No"/>
    <s v="-"/>
    <s v="No"/>
    <n v="0"/>
    <x v="4"/>
    <x v="4"/>
  </r>
  <r>
    <x v="138"/>
    <s v="Ultimate"/>
    <d v="2024-07-14T00:00:00"/>
    <x v="0"/>
    <n v="15"/>
    <x v="0"/>
    <s v="Yes"/>
    <n v="30"/>
    <s v="Yes"/>
    <n v="20"/>
    <x v="6"/>
    <x v="14"/>
  </r>
  <r>
    <x v="139"/>
    <s v="Standard"/>
    <d v="2024-07-15T00:00:00"/>
    <x v="1"/>
    <n v="10"/>
    <x v="0"/>
    <s v="No"/>
    <s v="-"/>
    <s v="Yes"/>
    <n v="20"/>
    <x v="0"/>
    <x v="13"/>
  </r>
  <r>
    <x v="140"/>
    <s v="Core"/>
    <d v="2024-07-16T00:00:00"/>
    <x v="0"/>
    <n v="5"/>
    <x v="1"/>
    <s v="No"/>
    <s v="-"/>
    <s v="No"/>
    <n v="0"/>
    <x v="1"/>
    <x v="1"/>
  </r>
  <r>
    <x v="141"/>
    <s v="Ultimate"/>
    <d v="2024-07-17T00:00:00"/>
    <x v="1"/>
    <n v="15"/>
    <x v="2"/>
    <s v="Yes"/>
    <n v="30"/>
    <s v="Yes"/>
    <n v="20"/>
    <x v="7"/>
    <x v="8"/>
  </r>
  <r>
    <x v="142"/>
    <s v="Standard"/>
    <d v="2024-07-18T00:00:00"/>
    <x v="0"/>
    <n v="10"/>
    <x v="2"/>
    <s v="No"/>
    <s v="-"/>
    <s v="Yes"/>
    <n v="20"/>
    <x v="9"/>
    <x v="10"/>
  </r>
  <r>
    <x v="143"/>
    <s v="Core"/>
    <d v="2024-07-19T00:00:00"/>
    <x v="1"/>
    <n v="5"/>
    <x v="0"/>
    <s v="No"/>
    <s v="-"/>
    <s v="No"/>
    <n v="0"/>
    <x v="5"/>
    <x v="11"/>
  </r>
  <r>
    <x v="144"/>
    <s v="Ultimate"/>
    <d v="2024-07-20T00:00:00"/>
    <x v="0"/>
    <n v="15"/>
    <x v="1"/>
    <s v="Yes"/>
    <n v="30"/>
    <s v="Yes"/>
    <n v="20"/>
    <x v="0"/>
    <x v="0"/>
  </r>
  <r>
    <x v="145"/>
    <s v="Standard"/>
    <d v="2024-07-21T00:00:00"/>
    <x v="1"/>
    <n v="10"/>
    <x v="0"/>
    <s v="No"/>
    <s v="-"/>
    <s v="Yes"/>
    <n v="20"/>
    <x v="2"/>
    <x v="2"/>
  </r>
  <r>
    <x v="146"/>
    <s v="Core"/>
    <d v="2024-07-22T00:00:00"/>
    <x v="0"/>
    <n v="5"/>
    <x v="2"/>
    <s v="No"/>
    <s v="-"/>
    <s v="No"/>
    <n v="0"/>
    <x v="1"/>
    <x v="1"/>
  </r>
  <r>
    <x v="147"/>
    <s v="Ultimate"/>
    <d v="2024-07-23T00:00:00"/>
    <x v="1"/>
    <n v="15"/>
    <x v="0"/>
    <s v="Yes"/>
    <n v="30"/>
    <s v="Yes"/>
    <n v="20"/>
    <x v="3"/>
    <x v="3"/>
  </r>
  <r>
    <x v="148"/>
    <s v="Standard"/>
    <d v="2024-07-24T00:00:00"/>
    <x v="0"/>
    <n v="10"/>
    <x v="1"/>
    <s v="No"/>
    <s v="-"/>
    <s v="Yes"/>
    <n v="20"/>
    <x v="6"/>
    <x v="7"/>
  </r>
  <r>
    <x v="149"/>
    <s v="Core"/>
    <d v="2024-07-25T00:00:00"/>
    <x v="1"/>
    <n v="5"/>
    <x v="0"/>
    <s v="No"/>
    <s v="-"/>
    <s v="No"/>
    <n v="0"/>
    <x v="4"/>
    <x v="4"/>
  </r>
  <r>
    <x v="150"/>
    <s v="Ultimate"/>
    <d v="2024-07-26T00:00:00"/>
    <x v="0"/>
    <n v="15"/>
    <x v="2"/>
    <s v="Yes"/>
    <n v="30"/>
    <s v="Yes"/>
    <n v="20"/>
    <x v="10"/>
    <x v="12"/>
  </r>
  <r>
    <x v="151"/>
    <s v="Standard"/>
    <d v="2024-07-27T00:00:00"/>
    <x v="1"/>
    <n v="10"/>
    <x v="0"/>
    <s v="No"/>
    <s v="-"/>
    <s v="Yes"/>
    <n v="20"/>
    <x v="2"/>
    <x v="2"/>
  </r>
  <r>
    <x v="152"/>
    <s v="Core"/>
    <d v="2024-07-28T00:00:00"/>
    <x v="0"/>
    <n v="5"/>
    <x v="1"/>
    <s v="No"/>
    <s v="-"/>
    <s v="No"/>
    <n v="0"/>
    <x v="1"/>
    <x v="1"/>
  </r>
  <r>
    <x v="153"/>
    <s v="Ultimate"/>
    <d v="2024-07-29T00:00:00"/>
    <x v="1"/>
    <n v="15"/>
    <x v="0"/>
    <s v="Yes"/>
    <n v="30"/>
    <s v="Yes"/>
    <n v="20"/>
    <x v="7"/>
    <x v="8"/>
  </r>
  <r>
    <x v="154"/>
    <s v="Standard"/>
    <d v="2024-07-30T00:00:00"/>
    <x v="0"/>
    <n v="10"/>
    <x v="2"/>
    <s v="No"/>
    <s v="-"/>
    <s v="Yes"/>
    <n v="20"/>
    <x v="6"/>
    <x v="7"/>
  </r>
  <r>
    <x v="155"/>
    <s v="Core"/>
    <d v="2024-07-31T00:00:00"/>
    <x v="1"/>
    <n v="5"/>
    <x v="0"/>
    <s v="No"/>
    <s v="-"/>
    <s v="No"/>
    <n v="0"/>
    <x v="4"/>
    <x v="4"/>
  </r>
  <r>
    <x v="156"/>
    <s v="Ultimate"/>
    <d v="2024-08-01T00:00:00"/>
    <x v="0"/>
    <n v="15"/>
    <x v="1"/>
    <s v="Yes"/>
    <n v="30"/>
    <s v="Yes"/>
    <n v="20"/>
    <x v="3"/>
    <x v="3"/>
  </r>
  <r>
    <x v="157"/>
    <s v="Standard"/>
    <d v="2024-08-02T00:00:00"/>
    <x v="1"/>
    <n v="10"/>
    <x v="0"/>
    <s v="No"/>
    <s v="-"/>
    <s v="Yes"/>
    <n v="20"/>
    <x v="2"/>
    <x v="2"/>
  </r>
  <r>
    <x v="158"/>
    <s v="Core"/>
    <d v="2024-08-03T00:00:00"/>
    <x v="0"/>
    <n v="5"/>
    <x v="2"/>
    <s v="No"/>
    <s v="-"/>
    <s v="No"/>
    <n v="0"/>
    <x v="1"/>
    <x v="1"/>
  </r>
  <r>
    <x v="58"/>
    <s v="Ultimate"/>
    <d v="2024-08-04T00:00:00"/>
    <x v="1"/>
    <n v="15"/>
    <x v="0"/>
    <s v="Yes"/>
    <n v="30"/>
    <s v="Yes"/>
    <n v="20"/>
    <x v="6"/>
    <x v="14"/>
  </r>
  <r>
    <x v="159"/>
    <s v="Standard"/>
    <d v="2024-08-05T00:00:00"/>
    <x v="0"/>
    <n v="10"/>
    <x v="1"/>
    <s v="No"/>
    <s v="-"/>
    <s v="Yes"/>
    <n v="20"/>
    <x v="6"/>
    <x v="7"/>
  </r>
  <r>
    <x v="160"/>
    <s v="Core"/>
    <d v="2024-08-06T00:00:00"/>
    <x v="1"/>
    <n v="5"/>
    <x v="0"/>
    <s v="No"/>
    <s v="-"/>
    <s v="No"/>
    <n v="0"/>
    <x v="4"/>
    <x v="4"/>
  </r>
  <r>
    <x v="161"/>
    <s v="Ultimate"/>
    <d v="2024-08-07T00:00:00"/>
    <x v="0"/>
    <n v="15"/>
    <x v="2"/>
    <s v="Yes"/>
    <n v="30"/>
    <s v="Yes"/>
    <n v="20"/>
    <x v="10"/>
    <x v="12"/>
  </r>
  <r>
    <x v="162"/>
    <s v="Standard"/>
    <d v="2024-08-08T00:00:00"/>
    <x v="1"/>
    <n v="10"/>
    <x v="0"/>
    <s v="No"/>
    <s v="-"/>
    <s v="Yes"/>
    <n v="20"/>
    <x v="2"/>
    <x v="2"/>
  </r>
  <r>
    <x v="163"/>
    <s v="Core"/>
    <d v="2024-08-09T00:00:00"/>
    <x v="0"/>
    <n v="5"/>
    <x v="1"/>
    <s v="No"/>
    <s v="-"/>
    <s v="No"/>
    <n v="0"/>
    <x v="1"/>
    <x v="1"/>
  </r>
  <r>
    <x v="90"/>
    <s v="Ultimate"/>
    <d v="2024-08-10T00:00:00"/>
    <x v="1"/>
    <n v="15"/>
    <x v="0"/>
    <s v="Yes"/>
    <n v="30"/>
    <s v="Yes"/>
    <n v="20"/>
    <x v="7"/>
    <x v="8"/>
  </r>
  <r>
    <x v="164"/>
    <s v="Standard"/>
    <d v="2024-08-11T00:00:00"/>
    <x v="0"/>
    <n v="10"/>
    <x v="2"/>
    <s v="No"/>
    <s v="-"/>
    <s v="Yes"/>
    <n v="20"/>
    <x v="6"/>
    <x v="7"/>
  </r>
  <r>
    <x v="165"/>
    <s v="Core"/>
    <d v="2024-08-12T00:00:00"/>
    <x v="1"/>
    <n v="5"/>
    <x v="0"/>
    <s v="No"/>
    <s v="-"/>
    <s v="No"/>
    <n v="0"/>
    <x v="4"/>
    <x v="4"/>
  </r>
  <r>
    <x v="166"/>
    <s v="Ultimate"/>
    <d v="2024-08-13T00:00:00"/>
    <x v="0"/>
    <n v="15"/>
    <x v="1"/>
    <s v="Yes"/>
    <n v="30"/>
    <s v="Yes"/>
    <n v="20"/>
    <x v="0"/>
    <x v="0"/>
  </r>
  <r>
    <x v="167"/>
    <s v="Standard"/>
    <d v="2024-08-14T00:00:00"/>
    <x v="1"/>
    <n v="10"/>
    <x v="0"/>
    <s v="No"/>
    <s v="-"/>
    <s v="Yes"/>
    <n v="20"/>
    <x v="2"/>
    <x v="2"/>
  </r>
  <r>
    <x v="168"/>
    <s v="Core"/>
    <d v="2024-08-15T00:00:00"/>
    <x v="0"/>
    <n v="5"/>
    <x v="2"/>
    <s v="No"/>
    <s v="-"/>
    <s v="No"/>
    <n v="0"/>
    <x v="1"/>
    <x v="1"/>
  </r>
  <r>
    <x v="169"/>
    <s v="Ultimate"/>
    <d v="2024-08-16T00:00:00"/>
    <x v="1"/>
    <n v="15"/>
    <x v="0"/>
    <s v="Yes"/>
    <n v="30"/>
    <s v="Yes"/>
    <n v="20"/>
    <x v="3"/>
    <x v="3"/>
  </r>
  <r>
    <x v="170"/>
    <s v="Standard"/>
    <d v="2024-08-17T00:00:00"/>
    <x v="0"/>
    <n v="10"/>
    <x v="1"/>
    <s v="No"/>
    <s v="-"/>
    <s v="Yes"/>
    <n v="20"/>
    <x v="6"/>
    <x v="7"/>
  </r>
  <r>
    <x v="171"/>
    <s v="Core"/>
    <d v="2024-08-18T00:00:00"/>
    <x v="1"/>
    <n v="5"/>
    <x v="0"/>
    <s v="No"/>
    <s v="-"/>
    <s v="No"/>
    <n v="0"/>
    <x v="4"/>
    <x v="4"/>
  </r>
  <r>
    <x v="172"/>
    <s v="Core"/>
    <d v="2024-08-19T00:00:00"/>
    <x v="0"/>
    <n v="5"/>
    <x v="0"/>
    <s v="No"/>
    <s v="-"/>
    <s v="No"/>
    <n v="0"/>
    <x v="1"/>
    <x v="1"/>
  </r>
  <r>
    <x v="173"/>
    <s v="Ultimate"/>
    <d v="2024-08-20T00:00:00"/>
    <x v="1"/>
    <n v="15"/>
    <x v="2"/>
    <s v="Yes"/>
    <n v="30"/>
    <s v="Yes"/>
    <n v="20"/>
    <x v="10"/>
    <x v="12"/>
  </r>
  <r>
    <x v="174"/>
    <s v="Standard"/>
    <d v="2024-08-21T00:00:00"/>
    <x v="0"/>
    <n v="10"/>
    <x v="1"/>
    <s v="No"/>
    <s v="-"/>
    <s v="Yes"/>
    <n v="20"/>
    <x v="2"/>
    <x v="2"/>
  </r>
  <r>
    <x v="175"/>
    <s v="Core"/>
    <d v="2024-08-22T00:00:00"/>
    <x v="1"/>
    <n v="5"/>
    <x v="2"/>
    <s v="No"/>
    <s v="-"/>
    <s v="No"/>
    <n v="0"/>
    <x v="4"/>
    <x v="4"/>
  </r>
  <r>
    <x v="176"/>
    <s v="Ultimate"/>
    <d v="2024-08-23T00:00:00"/>
    <x v="0"/>
    <n v="15"/>
    <x v="0"/>
    <s v="Yes"/>
    <n v="30"/>
    <s v="Yes"/>
    <n v="20"/>
    <x v="6"/>
    <x v="14"/>
  </r>
  <r>
    <x v="177"/>
    <s v="Standard"/>
    <d v="2024-08-24T00:00:00"/>
    <x v="1"/>
    <n v="10"/>
    <x v="0"/>
    <s v="No"/>
    <s v="-"/>
    <s v="Yes"/>
    <n v="20"/>
    <x v="0"/>
    <x v="13"/>
  </r>
  <r>
    <x v="178"/>
    <s v="Core"/>
    <d v="2024-08-25T00:00:00"/>
    <x v="0"/>
    <n v="5"/>
    <x v="1"/>
    <s v="No"/>
    <s v="-"/>
    <s v="No"/>
    <n v="0"/>
    <x v="1"/>
    <x v="1"/>
  </r>
  <r>
    <x v="179"/>
    <s v="Ultimate"/>
    <d v="2024-08-26T00:00:00"/>
    <x v="1"/>
    <n v="15"/>
    <x v="2"/>
    <s v="Yes"/>
    <n v="30"/>
    <s v="Yes"/>
    <n v="20"/>
    <x v="7"/>
    <x v="8"/>
  </r>
  <r>
    <x v="180"/>
    <s v="Standard"/>
    <d v="2024-08-27T00:00:00"/>
    <x v="0"/>
    <n v="10"/>
    <x v="2"/>
    <s v="No"/>
    <s v="-"/>
    <s v="Yes"/>
    <n v="20"/>
    <x v="9"/>
    <x v="10"/>
  </r>
  <r>
    <x v="181"/>
    <s v="Core"/>
    <d v="2024-08-28T00:00:00"/>
    <x v="1"/>
    <n v="5"/>
    <x v="0"/>
    <s v="No"/>
    <s v="-"/>
    <s v="No"/>
    <n v="0"/>
    <x v="5"/>
    <x v="11"/>
  </r>
  <r>
    <x v="182"/>
    <s v="Ultimate"/>
    <d v="2024-08-29T00:00:00"/>
    <x v="0"/>
    <n v="15"/>
    <x v="1"/>
    <s v="Yes"/>
    <n v="30"/>
    <s v="Yes"/>
    <n v="20"/>
    <x v="0"/>
    <x v="0"/>
  </r>
  <r>
    <x v="183"/>
    <s v="Standard"/>
    <d v="2024-08-30T00:00:00"/>
    <x v="1"/>
    <n v="10"/>
    <x v="0"/>
    <s v="No"/>
    <s v="-"/>
    <s v="Yes"/>
    <n v="20"/>
    <x v="2"/>
    <x v="2"/>
  </r>
  <r>
    <x v="184"/>
    <s v="Core"/>
    <d v="2024-08-31T00:00:00"/>
    <x v="0"/>
    <n v="5"/>
    <x v="2"/>
    <s v="No"/>
    <s v="-"/>
    <s v="No"/>
    <n v="0"/>
    <x v="1"/>
    <x v="1"/>
  </r>
  <r>
    <x v="185"/>
    <s v="Ultimate"/>
    <d v="2024-09-01T00:00:00"/>
    <x v="1"/>
    <n v="15"/>
    <x v="0"/>
    <s v="Yes"/>
    <n v="30"/>
    <s v="Yes"/>
    <n v="20"/>
    <x v="3"/>
    <x v="3"/>
  </r>
  <r>
    <x v="186"/>
    <s v="Standard"/>
    <d v="2024-09-02T00:00:00"/>
    <x v="0"/>
    <n v="10"/>
    <x v="1"/>
    <s v="No"/>
    <s v="-"/>
    <s v="Yes"/>
    <n v="20"/>
    <x v="6"/>
    <x v="7"/>
  </r>
  <r>
    <x v="15"/>
    <s v="Core"/>
    <d v="2024-09-03T00:00:00"/>
    <x v="1"/>
    <n v="5"/>
    <x v="0"/>
    <s v="No"/>
    <s v="-"/>
    <s v="No"/>
    <n v="0"/>
    <x v="4"/>
    <x v="4"/>
  </r>
  <r>
    <x v="187"/>
    <s v="Ultimate"/>
    <d v="2024-09-04T00:00:00"/>
    <x v="0"/>
    <n v="15"/>
    <x v="2"/>
    <s v="Yes"/>
    <n v="30"/>
    <s v="Yes"/>
    <n v="20"/>
    <x v="10"/>
    <x v="12"/>
  </r>
  <r>
    <x v="188"/>
    <s v="Standard"/>
    <d v="2024-09-05T00:00:00"/>
    <x v="1"/>
    <n v="10"/>
    <x v="0"/>
    <s v="No"/>
    <s v="-"/>
    <s v="Yes"/>
    <n v="20"/>
    <x v="2"/>
    <x v="2"/>
  </r>
  <r>
    <x v="14"/>
    <s v="Core"/>
    <d v="2024-09-06T00:00:00"/>
    <x v="0"/>
    <n v="5"/>
    <x v="1"/>
    <s v="No"/>
    <s v="-"/>
    <s v="No"/>
    <n v="0"/>
    <x v="1"/>
    <x v="1"/>
  </r>
  <r>
    <x v="189"/>
    <s v="Ultimate"/>
    <d v="2024-09-07T00:00:00"/>
    <x v="1"/>
    <n v="15"/>
    <x v="0"/>
    <s v="Yes"/>
    <n v="30"/>
    <s v="Yes"/>
    <n v="20"/>
    <x v="7"/>
    <x v="8"/>
  </r>
  <r>
    <x v="167"/>
    <s v="Standard"/>
    <d v="2024-09-08T00:00:00"/>
    <x v="0"/>
    <n v="10"/>
    <x v="2"/>
    <s v="No"/>
    <s v="-"/>
    <s v="Yes"/>
    <n v="20"/>
    <x v="6"/>
    <x v="7"/>
  </r>
  <r>
    <x v="190"/>
    <s v="Core"/>
    <d v="2024-09-09T00:00:00"/>
    <x v="1"/>
    <n v="5"/>
    <x v="0"/>
    <s v="No"/>
    <s v="-"/>
    <s v="No"/>
    <n v="0"/>
    <x v="4"/>
    <x v="4"/>
  </r>
  <r>
    <x v="191"/>
    <s v="Ultimate"/>
    <d v="2024-09-10T00:00:00"/>
    <x v="0"/>
    <n v="15"/>
    <x v="1"/>
    <s v="Yes"/>
    <n v="30"/>
    <s v="Yes"/>
    <n v="20"/>
    <x v="3"/>
    <x v="3"/>
  </r>
  <r>
    <x v="192"/>
    <s v="Standard"/>
    <d v="2024-09-11T00:00:00"/>
    <x v="1"/>
    <n v="10"/>
    <x v="0"/>
    <s v="No"/>
    <s v="-"/>
    <s v="Yes"/>
    <n v="20"/>
    <x v="2"/>
    <x v="2"/>
  </r>
  <r>
    <x v="193"/>
    <s v="Core"/>
    <d v="2024-09-12T00:00:00"/>
    <x v="0"/>
    <n v="5"/>
    <x v="2"/>
    <s v="No"/>
    <s v="-"/>
    <s v="No"/>
    <n v="0"/>
    <x v="1"/>
    <x v="1"/>
  </r>
  <r>
    <x v="194"/>
    <s v="Ultimate"/>
    <d v="2024-09-13T00:00:00"/>
    <x v="1"/>
    <n v="15"/>
    <x v="0"/>
    <s v="Yes"/>
    <n v="30"/>
    <s v="Yes"/>
    <n v="20"/>
    <x v="6"/>
    <x v="14"/>
  </r>
  <r>
    <x v="195"/>
    <s v="Standard"/>
    <d v="2024-09-14T00:00:00"/>
    <x v="0"/>
    <n v="10"/>
    <x v="1"/>
    <s v="No"/>
    <s v="-"/>
    <s v="Yes"/>
    <n v="20"/>
    <x v="6"/>
    <x v="7"/>
  </r>
  <r>
    <x v="196"/>
    <s v="Core"/>
    <d v="2024-09-15T00:00:00"/>
    <x v="1"/>
    <n v="5"/>
    <x v="0"/>
    <s v="No"/>
    <s v="-"/>
    <s v="No"/>
    <n v="0"/>
    <x v="4"/>
    <x v="4"/>
  </r>
  <r>
    <x v="197"/>
    <s v="Ultimate"/>
    <d v="2024-09-16T00:00:00"/>
    <x v="0"/>
    <n v="15"/>
    <x v="2"/>
    <s v="Yes"/>
    <n v="30"/>
    <s v="Yes"/>
    <n v="20"/>
    <x v="10"/>
    <x v="12"/>
  </r>
  <r>
    <x v="198"/>
    <s v="Standard"/>
    <d v="2024-09-17T00:00:00"/>
    <x v="1"/>
    <n v="10"/>
    <x v="0"/>
    <s v="No"/>
    <s v="-"/>
    <s v="Yes"/>
    <n v="20"/>
    <x v="2"/>
    <x v="2"/>
  </r>
  <r>
    <x v="199"/>
    <s v="Core"/>
    <d v="2024-09-18T00:00:00"/>
    <x v="0"/>
    <n v="5"/>
    <x v="0"/>
    <s v="No"/>
    <s v="-"/>
    <s v="No"/>
    <n v="0"/>
    <x v="1"/>
    <x v="1"/>
  </r>
  <r>
    <x v="200"/>
    <s v="Ultimate"/>
    <d v="2024-09-19T00:00:00"/>
    <x v="1"/>
    <n v="15"/>
    <x v="2"/>
    <s v="Yes"/>
    <n v="30"/>
    <s v="Yes"/>
    <n v="20"/>
    <x v="10"/>
    <x v="12"/>
  </r>
  <r>
    <x v="201"/>
    <s v="Standard"/>
    <d v="2024-09-20T00:00:00"/>
    <x v="0"/>
    <n v="10"/>
    <x v="1"/>
    <s v="No"/>
    <s v="-"/>
    <s v="Yes"/>
    <n v="20"/>
    <x v="2"/>
    <x v="2"/>
  </r>
  <r>
    <x v="202"/>
    <s v="Core"/>
    <d v="2024-09-21T00:00:00"/>
    <x v="1"/>
    <n v="5"/>
    <x v="2"/>
    <s v="No"/>
    <s v="-"/>
    <s v="No"/>
    <n v="0"/>
    <x v="4"/>
    <x v="4"/>
  </r>
  <r>
    <x v="203"/>
    <s v="Ultimate"/>
    <d v="2024-09-22T00:00:00"/>
    <x v="0"/>
    <n v="15"/>
    <x v="0"/>
    <s v="Yes"/>
    <n v="30"/>
    <s v="Yes"/>
    <n v="20"/>
    <x v="6"/>
    <x v="14"/>
  </r>
  <r>
    <x v="204"/>
    <s v="Standard"/>
    <d v="2024-09-23T00:00:00"/>
    <x v="1"/>
    <n v="10"/>
    <x v="0"/>
    <s v="No"/>
    <s v="-"/>
    <s v="Yes"/>
    <n v="20"/>
    <x v="0"/>
    <x v="13"/>
  </r>
  <r>
    <x v="205"/>
    <s v="Core"/>
    <d v="2024-09-24T00:00:00"/>
    <x v="0"/>
    <n v="5"/>
    <x v="1"/>
    <s v="No"/>
    <s v="-"/>
    <s v="No"/>
    <n v="0"/>
    <x v="1"/>
    <x v="1"/>
  </r>
  <r>
    <x v="206"/>
    <s v="Ultimate"/>
    <d v="2024-09-25T00:00:00"/>
    <x v="1"/>
    <n v="15"/>
    <x v="2"/>
    <s v="Yes"/>
    <n v="30"/>
    <s v="Yes"/>
    <n v="20"/>
    <x v="7"/>
    <x v="8"/>
  </r>
  <r>
    <x v="207"/>
    <s v="Standard"/>
    <d v="2024-09-26T00:00:00"/>
    <x v="0"/>
    <n v="10"/>
    <x v="2"/>
    <s v="No"/>
    <s v="-"/>
    <s v="Yes"/>
    <n v="20"/>
    <x v="9"/>
    <x v="10"/>
  </r>
  <r>
    <x v="37"/>
    <s v="Core"/>
    <d v="2024-09-27T00:00:00"/>
    <x v="1"/>
    <n v="5"/>
    <x v="0"/>
    <s v="No"/>
    <s v="-"/>
    <s v="No"/>
    <n v="0"/>
    <x v="5"/>
    <x v="11"/>
  </r>
  <r>
    <x v="208"/>
    <s v="Ultimate"/>
    <d v="2024-09-28T00:00:00"/>
    <x v="0"/>
    <n v="15"/>
    <x v="1"/>
    <s v="Yes"/>
    <n v="30"/>
    <s v="Yes"/>
    <n v="20"/>
    <x v="0"/>
    <x v="0"/>
  </r>
  <r>
    <x v="209"/>
    <s v="Standard"/>
    <d v="2024-09-29T00:00:00"/>
    <x v="1"/>
    <n v="10"/>
    <x v="0"/>
    <s v="No"/>
    <s v="-"/>
    <s v="Yes"/>
    <n v="20"/>
    <x v="2"/>
    <x v="2"/>
  </r>
  <r>
    <x v="210"/>
    <s v="Core"/>
    <d v="2024-09-30T00:00:00"/>
    <x v="0"/>
    <n v="5"/>
    <x v="2"/>
    <s v="No"/>
    <s v="-"/>
    <s v="No"/>
    <n v="0"/>
    <x v="1"/>
    <x v="1"/>
  </r>
  <r>
    <x v="211"/>
    <s v="Ultimate"/>
    <d v="2024-10-01T00:00:00"/>
    <x v="1"/>
    <n v="15"/>
    <x v="0"/>
    <s v="Yes"/>
    <n v="30"/>
    <s v="Yes"/>
    <n v="20"/>
    <x v="3"/>
    <x v="3"/>
  </r>
  <r>
    <x v="212"/>
    <s v="Standard"/>
    <d v="2024-10-02T00:00:00"/>
    <x v="0"/>
    <n v="10"/>
    <x v="1"/>
    <s v="No"/>
    <s v="-"/>
    <s v="Yes"/>
    <n v="20"/>
    <x v="6"/>
    <x v="7"/>
  </r>
  <r>
    <x v="213"/>
    <s v="Core"/>
    <d v="2024-10-03T00:00:00"/>
    <x v="1"/>
    <n v="5"/>
    <x v="0"/>
    <s v="No"/>
    <s v="-"/>
    <s v="No"/>
    <n v="0"/>
    <x v="4"/>
    <x v="4"/>
  </r>
  <r>
    <x v="191"/>
    <s v="Ultimate"/>
    <d v="2024-10-04T00:00:00"/>
    <x v="0"/>
    <n v="15"/>
    <x v="2"/>
    <s v="Yes"/>
    <n v="30"/>
    <s v="Yes"/>
    <n v="20"/>
    <x v="10"/>
    <x v="12"/>
  </r>
  <r>
    <x v="45"/>
    <s v="Standard"/>
    <d v="2024-10-05T00:00:00"/>
    <x v="1"/>
    <n v="10"/>
    <x v="0"/>
    <s v="No"/>
    <s v="-"/>
    <s v="Yes"/>
    <n v="20"/>
    <x v="2"/>
    <x v="2"/>
  </r>
  <r>
    <x v="214"/>
    <s v="Core"/>
    <d v="2024-10-06T00:00:00"/>
    <x v="0"/>
    <n v="5"/>
    <x v="1"/>
    <s v="No"/>
    <s v="-"/>
    <s v="No"/>
    <n v="0"/>
    <x v="1"/>
    <x v="1"/>
  </r>
  <r>
    <x v="215"/>
    <s v="Ultimate"/>
    <d v="2024-10-07T00:00:00"/>
    <x v="1"/>
    <n v="15"/>
    <x v="0"/>
    <s v="Yes"/>
    <n v="30"/>
    <s v="Yes"/>
    <n v="20"/>
    <x v="7"/>
    <x v="8"/>
  </r>
  <r>
    <x v="216"/>
    <s v="Standard"/>
    <d v="2024-10-08T00:00:00"/>
    <x v="0"/>
    <n v="10"/>
    <x v="2"/>
    <s v="No"/>
    <s v="-"/>
    <s v="Yes"/>
    <n v="20"/>
    <x v="6"/>
    <x v="7"/>
  </r>
  <r>
    <x v="217"/>
    <s v="Core"/>
    <d v="2024-10-09T00:00:00"/>
    <x v="1"/>
    <n v="5"/>
    <x v="0"/>
    <s v="No"/>
    <s v="-"/>
    <s v="No"/>
    <n v="0"/>
    <x v="4"/>
    <x v="4"/>
  </r>
  <r>
    <x v="218"/>
    <s v="Ultimate"/>
    <d v="2024-10-10T00:00:00"/>
    <x v="0"/>
    <n v="15"/>
    <x v="1"/>
    <s v="Yes"/>
    <n v="30"/>
    <s v="Yes"/>
    <n v="20"/>
    <x v="3"/>
    <x v="3"/>
  </r>
  <r>
    <x v="219"/>
    <s v="Standard"/>
    <d v="2024-10-11T00:00:00"/>
    <x v="1"/>
    <n v="10"/>
    <x v="0"/>
    <s v="No"/>
    <s v="-"/>
    <s v="Yes"/>
    <n v="20"/>
    <x v="2"/>
    <x v="2"/>
  </r>
  <r>
    <x v="127"/>
    <s v="Core"/>
    <d v="2024-10-12T00:00:00"/>
    <x v="0"/>
    <n v="5"/>
    <x v="2"/>
    <s v="No"/>
    <s v="-"/>
    <s v="No"/>
    <n v="0"/>
    <x v="1"/>
    <x v="1"/>
  </r>
  <r>
    <x v="220"/>
    <s v="Ultimate"/>
    <d v="2024-10-13T00:00:00"/>
    <x v="1"/>
    <n v="15"/>
    <x v="0"/>
    <s v="Yes"/>
    <n v="30"/>
    <s v="Yes"/>
    <n v="20"/>
    <x v="6"/>
    <x v="14"/>
  </r>
  <r>
    <x v="221"/>
    <s v="Standard"/>
    <d v="2024-10-14T00:00:00"/>
    <x v="0"/>
    <n v="10"/>
    <x v="1"/>
    <s v="No"/>
    <s v="-"/>
    <s v="Yes"/>
    <n v="20"/>
    <x v="6"/>
    <x v="7"/>
  </r>
  <r>
    <x v="222"/>
    <s v="Core"/>
    <d v="2024-10-15T00:00:00"/>
    <x v="1"/>
    <n v="5"/>
    <x v="0"/>
    <s v="No"/>
    <s v="-"/>
    <s v="No"/>
    <n v="0"/>
    <x v="4"/>
    <x v="4"/>
  </r>
  <r>
    <x v="223"/>
    <s v="Ultimate"/>
    <d v="2024-10-16T00:00:00"/>
    <x v="0"/>
    <n v="15"/>
    <x v="2"/>
    <s v="Yes"/>
    <n v="30"/>
    <s v="Yes"/>
    <n v="20"/>
    <x v="10"/>
    <x v="12"/>
  </r>
  <r>
    <x v="224"/>
    <s v="Standard"/>
    <d v="2024-10-17T00:00:00"/>
    <x v="1"/>
    <n v="10"/>
    <x v="0"/>
    <s v="No"/>
    <s v="-"/>
    <s v="Yes"/>
    <n v="20"/>
    <x v="2"/>
    <x v="2"/>
  </r>
  <r>
    <x v="225"/>
    <s v="Core"/>
    <d v="2024-10-18T00:00:00"/>
    <x v="0"/>
    <n v="5"/>
    <x v="1"/>
    <s v="No"/>
    <s v="-"/>
    <s v="No"/>
    <n v="0"/>
    <x v="1"/>
    <x v="1"/>
  </r>
  <r>
    <x v="226"/>
    <s v="Ultimate"/>
    <d v="2024-10-19T00:00:00"/>
    <x v="1"/>
    <n v="15"/>
    <x v="0"/>
    <s v="Yes"/>
    <n v="30"/>
    <s v="Yes"/>
    <n v="20"/>
    <x v="6"/>
    <x v="14"/>
  </r>
  <r>
    <x v="227"/>
    <s v="Standard"/>
    <d v="2024-10-20T00:00:00"/>
    <x v="0"/>
    <n v="10"/>
    <x v="2"/>
    <s v="No"/>
    <s v="-"/>
    <s v="Yes"/>
    <n v="20"/>
    <x v="9"/>
    <x v="10"/>
  </r>
  <r>
    <x v="228"/>
    <s v="Core"/>
    <d v="2024-10-21T00:00:00"/>
    <x v="1"/>
    <n v="5"/>
    <x v="0"/>
    <s v="No"/>
    <s v="-"/>
    <s v="No"/>
    <n v="0"/>
    <x v="5"/>
    <x v="11"/>
  </r>
  <r>
    <x v="229"/>
    <s v="Ultimate"/>
    <d v="2024-10-22T00:00:00"/>
    <x v="0"/>
    <n v="15"/>
    <x v="1"/>
    <s v="Yes"/>
    <n v="30"/>
    <s v="Yes"/>
    <n v="20"/>
    <x v="0"/>
    <x v="0"/>
  </r>
  <r>
    <x v="230"/>
    <s v="Standard"/>
    <d v="2024-10-23T00:00:00"/>
    <x v="1"/>
    <n v="10"/>
    <x v="0"/>
    <s v="No"/>
    <s v="-"/>
    <s v="Yes"/>
    <n v="20"/>
    <x v="2"/>
    <x v="2"/>
  </r>
  <r>
    <x v="231"/>
    <s v="Core"/>
    <d v="2024-10-24T00:00:00"/>
    <x v="0"/>
    <n v="5"/>
    <x v="2"/>
    <s v="No"/>
    <s v="-"/>
    <s v="No"/>
    <n v="0"/>
    <x v="1"/>
    <x v="1"/>
  </r>
  <r>
    <x v="140"/>
    <s v="Ultimate"/>
    <d v="2024-10-25T00:00:00"/>
    <x v="1"/>
    <n v="15"/>
    <x v="0"/>
    <s v="Yes"/>
    <n v="30"/>
    <s v="Yes"/>
    <n v="20"/>
    <x v="3"/>
    <x v="3"/>
  </r>
  <r>
    <x v="232"/>
    <s v="Standard"/>
    <d v="2024-10-26T00:00:00"/>
    <x v="0"/>
    <n v="10"/>
    <x v="1"/>
    <s v="No"/>
    <s v="-"/>
    <s v="Yes"/>
    <n v="20"/>
    <x v="6"/>
    <x v="7"/>
  </r>
  <r>
    <x v="233"/>
    <s v="Core"/>
    <d v="2024-10-27T00:00:00"/>
    <x v="1"/>
    <n v="5"/>
    <x v="0"/>
    <s v="No"/>
    <s v="-"/>
    <s v="No"/>
    <n v="0"/>
    <x v="4"/>
    <x v="4"/>
  </r>
  <r>
    <x v="234"/>
    <s v="Ultimate"/>
    <d v="2024-10-28T00:00:00"/>
    <x v="0"/>
    <n v="15"/>
    <x v="2"/>
    <s v="Yes"/>
    <n v="30"/>
    <s v="Yes"/>
    <n v="20"/>
    <x v="10"/>
    <x v="12"/>
  </r>
  <r>
    <x v="235"/>
    <s v="Standard"/>
    <d v="2024-10-29T00:00:00"/>
    <x v="1"/>
    <n v="10"/>
    <x v="0"/>
    <s v="No"/>
    <s v="-"/>
    <s v="Yes"/>
    <n v="20"/>
    <x v="2"/>
    <x v="2"/>
  </r>
  <r>
    <x v="236"/>
    <s v="Core"/>
    <d v="2024-10-30T00:00:00"/>
    <x v="0"/>
    <n v="5"/>
    <x v="1"/>
    <s v="No"/>
    <s v="-"/>
    <s v="No"/>
    <n v="0"/>
    <x v="1"/>
    <x v="1"/>
  </r>
  <r>
    <x v="237"/>
    <s v="Ultimate"/>
    <d v="2024-10-31T00:00:00"/>
    <x v="1"/>
    <n v="15"/>
    <x v="0"/>
    <s v="Yes"/>
    <n v="30"/>
    <s v="Yes"/>
    <n v="20"/>
    <x v="7"/>
    <x v="8"/>
  </r>
  <r>
    <x v="238"/>
    <s v="Standard"/>
    <d v="2024-11-01T00:00:00"/>
    <x v="0"/>
    <n v="10"/>
    <x v="2"/>
    <s v="No"/>
    <s v="-"/>
    <s v="Yes"/>
    <n v="20"/>
    <x v="6"/>
    <x v="7"/>
  </r>
  <r>
    <x v="239"/>
    <s v="Core"/>
    <d v="2024-11-02T00:00:00"/>
    <x v="1"/>
    <n v="5"/>
    <x v="0"/>
    <s v="No"/>
    <s v="-"/>
    <s v="No"/>
    <n v="0"/>
    <x v="4"/>
    <x v="4"/>
  </r>
  <r>
    <x v="240"/>
    <s v="Ultimate"/>
    <d v="2024-11-03T00:00:00"/>
    <x v="0"/>
    <n v="15"/>
    <x v="1"/>
    <s v="Yes"/>
    <n v="30"/>
    <s v="Yes"/>
    <n v="20"/>
    <x v="3"/>
    <x v="3"/>
  </r>
  <r>
    <x v="241"/>
    <s v="Standard"/>
    <d v="2024-11-04T00:00:00"/>
    <x v="1"/>
    <n v="10"/>
    <x v="0"/>
    <s v="No"/>
    <s v="-"/>
    <s v="Yes"/>
    <n v="20"/>
    <x v="2"/>
    <x v="2"/>
  </r>
  <r>
    <x v="242"/>
    <s v="Core"/>
    <d v="2024-11-05T00:00:00"/>
    <x v="0"/>
    <n v="5"/>
    <x v="2"/>
    <s v="No"/>
    <s v="-"/>
    <s v="No"/>
    <n v="0"/>
    <x v="1"/>
    <x v="1"/>
  </r>
  <r>
    <x v="243"/>
    <s v="Ultimate"/>
    <d v="2024-11-06T00:00:00"/>
    <x v="1"/>
    <n v="15"/>
    <x v="0"/>
    <s v="Yes"/>
    <n v="30"/>
    <s v="Yes"/>
    <n v="20"/>
    <x v="6"/>
    <x v="14"/>
  </r>
  <r>
    <x v="244"/>
    <s v="Core"/>
    <d v="2024-11-07T00:00:00"/>
    <x v="0"/>
    <n v="5"/>
    <x v="0"/>
    <s v="No"/>
    <s v="-"/>
    <s v="No"/>
    <n v="0"/>
    <x v="1"/>
    <x v="1"/>
  </r>
  <r>
    <x v="245"/>
    <s v="Ultimate"/>
    <d v="2024-11-08T00:00:00"/>
    <x v="1"/>
    <n v="15"/>
    <x v="2"/>
    <s v="Yes"/>
    <n v="30"/>
    <s v="Yes"/>
    <n v="20"/>
    <x v="10"/>
    <x v="12"/>
  </r>
  <r>
    <x v="246"/>
    <s v="Standard"/>
    <d v="2024-11-09T00:00:00"/>
    <x v="0"/>
    <n v="10"/>
    <x v="1"/>
    <s v="No"/>
    <s v="-"/>
    <s v="Yes"/>
    <n v="20"/>
    <x v="2"/>
    <x v="2"/>
  </r>
  <r>
    <x v="247"/>
    <s v="Core"/>
    <d v="2024-11-10T00:00:00"/>
    <x v="1"/>
    <n v="5"/>
    <x v="2"/>
    <s v="No"/>
    <s v="-"/>
    <s v="No"/>
    <n v="0"/>
    <x v="4"/>
    <x v="4"/>
  </r>
  <r>
    <x v="248"/>
    <s v="Ultimate"/>
    <d v="2024-11-11T00:00:00"/>
    <x v="0"/>
    <n v="15"/>
    <x v="0"/>
    <s v="Yes"/>
    <n v="30"/>
    <s v="Yes"/>
    <n v="20"/>
    <x v="6"/>
    <x v="14"/>
  </r>
  <r>
    <x v="249"/>
    <s v="Standard"/>
    <d v="2024-11-12T00:00:00"/>
    <x v="1"/>
    <n v="10"/>
    <x v="0"/>
    <s v="No"/>
    <s v="-"/>
    <s v="Yes"/>
    <n v="20"/>
    <x v="0"/>
    <x v="13"/>
  </r>
  <r>
    <x v="250"/>
    <s v="Core"/>
    <d v="2024-11-13T00:00:00"/>
    <x v="0"/>
    <n v="5"/>
    <x v="1"/>
    <s v="No"/>
    <s v="-"/>
    <s v="No"/>
    <n v="0"/>
    <x v="1"/>
    <x v="1"/>
  </r>
  <r>
    <x v="251"/>
    <s v="Ultimate"/>
    <d v="2024-11-14T00:00:00"/>
    <x v="1"/>
    <n v="15"/>
    <x v="2"/>
    <s v="Yes"/>
    <n v="30"/>
    <s v="Yes"/>
    <n v="20"/>
    <x v="7"/>
    <x v="8"/>
  </r>
  <r>
    <x v="252"/>
    <s v="Standard"/>
    <d v="2024-11-15T00:00:00"/>
    <x v="0"/>
    <n v="10"/>
    <x v="2"/>
    <s v="No"/>
    <s v="-"/>
    <s v="Yes"/>
    <n v="20"/>
    <x v="9"/>
    <x v="10"/>
  </r>
  <r>
    <x v="253"/>
    <s v="Core"/>
    <d v="2024-11-16T00:00:00"/>
    <x v="1"/>
    <n v="5"/>
    <x v="0"/>
    <s v="No"/>
    <s v="-"/>
    <s v="No"/>
    <n v="0"/>
    <x v="5"/>
    <x v="11"/>
  </r>
  <r>
    <x v="254"/>
    <s v="Ultimate"/>
    <d v="2024-11-17T00:00:00"/>
    <x v="0"/>
    <n v="15"/>
    <x v="1"/>
    <s v="Yes"/>
    <n v="30"/>
    <s v="Yes"/>
    <n v="20"/>
    <x v="0"/>
    <x v="0"/>
  </r>
  <r>
    <x v="255"/>
    <s v="Standard"/>
    <d v="2024-11-18T00:00:00"/>
    <x v="1"/>
    <n v="10"/>
    <x v="0"/>
    <s v="No"/>
    <s v="-"/>
    <s v="Yes"/>
    <n v="20"/>
    <x v="2"/>
    <x v="2"/>
  </r>
  <r>
    <x v="256"/>
    <s v="Core"/>
    <d v="2024-11-19T00:00:00"/>
    <x v="0"/>
    <n v="5"/>
    <x v="2"/>
    <s v="No"/>
    <s v="-"/>
    <s v="No"/>
    <n v="0"/>
    <x v="1"/>
    <x v="1"/>
  </r>
  <r>
    <x v="257"/>
    <s v="Ultimate"/>
    <d v="2024-11-20T00:00:00"/>
    <x v="1"/>
    <n v="15"/>
    <x v="0"/>
    <s v="Yes"/>
    <n v="30"/>
    <s v="Yes"/>
    <n v="20"/>
    <x v="3"/>
    <x v="3"/>
  </r>
  <r>
    <x v="258"/>
    <s v="Standard"/>
    <d v="2024-11-21T00:00:00"/>
    <x v="0"/>
    <n v="10"/>
    <x v="1"/>
    <s v="No"/>
    <s v="-"/>
    <s v="Yes"/>
    <n v="20"/>
    <x v="6"/>
    <x v="7"/>
  </r>
  <r>
    <x v="259"/>
    <s v="Core"/>
    <d v="2024-11-22T00:00:00"/>
    <x v="1"/>
    <n v="5"/>
    <x v="0"/>
    <s v="No"/>
    <s v="-"/>
    <s v="No"/>
    <n v="0"/>
    <x v="4"/>
    <x v="4"/>
  </r>
  <r>
    <x v="260"/>
    <s v="Ultimate"/>
    <d v="2024-11-23T00:00:00"/>
    <x v="0"/>
    <n v="15"/>
    <x v="2"/>
    <s v="Yes"/>
    <n v="30"/>
    <s v="Yes"/>
    <n v="20"/>
    <x v="10"/>
    <x v="12"/>
  </r>
  <r>
    <x v="119"/>
    <s v="Standard"/>
    <d v="2024-11-24T00:00:00"/>
    <x v="1"/>
    <n v="10"/>
    <x v="0"/>
    <s v="No"/>
    <s v="-"/>
    <s v="Yes"/>
    <n v="20"/>
    <x v="2"/>
    <x v="2"/>
  </r>
  <r>
    <x v="261"/>
    <s v="Core"/>
    <d v="2024-11-25T00:00:00"/>
    <x v="0"/>
    <n v="5"/>
    <x v="1"/>
    <s v="No"/>
    <s v="-"/>
    <s v="No"/>
    <n v="0"/>
    <x v="1"/>
    <x v="1"/>
  </r>
  <r>
    <x v="262"/>
    <s v="Ultimate"/>
    <d v="2024-11-26T00:00:00"/>
    <x v="1"/>
    <n v="15"/>
    <x v="0"/>
    <s v="Yes"/>
    <n v="30"/>
    <s v="Yes"/>
    <n v="20"/>
    <x v="7"/>
    <x v="8"/>
  </r>
  <r>
    <x v="263"/>
    <s v="Standard"/>
    <d v="2024-11-27T00:00:00"/>
    <x v="0"/>
    <n v="10"/>
    <x v="2"/>
    <s v="No"/>
    <s v="-"/>
    <s v="Yes"/>
    <n v="20"/>
    <x v="6"/>
    <x v="7"/>
  </r>
  <r>
    <x v="264"/>
    <s v="Core"/>
    <d v="2024-11-28T00:00:00"/>
    <x v="1"/>
    <n v="5"/>
    <x v="0"/>
    <s v="No"/>
    <s v="-"/>
    <s v="No"/>
    <n v="0"/>
    <x v="4"/>
    <x v="4"/>
  </r>
  <r>
    <x v="265"/>
    <s v="Ultimate"/>
    <d v="2024-11-29T00:00:00"/>
    <x v="0"/>
    <n v="15"/>
    <x v="1"/>
    <s v="Yes"/>
    <n v="30"/>
    <s v="Yes"/>
    <n v="20"/>
    <x v="3"/>
    <x v="3"/>
  </r>
  <r>
    <x v="266"/>
    <s v="Standard"/>
    <d v="2024-11-30T00:00:00"/>
    <x v="1"/>
    <n v="10"/>
    <x v="0"/>
    <s v="No"/>
    <s v="-"/>
    <s v="Yes"/>
    <n v="20"/>
    <x v="2"/>
    <x v="2"/>
  </r>
  <r>
    <x v="267"/>
    <s v="Core"/>
    <d v="2024-12-01T00:00:00"/>
    <x v="0"/>
    <n v="5"/>
    <x v="2"/>
    <s v="No"/>
    <s v="-"/>
    <s v="No"/>
    <n v="0"/>
    <x v="1"/>
    <x v="1"/>
  </r>
  <r>
    <x v="268"/>
    <s v="Ultimate"/>
    <d v="2024-12-02T00:00:00"/>
    <x v="1"/>
    <n v="15"/>
    <x v="0"/>
    <s v="Yes"/>
    <n v="30"/>
    <s v="Yes"/>
    <n v="20"/>
    <x v="6"/>
    <x v="14"/>
  </r>
  <r>
    <x v="269"/>
    <s v="Standard"/>
    <d v="2024-12-03T00:00:00"/>
    <x v="0"/>
    <n v="10"/>
    <x v="1"/>
    <s v="No"/>
    <s v="-"/>
    <s v="Yes"/>
    <n v="20"/>
    <x v="6"/>
    <x v="7"/>
  </r>
  <r>
    <x v="270"/>
    <s v="Core"/>
    <d v="2024-12-04T00:00:00"/>
    <x v="1"/>
    <n v="5"/>
    <x v="0"/>
    <s v="No"/>
    <s v="-"/>
    <s v="No"/>
    <n v="0"/>
    <x v="4"/>
    <x v="4"/>
  </r>
  <r>
    <x v="271"/>
    <s v="Ultimate"/>
    <d v="2024-12-05T00:00:00"/>
    <x v="0"/>
    <n v="15"/>
    <x v="2"/>
    <s v="Yes"/>
    <n v="30"/>
    <s v="Yes"/>
    <n v="20"/>
    <x v="10"/>
    <x v="12"/>
  </r>
  <r>
    <x v="130"/>
    <s v="Standard"/>
    <d v="2024-12-06T00:00:00"/>
    <x v="1"/>
    <n v="10"/>
    <x v="0"/>
    <s v="No"/>
    <s v="-"/>
    <s v="Yes"/>
    <n v="20"/>
    <x v="2"/>
    <x v="2"/>
  </r>
  <r>
    <x v="131"/>
    <s v="Core"/>
    <d v="2024-12-07T00:00:00"/>
    <x v="0"/>
    <n v="5"/>
    <x v="1"/>
    <s v="No"/>
    <s v="-"/>
    <s v="No"/>
    <n v="0"/>
    <x v="1"/>
    <x v="1"/>
  </r>
  <r>
    <x v="181"/>
    <s v="Ultimate"/>
    <d v="2024-12-08T00:00:00"/>
    <x v="1"/>
    <n v="15"/>
    <x v="0"/>
    <s v="Yes"/>
    <n v="30"/>
    <s v="Yes"/>
    <n v="20"/>
    <x v="7"/>
    <x v="8"/>
  </r>
  <r>
    <x v="272"/>
    <s v="Standard"/>
    <d v="2024-12-09T00:00:00"/>
    <x v="0"/>
    <n v="10"/>
    <x v="2"/>
    <s v="No"/>
    <s v="-"/>
    <s v="Yes"/>
    <n v="20"/>
    <x v="9"/>
    <x v="10"/>
  </r>
  <r>
    <x v="273"/>
    <s v="Core"/>
    <d v="2024-12-10T00:00:00"/>
    <x v="1"/>
    <n v="5"/>
    <x v="0"/>
    <s v="No"/>
    <s v="-"/>
    <s v="No"/>
    <n v="0"/>
    <x v="5"/>
    <x v="11"/>
  </r>
  <r>
    <x v="274"/>
    <s v="Ultimate"/>
    <d v="2024-12-11T00:00:00"/>
    <x v="0"/>
    <n v="15"/>
    <x v="1"/>
    <s v="Yes"/>
    <n v="30"/>
    <s v="Yes"/>
    <n v="20"/>
    <x v="0"/>
    <x v="0"/>
  </r>
  <r>
    <x v="275"/>
    <s v="Standard"/>
    <d v="2024-12-12T00:00:00"/>
    <x v="1"/>
    <n v="10"/>
    <x v="0"/>
    <s v="No"/>
    <s v="-"/>
    <s v="Yes"/>
    <n v="20"/>
    <x v="2"/>
    <x v="2"/>
  </r>
  <r>
    <x v="276"/>
    <s v="Core"/>
    <d v="2024-12-13T00:00:00"/>
    <x v="0"/>
    <n v="5"/>
    <x v="2"/>
    <s v="No"/>
    <s v="-"/>
    <s v="No"/>
    <n v="0"/>
    <x v="1"/>
    <x v="1"/>
  </r>
  <r>
    <x v="277"/>
    <s v="Ultimate"/>
    <d v="2024-12-14T00:00:00"/>
    <x v="1"/>
    <n v="15"/>
    <x v="0"/>
    <s v="Yes"/>
    <n v="30"/>
    <s v="Yes"/>
    <n v="20"/>
    <x v="3"/>
    <x v="3"/>
  </r>
  <r>
    <x v="278"/>
    <s v="Standard"/>
    <d v="2024-12-15T00:00:00"/>
    <x v="0"/>
    <n v="10"/>
    <x v="1"/>
    <s v="No"/>
    <s v="-"/>
    <s v="Yes"/>
    <n v="20"/>
    <x v="6"/>
    <x v="7"/>
  </r>
  <r>
    <x v="279"/>
    <s v="Core"/>
    <d v="2024-12-16T00:00:00"/>
    <x v="1"/>
    <n v="5"/>
    <x v="0"/>
    <s v="No"/>
    <s v="-"/>
    <s v="No"/>
    <n v="0"/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Ultimate"/>
    <x v="0"/>
    <s v="Yes"/>
    <n v="15"/>
    <x v="0"/>
    <s v="Yes"/>
    <n v="30"/>
    <s v="Yes"/>
    <n v="20"/>
    <n v="5"/>
    <n v="60"/>
    <n v="65"/>
  </r>
  <r>
    <s v="Core"/>
    <x v="1"/>
    <s v="No"/>
    <n v="5"/>
    <x v="1"/>
    <s v="No"/>
    <s v="-"/>
    <s v="No"/>
    <n v="0"/>
    <n v="0"/>
    <n v="5"/>
    <n v="5"/>
  </r>
  <r>
    <s v="Standard"/>
    <x v="2"/>
    <s v="Yes"/>
    <n v="10"/>
    <x v="2"/>
    <s v="No"/>
    <s v="-"/>
    <s v="Yes"/>
    <n v="20"/>
    <n v="10"/>
    <n v="20"/>
    <n v="30"/>
  </r>
  <r>
    <s v="Ultimate"/>
    <x v="3"/>
    <s v="No"/>
    <n v="15"/>
    <x v="0"/>
    <s v="Yes"/>
    <n v="30"/>
    <s v="Yes"/>
    <n v="20"/>
    <n v="3"/>
    <n v="62"/>
    <n v="65"/>
  </r>
  <r>
    <s v="Core"/>
    <x v="4"/>
    <s v="Yes"/>
    <n v="5"/>
    <x v="0"/>
    <s v="No"/>
    <s v="-"/>
    <s v="No"/>
    <n v="0"/>
    <n v="1"/>
    <n v="4"/>
    <n v="5"/>
  </r>
  <r>
    <s v="Standard"/>
    <x v="5"/>
    <s v="No"/>
    <n v="10"/>
    <x v="0"/>
    <s v="No"/>
    <s v="-"/>
    <s v="Yes"/>
    <n v="20"/>
    <n v="2"/>
    <n v="28"/>
    <n v="30"/>
  </r>
  <r>
    <s v="Ultimate"/>
    <x v="6"/>
    <s v="Yes"/>
    <n v="15"/>
    <x v="2"/>
    <s v="Yes"/>
    <n v="30"/>
    <s v="Yes"/>
    <n v="20"/>
    <n v="10"/>
    <n v="55"/>
    <n v="65"/>
  </r>
  <r>
    <s v="Core"/>
    <x v="7"/>
    <s v="Yes"/>
    <n v="5"/>
    <x v="1"/>
    <s v="No"/>
    <s v="-"/>
    <s v="No"/>
    <n v="0"/>
    <n v="0"/>
    <n v="5"/>
    <n v="5"/>
  </r>
  <r>
    <s v="Ultimate"/>
    <x v="4"/>
    <s v="No"/>
    <n v="15"/>
    <x v="0"/>
    <s v="Yes"/>
    <n v="30"/>
    <s v="Yes"/>
    <n v="20"/>
    <n v="5"/>
    <n v="60"/>
    <n v="65"/>
  </r>
  <r>
    <s v="Standard"/>
    <x v="8"/>
    <s v="Yes"/>
    <n v="10"/>
    <x v="2"/>
    <s v="No"/>
    <s v="-"/>
    <s v="Yes"/>
    <n v="20"/>
    <n v="15"/>
    <n v="15"/>
    <n v="30"/>
  </r>
  <r>
    <s v="Core"/>
    <x v="9"/>
    <s v="No"/>
    <n v="5"/>
    <x v="0"/>
    <s v="No"/>
    <s v="-"/>
    <s v="No"/>
    <n v="0"/>
    <n v="1"/>
    <n v="4"/>
    <n v="5"/>
  </r>
  <r>
    <s v="Ultimate"/>
    <x v="10"/>
    <s v="Yes"/>
    <n v="15"/>
    <x v="1"/>
    <s v="Yes"/>
    <n v="30"/>
    <s v="Yes"/>
    <n v="20"/>
    <n v="20"/>
    <n v="45"/>
    <n v="65"/>
  </r>
  <r>
    <s v="Standard"/>
    <x v="11"/>
    <s v="No"/>
    <n v="10"/>
    <x v="0"/>
    <s v="No"/>
    <s v="-"/>
    <s v="Yes"/>
    <n v="20"/>
    <n v="10"/>
    <n v="20"/>
    <n v="30"/>
  </r>
  <r>
    <s v="Core"/>
    <x v="12"/>
    <s v="Yes"/>
    <n v="5"/>
    <x v="2"/>
    <s v="No"/>
    <s v="-"/>
    <s v="No"/>
    <n v="0"/>
    <n v="0"/>
    <n v="5"/>
    <n v="5"/>
  </r>
  <r>
    <s v="Ultimate"/>
    <x v="13"/>
    <s v="No"/>
    <n v="15"/>
    <x v="0"/>
    <s v="Yes"/>
    <n v="30"/>
    <s v="Yes"/>
    <n v="20"/>
    <n v="8"/>
    <n v="57"/>
    <n v="65"/>
  </r>
  <r>
    <s v="Standard"/>
    <x v="14"/>
    <s v="Yes"/>
    <n v="10"/>
    <x v="1"/>
    <s v="No"/>
    <s v="-"/>
    <s v="Yes"/>
    <n v="20"/>
    <n v="12"/>
    <n v="18"/>
    <n v="30"/>
  </r>
  <r>
    <s v="Core"/>
    <x v="15"/>
    <s v="No"/>
    <n v="5"/>
    <x v="0"/>
    <s v="No"/>
    <s v="-"/>
    <s v="No"/>
    <n v="0"/>
    <n v="2"/>
    <n v="3"/>
    <n v="5"/>
  </r>
  <r>
    <s v="Ultimate"/>
    <x v="16"/>
    <s v="Yes"/>
    <n v="15"/>
    <x v="2"/>
    <s v="Yes"/>
    <n v="30"/>
    <s v="Yes"/>
    <n v="20"/>
    <n v="7"/>
    <n v="58"/>
    <n v="65"/>
  </r>
  <r>
    <s v="Standard"/>
    <x v="17"/>
    <s v="No"/>
    <n v="10"/>
    <x v="0"/>
    <s v="No"/>
    <s v="-"/>
    <s v="Yes"/>
    <n v="20"/>
    <n v="5"/>
    <n v="25"/>
    <n v="30"/>
  </r>
  <r>
    <s v="Core"/>
    <x v="18"/>
    <s v="Yes"/>
    <n v="5"/>
    <x v="1"/>
    <s v="No"/>
    <s v="-"/>
    <s v="No"/>
    <n v="0"/>
    <n v="0"/>
    <n v="5"/>
    <n v="5"/>
  </r>
  <r>
    <s v="Ultimate"/>
    <x v="19"/>
    <s v="No"/>
    <n v="15"/>
    <x v="0"/>
    <s v="Yes"/>
    <n v="30"/>
    <s v="Yes"/>
    <n v="20"/>
    <n v="3"/>
    <n v="62"/>
    <n v="65"/>
  </r>
  <r>
    <s v="Standard"/>
    <x v="20"/>
    <s v="Yes"/>
    <n v="10"/>
    <x v="2"/>
    <s v="No"/>
    <s v="-"/>
    <s v="Yes"/>
    <n v="20"/>
    <n v="15"/>
    <n v="15"/>
    <n v="30"/>
  </r>
  <r>
    <s v="Core"/>
    <x v="21"/>
    <s v="No"/>
    <n v="5"/>
    <x v="0"/>
    <s v="No"/>
    <s v="-"/>
    <s v="No"/>
    <n v="0"/>
    <n v="1"/>
    <n v="4"/>
    <n v="5"/>
  </r>
  <r>
    <s v="Ultimate"/>
    <x v="22"/>
    <s v="Yes"/>
    <n v="15"/>
    <x v="1"/>
    <s v="Yes"/>
    <n v="30"/>
    <s v="Yes"/>
    <n v="20"/>
    <n v="20"/>
    <n v="45"/>
    <n v="65"/>
  </r>
  <r>
    <s v="Standard"/>
    <x v="23"/>
    <s v="No"/>
    <n v="10"/>
    <x v="0"/>
    <s v="No"/>
    <s v="-"/>
    <s v="Yes"/>
    <n v="20"/>
    <n v="10"/>
    <n v="20"/>
    <n v="30"/>
  </r>
  <r>
    <s v="Core"/>
    <x v="24"/>
    <s v="Yes"/>
    <n v="5"/>
    <x v="2"/>
    <s v="No"/>
    <s v="-"/>
    <s v="No"/>
    <n v="0"/>
    <n v="0"/>
    <n v="5"/>
    <n v="5"/>
  </r>
  <r>
    <s v="Ultimate"/>
    <x v="25"/>
    <s v="No"/>
    <n v="15"/>
    <x v="0"/>
    <s v="Yes"/>
    <n v="30"/>
    <s v="Yes"/>
    <n v="20"/>
    <n v="5"/>
    <n v="60"/>
    <n v="65"/>
  </r>
  <r>
    <s v="Standard"/>
    <x v="26"/>
    <s v="Yes"/>
    <n v="10"/>
    <x v="1"/>
    <s v="No"/>
    <s v="-"/>
    <s v="Yes"/>
    <n v="20"/>
    <n v="15"/>
    <n v="15"/>
    <n v="30"/>
  </r>
  <r>
    <s v="Core"/>
    <x v="27"/>
    <s v="No"/>
    <n v="5"/>
    <x v="0"/>
    <s v="No"/>
    <s v="-"/>
    <s v="No"/>
    <n v="0"/>
    <n v="1"/>
    <n v="4"/>
    <n v="5"/>
  </r>
  <r>
    <s v="Ultimate"/>
    <x v="28"/>
    <s v="Yes"/>
    <n v="15"/>
    <x v="2"/>
    <s v="Yes"/>
    <n v="30"/>
    <s v="Yes"/>
    <n v="20"/>
    <n v="7"/>
    <n v="58"/>
    <n v="65"/>
  </r>
  <r>
    <s v="Standard"/>
    <x v="29"/>
    <s v="No"/>
    <n v="10"/>
    <x v="0"/>
    <s v="No"/>
    <s v="-"/>
    <s v="Yes"/>
    <n v="20"/>
    <n v="10"/>
    <n v="20"/>
    <n v="30"/>
  </r>
  <r>
    <s v="Core"/>
    <x v="30"/>
    <s v="Yes"/>
    <n v="5"/>
    <x v="1"/>
    <s v="No"/>
    <s v="-"/>
    <s v="No"/>
    <n v="0"/>
    <n v="0"/>
    <n v="5"/>
    <n v="5"/>
  </r>
  <r>
    <s v="Ultimate"/>
    <x v="31"/>
    <s v="No"/>
    <n v="15"/>
    <x v="0"/>
    <s v="Yes"/>
    <n v="30"/>
    <s v="Yes"/>
    <n v="20"/>
    <n v="3"/>
    <n v="62"/>
    <n v="65"/>
  </r>
  <r>
    <s v="Standard"/>
    <x v="32"/>
    <s v="Yes"/>
    <n v="10"/>
    <x v="2"/>
    <s v="No"/>
    <s v="-"/>
    <s v="Yes"/>
    <n v="20"/>
    <n v="15"/>
    <n v="15"/>
    <n v="30"/>
  </r>
  <r>
    <s v="Core"/>
    <x v="33"/>
    <s v="No"/>
    <n v="5"/>
    <x v="0"/>
    <s v="No"/>
    <s v="-"/>
    <s v="No"/>
    <n v="0"/>
    <n v="1"/>
    <n v="4"/>
    <n v="5"/>
  </r>
  <r>
    <s v="Core"/>
    <x v="34"/>
    <s v="Yes"/>
    <n v="5"/>
    <x v="0"/>
    <s v="No"/>
    <s v="-"/>
    <s v="No"/>
    <n v="0"/>
    <n v="0"/>
    <n v="5"/>
    <n v="5"/>
  </r>
  <r>
    <s v="Ultimate"/>
    <x v="35"/>
    <s v="No"/>
    <n v="15"/>
    <x v="2"/>
    <s v="Yes"/>
    <n v="30"/>
    <s v="Yes"/>
    <n v="20"/>
    <n v="7"/>
    <n v="58"/>
    <n v="65"/>
  </r>
  <r>
    <s v="Standard"/>
    <x v="36"/>
    <s v="Yes"/>
    <n v="10"/>
    <x v="1"/>
    <s v="No"/>
    <s v="-"/>
    <s v="Yes"/>
    <n v="20"/>
    <n v="10"/>
    <n v="20"/>
    <n v="30"/>
  </r>
  <r>
    <s v="Core"/>
    <x v="37"/>
    <s v="No"/>
    <n v="5"/>
    <x v="2"/>
    <s v="No"/>
    <s v="-"/>
    <s v="No"/>
    <n v="0"/>
    <n v="1"/>
    <n v="4"/>
    <n v="5"/>
  </r>
  <r>
    <s v="Ultimate"/>
    <x v="38"/>
    <s v="Yes"/>
    <n v="15"/>
    <x v="0"/>
    <s v="Yes"/>
    <n v="30"/>
    <s v="Yes"/>
    <n v="20"/>
    <n v="15"/>
    <n v="50"/>
    <n v="65"/>
  </r>
  <r>
    <s v="Standard"/>
    <x v="39"/>
    <s v="No"/>
    <n v="10"/>
    <x v="0"/>
    <s v="No"/>
    <s v="-"/>
    <s v="Yes"/>
    <n v="20"/>
    <n v="5"/>
    <n v="25"/>
    <n v="30"/>
  </r>
  <r>
    <s v="Core"/>
    <x v="40"/>
    <s v="Yes"/>
    <n v="5"/>
    <x v="1"/>
    <s v="No"/>
    <s v="-"/>
    <s v="No"/>
    <n v="0"/>
    <n v="0"/>
    <n v="5"/>
    <n v="5"/>
  </r>
  <r>
    <s v="Ultimate"/>
    <x v="41"/>
    <s v="No"/>
    <n v="15"/>
    <x v="2"/>
    <s v="Yes"/>
    <n v="30"/>
    <s v="Yes"/>
    <n v="20"/>
    <n v="20"/>
    <n v="45"/>
    <n v="65"/>
  </r>
  <r>
    <s v="Standard"/>
    <x v="42"/>
    <s v="Yes"/>
    <n v="10"/>
    <x v="2"/>
    <s v="No"/>
    <s v="-"/>
    <s v="Yes"/>
    <n v="20"/>
    <n v="12"/>
    <n v="18"/>
    <n v="30"/>
  </r>
  <r>
    <s v="Core"/>
    <x v="43"/>
    <s v="No"/>
    <n v="5"/>
    <x v="0"/>
    <s v="No"/>
    <s v="-"/>
    <s v="No"/>
    <n v="0"/>
    <n v="2"/>
    <n v="3"/>
    <n v="5"/>
  </r>
  <r>
    <s v="Ultimate"/>
    <x v="44"/>
    <s v="Yes"/>
    <n v="15"/>
    <x v="1"/>
    <s v="Yes"/>
    <n v="30"/>
    <s v="Yes"/>
    <n v="20"/>
    <n v="5"/>
    <n v="60"/>
    <n v="65"/>
  </r>
  <r>
    <s v="Standard"/>
    <x v="45"/>
    <s v="No"/>
    <n v="10"/>
    <x v="0"/>
    <s v="No"/>
    <s v="-"/>
    <s v="Yes"/>
    <n v="20"/>
    <n v="10"/>
    <n v="20"/>
    <n v="30"/>
  </r>
  <r>
    <s v="Core"/>
    <x v="46"/>
    <s v="Yes"/>
    <n v="5"/>
    <x v="2"/>
    <s v="No"/>
    <s v="-"/>
    <s v="No"/>
    <n v="0"/>
    <n v="0"/>
    <n v="5"/>
    <n v="5"/>
  </r>
  <r>
    <s v="Ultimate"/>
    <x v="47"/>
    <s v="No"/>
    <n v="15"/>
    <x v="0"/>
    <s v="Yes"/>
    <n v="30"/>
    <s v="Yes"/>
    <n v="20"/>
    <n v="3"/>
    <n v="62"/>
    <n v="65"/>
  </r>
  <r>
    <s v="Standard"/>
    <x v="48"/>
    <s v="Yes"/>
    <n v="10"/>
    <x v="1"/>
    <s v="No"/>
    <s v="-"/>
    <s v="Yes"/>
    <n v="20"/>
    <n v="15"/>
    <n v="15"/>
    <n v="30"/>
  </r>
  <r>
    <s v="Core"/>
    <x v="49"/>
    <s v="No"/>
    <n v="5"/>
    <x v="0"/>
    <s v="No"/>
    <s v="-"/>
    <s v="No"/>
    <n v="0"/>
    <n v="1"/>
    <n v="4"/>
    <n v="5"/>
  </r>
  <r>
    <s v="Ultimate"/>
    <x v="50"/>
    <s v="Yes"/>
    <n v="15"/>
    <x v="2"/>
    <s v="Yes"/>
    <n v="30"/>
    <s v="Yes"/>
    <n v="20"/>
    <n v="7"/>
    <n v="58"/>
    <n v="65"/>
  </r>
  <r>
    <s v="Standard"/>
    <x v="51"/>
    <s v="No"/>
    <n v="10"/>
    <x v="0"/>
    <s v="No"/>
    <s v="-"/>
    <s v="Yes"/>
    <n v="20"/>
    <n v="10"/>
    <n v="20"/>
    <n v="30"/>
  </r>
  <r>
    <s v="Core"/>
    <x v="52"/>
    <s v="Yes"/>
    <n v="5"/>
    <x v="1"/>
    <s v="No"/>
    <s v="-"/>
    <s v="No"/>
    <n v="0"/>
    <n v="0"/>
    <n v="5"/>
    <n v="5"/>
  </r>
  <r>
    <s v="Ultimate"/>
    <x v="53"/>
    <s v="No"/>
    <n v="15"/>
    <x v="0"/>
    <s v="Yes"/>
    <n v="30"/>
    <s v="Yes"/>
    <n v="20"/>
    <n v="20"/>
    <n v="45"/>
    <n v="65"/>
  </r>
  <r>
    <s v="Standard"/>
    <x v="54"/>
    <s v="Yes"/>
    <n v="10"/>
    <x v="2"/>
    <s v="No"/>
    <s v="-"/>
    <s v="Yes"/>
    <n v="20"/>
    <n v="15"/>
    <n v="15"/>
    <n v="30"/>
  </r>
  <r>
    <s v="Core"/>
    <x v="55"/>
    <s v="No"/>
    <n v="5"/>
    <x v="0"/>
    <s v="No"/>
    <s v="-"/>
    <s v="No"/>
    <n v="0"/>
    <n v="1"/>
    <n v="4"/>
    <n v="5"/>
  </r>
  <r>
    <s v="Ultimate"/>
    <x v="56"/>
    <s v="Yes"/>
    <n v="15"/>
    <x v="1"/>
    <s v="Yes"/>
    <n v="30"/>
    <s v="Yes"/>
    <n v="20"/>
    <n v="3"/>
    <n v="62"/>
    <n v="65"/>
  </r>
  <r>
    <s v="Standard"/>
    <x v="57"/>
    <s v="No"/>
    <n v="10"/>
    <x v="0"/>
    <s v="No"/>
    <s v="-"/>
    <s v="Yes"/>
    <n v="20"/>
    <n v="10"/>
    <n v="20"/>
    <n v="30"/>
  </r>
  <r>
    <s v="Core"/>
    <x v="58"/>
    <s v="Yes"/>
    <n v="5"/>
    <x v="2"/>
    <s v="No"/>
    <s v="-"/>
    <s v="No"/>
    <n v="0"/>
    <n v="0"/>
    <n v="5"/>
    <n v="5"/>
  </r>
  <r>
    <s v="Ultimate"/>
    <x v="59"/>
    <s v="No"/>
    <n v="15"/>
    <x v="0"/>
    <s v="Yes"/>
    <n v="30"/>
    <s v="Yes"/>
    <n v="20"/>
    <n v="5"/>
    <n v="60"/>
    <n v="65"/>
  </r>
  <r>
    <s v="Standard"/>
    <x v="60"/>
    <s v="Yes"/>
    <n v="10"/>
    <x v="1"/>
    <s v="No"/>
    <s v="-"/>
    <s v="Yes"/>
    <n v="20"/>
    <n v="15"/>
    <n v="15"/>
    <n v="30"/>
  </r>
  <r>
    <s v="Core"/>
    <x v="61"/>
    <s v="No"/>
    <n v="5"/>
    <x v="0"/>
    <s v="No"/>
    <s v="-"/>
    <s v="No"/>
    <n v="0"/>
    <n v="1"/>
    <n v="4"/>
    <n v="5"/>
  </r>
  <r>
    <s v="Ultimate"/>
    <x v="62"/>
    <s v="Yes"/>
    <n v="15"/>
    <x v="2"/>
    <s v="Yes"/>
    <n v="30"/>
    <s v="Yes"/>
    <n v="20"/>
    <n v="20"/>
    <n v="45"/>
    <n v="65"/>
  </r>
  <r>
    <s v="Standard"/>
    <x v="63"/>
    <s v="No"/>
    <n v="10"/>
    <x v="0"/>
    <s v="No"/>
    <s v="-"/>
    <s v="Yes"/>
    <n v="20"/>
    <n v="5"/>
    <n v="25"/>
    <n v="30"/>
  </r>
  <r>
    <s v="Core"/>
    <x v="64"/>
    <s v="No"/>
    <n v="5"/>
    <x v="0"/>
    <s v="No"/>
    <s v="-"/>
    <s v="No"/>
    <n v="0"/>
    <n v="0"/>
    <n v="5"/>
    <n v="5"/>
  </r>
  <r>
    <s v="Ultimate"/>
    <x v="65"/>
    <s v="Yes"/>
    <n v="15"/>
    <x v="2"/>
    <s v="Yes"/>
    <n v="30"/>
    <s v="Yes"/>
    <n v="20"/>
    <n v="7"/>
    <n v="58"/>
    <n v="65"/>
  </r>
  <r>
    <s v="Standard"/>
    <x v="66"/>
    <s v="No"/>
    <n v="10"/>
    <x v="1"/>
    <s v="No"/>
    <s v="-"/>
    <s v="Yes"/>
    <n v="20"/>
    <n v="10"/>
    <n v="20"/>
    <n v="30"/>
  </r>
  <r>
    <s v="Core"/>
    <x v="67"/>
    <s v="Yes"/>
    <n v="5"/>
    <x v="2"/>
    <s v="No"/>
    <s v="-"/>
    <s v="No"/>
    <n v="0"/>
    <n v="1"/>
    <n v="4"/>
    <n v="5"/>
  </r>
  <r>
    <s v="Ultimate"/>
    <x v="68"/>
    <s v="No"/>
    <n v="15"/>
    <x v="0"/>
    <s v="Yes"/>
    <n v="30"/>
    <s v="Yes"/>
    <n v="20"/>
    <n v="15"/>
    <n v="50"/>
    <n v="65"/>
  </r>
  <r>
    <s v="Standard"/>
    <x v="69"/>
    <s v="Yes"/>
    <n v="10"/>
    <x v="0"/>
    <s v="No"/>
    <s v="-"/>
    <s v="Yes"/>
    <n v="20"/>
    <n v="5"/>
    <n v="25"/>
    <n v="30"/>
  </r>
  <r>
    <s v="Core"/>
    <x v="70"/>
    <s v="No"/>
    <n v="5"/>
    <x v="1"/>
    <s v="No"/>
    <s v="-"/>
    <s v="No"/>
    <n v="0"/>
    <n v="0"/>
    <n v="5"/>
    <n v="5"/>
  </r>
  <r>
    <s v="Ultimate"/>
    <x v="71"/>
    <s v="Yes"/>
    <n v="15"/>
    <x v="2"/>
    <s v="Yes"/>
    <n v="30"/>
    <s v="Yes"/>
    <n v="20"/>
    <n v="20"/>
    <n v="45"/>
    <n v="65"/>
  </r>
  <r>
    <s v="Standard"/>
    <x v="72"/>
    <s v="No"/>
    <n v="10"/>
    <x v="2"/>
    <s v="No"/>
    <s v="-"/>
    <s v="Yes"/>
    <n v="20"/>
    <n v="12"/>
    <n v="18"/>
    <n v="30"/>
  </r>
  <r>
    <s v="Core"/>
    <x v="73"/>
    <s v="Yes"/>
    <n v="5"/>
    <x v="0"/>
    <s v="No"/>
    <s v="-"/>
    <s v="No"/>
    <n v="0"/>
    <n v="2"/>
    <n v="3"/>
    <n v="5"/>
  </r>
  <r>
    <s v="Ultimate"/>
    <x v="74"/>
    <s v="No"/>
    <n v="15"/>
    <x v="1"/>
    <s v="Yes"/>
    <n v="30"/>
    <s v="Yes"/>
    <n v="20"/>
    <n v="5"/>
    <n v="60"/>
    <n v="65"/>
  </r>
  <r>
    <s v="Standard"/>
    <x v="75"/>
    <s v="Yes"/>
    <n v="10"/>
    <x v="0"/>
    <s v="No"/>
    <s v="-"/>
    <s v="Yes"/>
    <n v="20"/>
    <n v="10"/>
    <n v="20"/>
    <n v="30"/>
  </r>
  <r>
    <s v="Core"/>
    <x v="76"/>
    <s v="No"/>
    <n v="5"/>
    <x v="2"/>
    <s v="No"/>
    <s v="-"/>
    <s v="No"/>
    <n v="0"/>
    <n v="0"/>
    <n v="5"/>
    <n v="5"/>
  </r>
  <r>
    <s v="Ultimate"/>
    <x v="77"/>
    <s v="Yes"/>
    <n v="15"/>
    <x v="0"/>
    <s v="Yes"/>
    <n v="30"/>
    <s v="Yes"/>
    <n v="20"/>
    <n v="3"/>
    <n v="62"/>
    <n v="65"/>
  </r>
  <r>
    <s v="Standard"/>
    <x v="78"/>
    <s v="No"/>
    <n v="10"/>
    <x v="1"/>
    <s v="No"/>
    <s v="-"/>
    <s v="Yes"/>
    <n v="20"/>
    <n v="15"/>
    <n v="15"/>
    <n v="30"/>
  </r>
  <r>
    <s v="Core"/>
    <x v="79"/>
    <s v="Yes"/>
    <n v="5"/>
    <x v="0"/>
    <s v="No"/>
    <s v="-"/>
    <s v="No"/>
    <n v="0"/>
    <n v="1"/>
    <n v="4"/>
    <n v="5"/>
  </r>
  <r>
    <s v="Ultimate"/>
    <x v="80"/>
    <s v="No"/>
    <n v="15"/>
    <x v="2"/>
    <s v="Yes"/>
    <n v="30"/>
    <s v="Yes"/>
    <n v="20"/>
    <n v="7"/>
    <n v="58"/>
    <n v="65"/>
  </r>
  <r>
    <s v="Standard"/>
    <x v="81"/>
    <s v="Yes"/>
    <n v="10"/>
    <x v="0"/>
    <s v="No"/>
    <s v="-"/>
    <s v="Yes"/>
    <n v="20"/>
    <n v="10"/>
    <n v="20"/>
    <n v="30"/>
  </r>
  <r>
    <s v="Core"/>
    <x v="82"/>
    <s v="No"/>
    <n v="5"/>
    <x v="1"/>
    <s v="No"/>
    <s v="-"/>
    <s v="No"/>
    <n v="0"/>
    <n v="0"/>
    <n v="5"/>
    <n v="5"/>
  </r>
  <r>
    <s v="Ultimate"/>
    <x v="83"/>
    <s v="Yes"/>
    <n v="15"/>
    <x v="0"/>
    <s v="Yes"/>
    <n v="30"/>
    <s v="Yes"/>
    <n v="20"/>
    <n v="20"/>
    <n v="45"/>
    <n v="65"/>
  </r>
  <r>
    <s v="Standard"/>
    <x v="84"/>
    <s v="No"/>
    <n v="10"/>
    <x v="2"/>
    <s v="No"/>
    <s v="-"/>
    <s v="Yes"/>
    <n v="20"/>
    <n v="15"/>
    <n v="15"/>
    <n v="30"/>
  </r>
  <r>
    <s v="Core"/>
    <x v="85"/>
    <s v="Yes"/>
    <n v="5"/>
    <x v="0"/>
    <s v="No"/>
    <s v="-"/>
    <s v="No"/>
    <n v="0"/>
    <n v="1"/>
    <n v="4"/>
    <n v="5"/>
  </r>
  <r>
    <s v="Ultimate"/>
    <x v="86"/>
    <s v="No"/>
    <n v="15"/>
    <x v="1"/>
    <s v="Yes"/>
    <n v="30"/>
    <s v="Yes"/>
    <n v="20"/>
    <n v="3"/>
    <n v="62"/>
    <n v="65"/>
  </r>
  <r>
    <s v="Standard"/>
    <x v="87"/>
    <s v="Yes"/>
    <n v="10"/>
    <x v="0"/>
    <s v="No"/>
    <s v="-"/>
    <s v="Yes"/>
    <n v="20"/>
    <n v="10"/>
    <n v="20"/>
    <n v="30"/>
  </r>
  <r>
    <s v="Core"/>
    <x v="88"/>
    <s v="No"/>
    <n v="5"/>
    <x v="2"/>
    <s v="No"/>
    <s v="-"/>
    <s v="No"/>
    <n v="0"/>
    <n v="0"/>
    <n v="5"/>
    <n v="5"/>
  </r>
  <r>
    <s v="Ultimate"/>
    <x v="89"/>
    <s v="Yes"/>
    <n v="15"/>
    <x v="0"/>
    <s v="Yes"/>
    <n v="30"/>
    <s v="Yes"/>
    <n v="20"/>
    <n v="5"/>
    <n v="60"/>
    <n v="65"/>
  </r>
  <r>
    <s v="Standard"/>
    <x v="90"/>
    <s v="No"/>
    <n v="10"/>
    <x v="1"/>
    <s v="No"/>
    <s v="-"/>
    <s v="Yes"/>
    <n v="20"/>
    <n v="15"/>
    <n v="15"/>
    <n v="30"/>
  </r>
  <r>
    <s v="Core"/>
    <x v="91"/>
    <s v="Yes"/>
    <n v="5"/>
    <x v="0"/>
    <s v="No"/>
    <s v="-"/>
    <s v="No"/>
    <n v="0"/>
    <n v="1"/>
    <n v="4"/>
    <n v="5"/>
  </r>
  <r>
    <s v="Ultimate"/>
    <x v="92"/>
    <s v="No"/>
    <n v="15"/>
    <x v="2"/>
    <s v="Yes"/>
    <n v="30"/>
    <s v="Yes"/>
    <n v="20"/>
    <n v="20"/>
    <n v="45"/>
    <n v="65"/>
  </r>
  <r>
    <s v="Standard"/>
    <x v="93"/>
    <s v="Yes"/>
    <n v="10"/>
    <x v="2"/>
    <s v="No"/>
    <s v="-"/>
    <s v="Yes"/>
    <n v="20"/>
    <n v="15"/>
    <n v="15"/>
    <n v="30"/>
  </r>
  <r>
    <s v="Core"/>
    <x v="94"/>
    <s v="No"/>
    <n v="5"/>
    <x v="1"/>
    <s v="No"/>
    <s v="-"/>
    <s v="No"/>
    <n v="0"/>
    <n v="0"/>
    <n v="5"/>
    <n v="5"/>
  </r>
  <r>
    <s v="Ultimate"/>
    <x v="95"/>
    <s v="Yes"/>
    <n v="15"/>
    <x v="0"/>
    <s v="Yes"/>
    <n v="30"/>
    <s v="Yes"/>
    <n v="20"/>
    <n v="7"/>
    <n v="58"/>
    <n v="65"/>
  </r>
  <r>
    <s v="Standard"/>
    <x v="96"/>
    <s v="No"/>
    <n v="10"/>
    <x v="1"/>
    <s v="No"/>
    <s v="-"/>
    <s v="Yes"/>
    <n v="20"/>
    <n v="10"/>
    <n v="20"/>
    <n v="30"/>
  </r>
  <r>
    <s v="Core"/>
    <x v="97"/>
    <s v="Yes"/>
    <n v="5"/>
    <x v="2"/>
    <s v="No"/>
    <s v="-"/>
    <s v="No"/>
    <n v="0"/>
    <n v="1"/>
    <n v="4"/>
    <n v="5"/>
  </r>
  <r>
    <s v="Ultimate"/>
    <x v="98"/>
    <s v="No"/>
    <n v="15"/>
    <x v="0"/>
    <s v="Yes"/>
    <n v="30"/>
    <s v="Yes"/>
    <n v="20"/>
    <n v="15"/>
    <n v="50"/>
    <n v="65"/>
  </r>
  <r>
    <s v="Standard"/>
    <x v="99"/>
    <s v="Yes"/>
    <n v="10"/>
    <x v="0"/>
    <s v="No"/>
    <s v="-"/>
    <s v="Yes"/>
    <n v="20"/>
    <n v="5"/>
    <n v="25"/>
    <n v="30"/>
  </r>
  <r>
    <s v="Core"/>
    <x v="100"/>
    <s v="No"/>
    <n v="5"/>
    <x v="1"/>
    <s v="No"/>
    <s v="-"/>
    <s v="No"/>
    <n v="0"/>
    <n v="0"/>
    <n v="5"/>
    <n v="5"/>
  </r>
  <r>
    <s v="Ultimate"/>
    <x v="101"/>
    <s v="Yes"/>
    <n v="15"/>
    <x v="2"/>
    <s v="Yes"/>
    <n v="30"/>
    <s v="Yes"/>
    <n v="20"/>
    <n v="20"/>
    <n v="45"/>
    <n v="65"/>
  </r>
  <r>
    <s v="Standard"/>
    <x v="102"/>
    <s v="No"/>
    <n v="10"/>
    <x v="2"/>
    <s v="No"/>
    <s v="-"/>
    <s v="Yes"/>
    <n v="20"/>
    <n v="12"/>
    <n v="18"/>
    <n v="30"/>
  </r>
  <r>
    <s v="Core"/>
    <x v="103"/>
    <s v="Yes"/>
    <n v="5"/>
    <x v="0"/>
    <s v="No"/>
    <s v="-"/>
    <s v="No"/>
    <n v="0"/>
    <n v="2"/>
    <n v="3"/>
    <n v="5"/>
  </r>
  <r>
    <s v="Core"/>
    <x v="104"/>
    <s v="Yes"/>
    <n v="5"/>
    <x v="0"/>
    <s v="No"/>
    <s v="-"/>
    <s v="No"/>
    <n v="0"/>
    <n v="0"/>
    <n v="5"/>
    <n v="5"/>
  </r>
  <r>
    <s v="Ultimate"/>
    <x v="105"/>
    <s v="No"/>
    <n v="15"/>
    <x v="2"/>
    <s v="Yes"/>
    <n v="30"/>
    <s v="Yes"/>
    <n v="20"/>
    <n v="7"/>
    <n v="58"/>
    <n v="65"/>
  </r>
  <r>
    <s v="Standard"/>
    <x v="106"/>
    <s v="Yes"/>
    <n v="10"/>
    <x v="1"/>
    <s v="No"/>
    <s v="-"/>
    <s v="Yes"/>
    <n v="20"/>
    <n v="10"/>
    <n v="20"/>
    <n v="30"/>
  </r>
  <r>
    <s v="Core"/>
    <x v="107"/>
    <s v="No"/>
    <n v="5"/>
    <x v="2"/>
    <s v="No"/>
    <s v="-"/>
    <s v="No"/>
    <n v="0"/>
    <n v="1"/>
    <n v="4"/>
    <n v="5"/>
  </r>
  <r>
    <s v="Ultimate"/>
    <x v="108"/>
    <s v="Yes"/>
    <n v="15"/>
    <x v="0"/>
    <s v="Yes"/>
    <n v="30"/>
    <s v="Yes"/>
    <n v="20"/>
    <n v="15"/>
    <n v="50"/>
    <n v="65"/>
  </r>
  <r>
    <s v="Standard"/>
    <x v="109"/>
    <s v="No"/>
    <n v="10"/>
    <x v="0"/>
    <s v="No"/>
    <s v="-"/>
    <s v="Yes"/>
    <n v="20"/>
    <n v="5"/>
    <n v="25"/>
    <n v="30"/>
  </r>
  <r>
    <s v="Core"/>
    <x v="110"/>
    <s v="Yes"/>
    <n v="5"/>
    <x v="1"/>
    <s v="No"/>
    <s v="-"/>
    <s v="No"/>
    <n v="0"/>
    <n v="0"/>
    <n v="5"/>
    <n v="5"/>
  </r>
  <r>
    <s v="Ultimate"/>
    <x v="111"/>
    <s v="No"/>
    <n v="15"/>
    <x v="2"/>
    <s v="Yes"/>
    <n v="30"/>
    <s v="Yes"/>
    <n v="20"/>
    <n v="20"/>
    <n v="45"/>
    <n v="65"/>
  </r>
  <r>
    <s v="Standard"/>
    <x v="112"/>
    <s v="Yes"/>
    <n v="10"/>
    <x v="2"/>
    <s v="No"/>
    <s v="-"/>
    <s v="Yes"/>
    <n v="20"/>
    <n v="12"/>
    <n v="18"/>
    <n v="30"/>
  </r>
  <r>
    <s v="Core"/>
    <x v="113"/>
    <s v="No"/>
    <n v="5"/>
    <x v="0"/>
    <s v="No"/>
    <s v="-"/>
    <s v="No"/>
    <n v="0"/>
    <n v="2"/>
    <n v="3"/>
    <n v="5"/>
  </r>
  <r>
    <s v="Ultimate"/>
    <x v="114"/>
    <s v="Yes"/>
    <n v="15"/>
    <x v="1"/>
    <s v="Yes"/>
    <n v="30"/>
    <s v="Yes"/>
    <n v="20"/>
    <n v="5"/>
    <n v="60"/>
    <n v="65"/>
  </r>
  <r>
    <s v="Standard"/>
    <x v="115"/>
    <s v="No"/>
    <n v="10"/>
    <x v="0"/>
    <s v="No"/>
    <s v="-"/>
    <s v="Yes"/>
    <n v="20"/>
    <n v="10"/>
    <n v="20"/>
    <n v="30"/>
  </r>
  <r>
    <s v="Core"/>
    <x v="116"/>
    <s v="Yes"/>
    <n v="5"/>
    <x v="2"/>
    <s v="No"/>
    <s v="-"/>
    <s v="No"/>
    <n v="0"/>
    <n v="0"/>
    <n v="5"/>
    <n v="5"/>
  </r>
  <r>
    <s v="Ultimate"/>
    <x v="117"/>
    <s v="No"/>
    <n v="15"/>
    <x v="0"/>
    <s v="Yes"/>
    <n v="30"/>
    <s v="Yes"/>
    <n v="20"/>
    <n v="3"/>
    <n v="62"/>
    <n v="65"/>
  </r>
  <r>
    <s v="Standard"/>
    <x v="118"/>
    <s v="Yes"/>
    <n v="10"/>
    <x v="1"/>
    <s v="No"/>
    <s v="-"/>
    <s v="Yes"/>
    <n v="20"/>
    <n v="15"/>
    <n v="15"/>
    <n v="30"/>
  </r>
  <r>
    <s v="Core"/>
    <x v="119"/>
    <s v="No"/>
    <n v="5"/>
    <x v="0"/>
    <s v="No"/>
    <s v="-"/>
    <s v="No"/>
    <n v="0"/>
    <n v="1"/>
    <n v="4"/>
    <n v="5"/>
  </r>
  <r>
    <s v="Ultimate"/>
    <x v="120"/>
    <s v="Yes"/>
    <n v="15"/>
    <x v="2"/>
    <s v="Yes"/>
    <n v="30"/>
    <s v="Yes"/>
    <n v="20"/>
    <n v="7"/>
    <n v="58"/>
    <n v="65"/>
  </r>
  <r>
    <s v="Standard"/>
    <x v="121"/>
    <s v="No"/>
    <n v="10"/>
    <x v="0"/>
    <s v="No"/>
    <s v="-"/>
    <s v="Yes"/>
    <n v="20"/>
    <n v="10"/>
    <n v="20"/>
    <n v="30"/>
  </r>
  <r>
    <s v="Core"/>
    <x v="122"/>
    <s v="Yes"/>
    <n v="5"/>
    <x v="1"/>
    <s v="No"/>
    <s v="-"/>
    <s v="No"/>
    <n v="0"/>
    <n v="0"/>
    <n v="5"/>
    <n v="5"/>
  </r>
  <r>
    <s v="Ultimate"/>
    <x v="123"/>
    <s v="No"/>
    <n v="15"/>
    <x v="0"/>
    <s v="Yes"/>
    <n v="30"/>
    <s v="Yes"/>
    <n v="20"/>
    <n v="20"/>
    <n v="45"/>
    <n v="65"/>
  </r>
  <r>
    <s v="Standard"/>
    <x v="124"/>
    <s v="Yes"/>
    <n v="10"/>
    <x v="2"/>
    <s v="No"/>
    <s v="-"/>
    <s v="Yes"/>
    <n v="20"/>
    <n v="15"/>
    <n v="15"/>
    <n v="30"/>
  </r>
  <r>
    <s v="Core"/>
    <x v="125"/>
    <s v="No"/>
    <n v="5"/>
    <x v="0"/>
    <s v="No"/>
    <s v="-"/>
    <s v="No"/>
    <n v="0"/>
    <n v="1"/>
    <n v="4"/>
    <n v="5"/>
  </r>
  <r>
    <s v="Ultimate"/>
    <x v="126"/>
    <s v="Yes"/>
    <n v="15"/>
    <x v="1"/>
    <s v="Yes"/>
    <n v="30"/>
    <s v="Yes"/>
    <n v="20"/>
    <n v="3"/>
    <n v="62"/>
    <n v="65"/>
  </r>
  <r>
    <s v="Standard"/>
    <x v="127"/>
    <s v="No"/>
    <n v="10"/>
    <x v="0"/>
    <s v="No"/>
    <s v="-"/>
    <s v="Yes"/>
    <n v="20"/>
    <n v="10"/>
    <n v="20"/>
    <n v="30"/>
  </r>
  <r>
    <s v="Core"/>
    <x v="128"/>
    <s v="Yes"/>
    <n v="5"/>
    <x v="2"/>
    <s v="No"/>
    <s v="-"/>
    <s v="No"/>
    <n v="0"/>
    <n v="0"/>
    <n v="5"/>
    <n v="5"/>
  </r>
  <r>
    <s v="Ultimate"/>
    <x v="129"/>
    <s v="No"/>
    <n v="15"/>
    <x v="0"/>
    <s v="Yes"/>
    <n v="30"/>
    <s v="Yes"/>
    <n v="20"/>
    <n v="15"/>
    <n v="50"/>
    <n v="65"/>
  </r>
  <r>
    <s v="Standard"/>
    <x v="130"/>
    <s v="Yes"/>
    <n v="10"/>
    <x v="1"/>
    <s v="No"/>
    <s v="-"/>
    <s v="Yes"/>
    <n v="20"/>
    <n v="15"/>
    <n v="15"/>
    <n v="30"/>
  </r>
  <r>
    <s v="Core"/>
    <x v="131"/>
    <s v="No"/>
    <n v="5"/>
    <x v="0"/>
    <s v="No"/>
    <s v="-"/>
    <s v="No"/>
    <n v="0"/>
    <n v="1"/>
    <n v="4"/>
    <n v="5"/>
  </r>
  <r>
    <s v="Ultimate"/>
    <x v="132"/>
    <s v="Yes"/>
    <n v="15"/>
    <x v="2"/>
    <s v="Yes"/>
    <n v="30"/>
    <s v="Yes"/>
    <n v="20"/>
    <n v="7"/>
    <n v="58"/>
    <n v="65"/>
  </r>
  <r>
    <s v="Standard"/>
    <x v="133"/>
    <s v="No"/>
    <n v="10"/>
    <x v="0"/>
    <s v="No"/>
    <s v="-"/>
    <s v="Yes"/>
    <n v="20"/>
    <n v="10"/>
    <n v="20"/>
    <n v="30"/>
  </r>
  <r>
    <s v="Core"/>
    <x v="134"/>
    <s v="Yes"/>
    <n v="5"/>
    <x v="0"/>
    <s v="No"/>
    <s v="-"/>
    <s v="No"/>
    <n v="0"/>
    <n v="0"/>
    <n v="5"/>
    <n v="5"/>
  </r>
  <r>
    <s v="Ultimate"/>
    <x v="135"/>
    <s v="No"/>
    <n v="15"/>
    <x v="2"/>
    <s v="Yes"/>
    <n v="30"/>
    <s v="Yes"/>
    <n v="20"/>
    <n v="7"/>
    <n v="58"/>
    <n v="65"/>
  </r>
  <r>
    <s v="Standard"/>
    <x v="136"/>
    <s v="Yes"/>
    <n v="10"/>
    <x v="1"/>
    <s v="No"/>
    <s v="-"/>
    <s v="Yes"/>
    <n v="20"/>
    <n v="10"/>
    <n v="20"/>
    <n v="30"/>
  </r>
  <r>
    <s v="Core"/>
    <x v="137"/>
    <s v="No"/>
    <n v="5"/>
    <x v="2"/>
    <s v="No"/>
    <s v="-"/>
    <s v="No"/>
    <n v="0"/>
    <n v="1"/>
    <n v="4"/>
    <n v="5"/>
  </r>
  <r>
    <s v="Ultimate"/>
    <x v="138"/>
    <s v="Yes"/>
    <n v="15"/>
    <x v="0"/>
    <s v="Yes"/>
    <n v="30"/>
    <s v="Yes"/>
    <n v="20"/>
    <n v="15"/>
    <n v="50"/>
    <n v="65"/>
  </r>
  <r>
    <s v="Standard"/>
    <x v="139"/>
    <s v="No"/>
    <n v="10"/>
    <x v="0"/>
    <s v="No"/>
    <s v="-"/>
    <s v="Yes"/>
    <n v="20"/>
    <n v="5"/>
    <n v="25"/>
    <n v="30"/>
  </r>
  <r>
    <s v="Core"/>
    <x v="140"/>
    <s v="Yes"/>
    <n v="5"/>
    <x v="1"/>
    <s v="No"/>
    <s v="-"/>
    <s v="No"/>
    <n v="0"/>
    <n v="0"/>
    <n v="5"/>
    <n v="5"/>
  </r>
  <r>
    <s v="Ultimate"/>
    <x v="141"/>
    <s v="No"/>
    <n v="15"/>
    <x v="2"/>
    <s v="Yes"/>
    <n v="30"/>
    <s v="Yes"/>
    <n v="20"/>
    <n v="20"/>
    <n v="45"/>
    <n v="65"/>
  </r>
  <r>
    <s v="Standard"/>
    <x v="142"/>
    <s v="Yes"/>
    <n v="10"/>
    <x v="2"/>
    <s v="No"/>
    <s v="-"/>
    <s v="Yes"/>
    <n v="20"/>
    <n v="12"/>
    <n v="18"/>
    <n v="30"/>
  </r>
  <r>
    <s v="Core"/>
    <x v="143"/>
    <s v="No"/>
    <n v="5"/>
    <x v="0"/>
    <s v="No"/>
    <s v="-"/>
    <s v="No"/>
    <n v="0"/>
    <n v="2"/>
    <n v="3"/>
    <n v="5"/>
  </r>
  <r>
    <s v="Ultimate"/>
    <x v="144"/>
    <s v="Yes"/>
    <n v="15"/>
    <x v="1"/>
    <s v="Yes"/>
    <n v="30"/>
    <s v="Yes"/>
    <n v="20"/>
    <n v="5"/>
    <n v="60"/>
    <n v="65"/>
  </r>
  <r>
    <s v="Standard"/>
    <x v="145"/>
    <s v="No"/>
    <n v="10"/>
    <x v="0"/>
    <s v="No"/>
    <s v="-"/>
    <s v="Yes"/>
    <n v="20"/>
    <n v="10"/>
    <n v="20"/>
    <n v="30"/>
  </r>
  <r>
    <s v="Core"/>
    <x v="146"/>
    <s v="Yes"/>
    <n v="5"/>
    <x v="2"/>
    <s v="No"/>
    <s v="-"/>
    <s v="No"/>
    <n v="0"/>
    <n v="0"/>
    <n v="5"/>
    <n v="5"/>
  </r>
  <r>
    <s v="Ultimate"/>
    <x v="147"/>
    <s v="No"/>
    <n v="15"/>
    <x v="0"/>
    <s v="Yes"/>
    <n v="30"/>
    <s v="Yes"/>
    <n v="20"/>
    <n v="3"/>
    <n v="62"/>
    <n v="65"/>
  </r>
  <r>
    <s v="Standard"/>
    <x v="148"/>
    <s v="Yes"/>
    <n v="10"/>
    <x v="1"/>
    <s v="No"/>
    <s v="-"/>
    <s v="Yes"/>
    <n v="20"/>
    <n v="15"/>
    <n v="15"/>
    <n v="30"/>
  </r>
  <r>
    <s v="Core"/>
    <x v="149"/>
    <s v="No"/>
    <n v="5"/>
    <x v="0"/>
    <s v="No"/>
    <s v="-"/>
    <s v="No"/>
    <n v="0"/>
    <n v="1"/>
    <n v="4"/>
    <n v="5"/>
  </r>
  <r>
    <s v="Ultimate"/>
    <x v="150"/>
    <s v="Yes"/>
    <n v="15"/>
    <x v="2"/>
    <s v="Yes"/>
    <n v="30"/>
    <s v="Yes"/>
    <n v="20"/>
    <n v="7"/>
    <n v="58"/>
    <n v="65"/>
  </r>
  <r>
    <s v="Standard"/>
    <x v="151"/>
    <s v="No"/>
    <n v="10"/>
    <x v="0"/>
    <s v="No"/>
    <s v="-"/>
    <s v="Yes"/>
    <n v="20"/>
    <n v="10"/>
    <n v="20"/>
    <n v="30"/>
  </r>
  <r>
    <s v="Core"/>
    <x v="152"/>
    <s v="Yes"/>
    <n v="5"/>
    <x v="1"/>
    <s v="No"/>
    <s v="-"/>
    <s v="No"/>
    <n v="0"/>
    <n v="0"/>
    <n v="5"/>
    <n v="5"/>
  </r>
  <r>
    <s v="Ultimate"/>
    <x v="153"/>
    <s v="No"/>
    <n v="15"/>
    <x v="0"/>
    <s v="Yes"/>
    <n v="30"/>
    <s v="Yes"/>
    <n v="20"/>
    <n v="20"/>
    <n v="45"/>
    <n v="65"/>
  </r>
  <r>
    <s v="Standard"/>
    <x v="154"/>
    <s v="Yes"/>
    <n v="10"/>
    <x v="2"/>
    <s v="No"/>
    <s v="-"/>
    <s v="Yes"/>
    <n v="20"/>
    <n v="15"/>
    <n v="15"/>
    <n v="30"/>
  </r>
  <r>
    <s v="Core"/>
    <x v="155"/>
    <s v="No"/>
    <n v="5"/>
    <x v="0"/>
    <s v="No"/>
    <s v="-"/>
    <s v="No"/>
    <n v="0"/>
    <n v="1"/>
    <n v="4"/>
    <n v="5"/>
  </r>
  <r>
    <s v="Ultimate"/>
    <x v="156"/>
    <s v="Yes"/>
    <n v="15"/>
    <x v="1"/>
    <s v="Yes"/>
    <n v="30"/>
    <s v="Yes"/>
    <n v="20"/>
    <n v="3"/>
    <n v="62"/>
    <n v="65"/>
  </r>
  <r>
    <s v="Standard"/>
    <x v="157"/>
    <s v="No"/>
    <n v="10"/>
    <x v="0"/>
    <s v="No"/>
    <s v="-"/>
    <s v="Yes"/>
    <n v="20"/>
    <n v="10"/>
    <n v="20"/>
    <n v="30"/>
  </r>
  <r>
    <s v="Core"/>
    <x v="158"/>
    <s v="Yes"/>
    <n v="5"/>
    <x v="2"/>
    <s v="No"/>
    <s v="-"/>
    <s v="No"/>
    <n v="0"/>
    <n v="0"/>
    <n v="5"/>
    <n v="5"/>
  </r>
  <r>
    <s v="Ultimate"/>
    <x v="159"/>
    <s v="No"/>
    <n v="15"/>
    <x v="0"/>
    <s v="Yes"/>
    <n v="30"/>
    <s v="Yes"/>
    <n v="20"/>
    <n v="15"/>
    <n v="50"/>
    <n v="65"/>
  </r>
  <r>
    <s v="Standard"/>
    <x v="160"/>
    <s v="Yes"/>
    <n v="10"/>
    <x v="1"/>
    <s v="No"/>
    <s v="-"/>
    <s v="Yes"/>
    <n v="20"/>
    <n v="15"/>
    <n v="15"/>
    <n v="30"/>
  </r>
  <r>
    <s v="Core"/>
    <x v="161"/>
    <s v="No"/>
    <n v="5"/>
    <x v="0"/>
    <s v="No"/>
    <s v="-"/>
    <s v="No"/>
    <n v="0"/>
    <n v="1"/>
    <n v="4"/>
    <n v="5"/>
  </r>
  <r>
    <s v="Ultimate"/>
    <x v="162"/>
    <s v="Yes"/>
    <n v="15"/>
    <x v="2"/>
    <s v="Yes"/>
    <n v="30"/>
    <s v="Yes"/>
    <n v="20"/>
    <n v="7"/>
    <n v="58"/>
    <n v="65"/>
  </r>
  <r>
    <s v="Standard"/>
    <x v="163"/>
    <s v="No"/>
    <n v="10"/>
    <x v="0"/>
    <s v="No"/>
    <s v="-"/>
    <s v="Yes"/>
    <n v="20"/>
    <n v="10"/>
    <n v="20"/>
    <n v="30"/>
  </r>
  <r>
    <s v="Core"/>
    <x v="164"/>
    <s v="Yes"/>
    <n v="5"/>
    <x v="1"/>
    <s v="No"/>
    <s v="-"/>
    <s v="No"/>
    <n v="0"/>
    <n v="0"/>
    <n v="5"/>
    <n v="5"/>
  </r>
  <r>
    <s v="Ultimate"/>
    <x v="165"/>
    <s v="No"/>
    <n v="15"/>
    <x v="0"/>
    <s v="Yes"/>
    <n v="30"/>
    <s v="Yes"/>
    <n v="20"/>
    <n v="20"/>
    <n v="45"/>
    <n v="65"/>
  </r>
  <r>
    <s v="Standard"/>
    <x v="166"/>
    <s v="Yes"/>
    <n v="10"/>
    <x v="2"/>
    <s v="No"/>
    <s v="-"/>
    <s v="Yes"/>
    <n v="20"/>
    <n v="15"/>
    <n v="15"/>
    <n v="30"/>
  </r>
  <r>
    <s v="Core"/>
    <x v="167"/>
    <s v="No"/>
    <n v="5"/>
    <x v="0"/>
    <s v="No"/>
    <s v="-"/>
    <s v="No"/>
    <n v="0"/>
    <n v="1"/>
    <n v="4"/>
    <n v="5"/>
  </r>
  <r>
    <s v="Ultimate"/>
    <x v="168"/>
    <s v="Yes"/>
    <n v="15"/>
    <x v="1"/>
    <s v="Yes"/>
    <n v="30"/>
    <s v="Yes"/>
    <n v="20"/>
    <n v="5"/>
    <n v="60"/>
    <n v="65"/>
  </r>
  <r>
    <s v="Standard"/>
    <x v="169"/>
    <s v="No"/>
    <n v="10"/>
    <x v="0"/>
    <s v="No"/>
    <s v="-"/>
    <s v="Yes"/>
    <n v="20"/>
    <n v="10"/>
    <n v="20"/>
    <n v="30"/>
  </r>
  <r>
    <s v="Core"/>
    <x v="170"/>
    <s v="Yes"/>
    <n v="5"/>
    <x v="2"/>
    <s v="No"/>
    <s v="-"/>
    <s v="No"/>
    <n v="0"/>
    <n v="0"/>
    <n v="5"/>
    <n v="5"/>
  </r>
  <r>
    <s v="Ultimate"/>
    <x v="171"/>
    <s v="No"/>
    <n v="15"/>
    <x v="0"/>
    <s v="Yes"/>
    <n v="30"/>
    <s v="Yes"/>
    <n v="20"/>
    <n v="3"/>
    <n v="62"/>
    <n v="65"/>
  </r>
  <r>
    <s v="Standard"/>
    <x v="172"/>
    <s v="Yes"/>
    <n v="10"/>
    <x v="1"/>
    <s v="No"/>
    <s v="-"/>
    <s v="Yes"/>
    <n v="20"/>
    <n v="15"/>
    <n v="15"/>
    <n v="30"/>
  </r>
  <r>
    <s v="Core"/>
    <x v="173"/>
    <s v="No"/>
    <n v="5"/>
    <x v="0"/>
    <s v="No"/>
    <s v="-"/>
    <s v="No"/>
    <n v="0"/>
    <n v="1"/>
    <n v="4"/>
    <n v="5"/>
  </r>
  <r>
    <s v="Core"/>
    <x v="174"/>
    <s v="Yes"/>
    <n v="5"/>
    <x v="0"/>
    <s v="No"/>
    <s v="-"/>
    <s v="No"/>
    <n v="0"/>
    <n v="0"/>
    <n v="5"/>
    <n v="5"/>
  </r>
  <r>
    <s v="Ultimate"/>
    <x v="175"/>
    <s v="No"/>
    <n v="15"/>
    <x v="2"/>
    <s v="Yes"/>
    <n v="30"/>
    <s v="Yes"/>
    <n v="20"/>
    <n v="7"/>
    <n v="58"/>
    <n v="65"/>
  </r>
  <r>
    <s v="Standard"/>
    <x v="176"/>
    <s v="Yes"/>
    <n v="10"/>
    <x v="1"/>
    <s v="No"/>
    <s v="-"/>
    <s v="Yes"/>
    <n v="20"/>
    <n v="10"/>
    <n v="20"/>
    <n v="30"/>
  </r>
  <r>
    <s v="Core"/>
    <x v="177"/>
    <s v="No"/>
    <n v="5"/>
    <x v="2"/>
    <s v="No"/>
    <s v="-"/>
    <s v="No"/>
    <n v="0"/>
    <n v="1"/>
    <n v="4"/>
    <n v="5"/>
  </r>
  <r>
    <s v="Ultimate"/>
    <x v="178"/>
    <s v="Yes"/>
    <n v="15"/>
    <x v="0"/>
    <s v="Yes"/>
    <n v="30"/>
    <s v="Yes"/>
    <n v="20"/>
    <n v="15"/>
    <n v="50"/>
    <n v="65"/>
  </r>
  <r>
    <s v="Standard"/>
    <x v="179"/>
    <s v="No"/>
    <n v="10"/>
    <x v="0"/>
    <s v="No"/>
    <s v="-"/>
    <s v="Yes"/>
    <n v="20"/>
    <n v="5"/>
    <n v="25"/>
    <n v="30"/>
  </r>
  <r>
    <s v="Core"/>
    <x v="180"/>
    <s v="Yes"/>
    <n v="5"/>
    <x v="1"/>
    <s v="No"/>
    <s v="-"/>
    <s v="No"/>
    <n v="0"/>
    <n v="0"/>
    <n v="5"/>
    <n v="5"/>
  </r>
  <r>
    <s v="Ultimate"/>
    <x v="181"/>
    <s v="No"/>
    <n v="15"/>
    <x v="2"/>
    <s v="Yes"/>
    <n v="30"/>
    <s v="Yes"/>
    <n v="20"/>
    <n v="20"/>
    <n v="45"/>
    <n v="65"/>
  </r>
  <r>
    <s v="Standard"/>
    <x v="182"/>
    <s v="Yes"/>
    <n v="10"/>
    <x v="2"/>
    <s v="No"/>
    <s v="-"/>
    <s v="Yes"/>
    <n v="20"/>
    <n v="12"/>
    <n v="18"/>
    <n v="30"/>
  </r>
  <r>
    <s v="Core"/>
    <x v="183"/>
    <s v="No"/>
    <n v="5"/>
    <x v="0"/>
    <s v="No"/>
    <s v="-"/>
    <s v="No"/>
    <n v="0"/>
    <n v="2"/>
    <n v="3"/>
    <n v="5"/>
  </r>
  <r>
    <s v="Ultimate"/>
    <x v="184"/>
    <s v="Yes"/>
    <n v="15"/>
    <x v="1"/>
    <s v="Yes"/>
    <n v="30"/>
    <s v="Yes"/>
    <n v="20"/>
    <n v="5"/>
    <n v="60"/>
    <n v="65"/>
  </r>
  <r>
    <s v="Standard"/>
    <x v="185"/>
    <s v="No"/>
    <n v="10"/>
    <x v="0"/>
    <s v="No"/>
    <s v="-"/>
    <s v="Yes"/>
    <n v="20"/>
    <n v="10"/>
    <n v="20"/>
    <n v="30"/>
  </r>
  <r>
    <s v="Core"/>
    <x v="186"/>
    <s v="Yes"/>
    <n v="5"/>
    <x v="2"/>
    <s v="No"/>
    <s v="-"/>
    <s v="No"/>
    <n v="0"/>
    <n v="0"/>
    <n v="5"/>
    <n v="5"/>
  </r>
  <r>
    <s v="Ultimate"/>
    <x v="187"/>
    <s v="No"/>
    <n v="15"/>
    <x v="0"/>
    <s v="Yes"/>
    <n v="30"/>
    <s v="Yes"/>
    <n v="20"/>
    <n v="3"/>
    <n v="62"/>
    <n v="65"/>
  </r>
  <r>
    <s v="Standard"/>
    <x v="188"/>
    <s v="Yes"/>
    <n v="10"/>
    <x v="1"/>
    <s v="No"/>
    <s v="-"/>
    <s v="Yes"/>
    <n v="20"/>
    <n v="15"/>
    <n v="15"/>
    <n v="30"/>
  </r>
  <r>
    <s v="Core"/>
    <x v="189"/>
    <s v="No"/>
    <n v="5"/>
    <x v="0"/>
    <s v="No"/>
    <s v="-"/>
    <s v="No"/>
    <n v="0"/>
    <n v="1"/>
    <n v="4"/>
    <n v="5"/>
  </r>
  <r>
    <s v="Ultimate"/>
    <x v="190"/>
    <s v="Yes"/>
    <n v="15"/>
    <x v="2"/>
    <s v="Yes"/>
    <n v="30"/>
    <s v="Yes"/>
    <n v="20"/>
    <n v="7"/>
    <n v="58"/>
    <n v="65"/>
  </r>
  <r>
    <s v="Standard"/>
    <x v="191"/>
    <s v="No"/>
    <n v="10"/>
    <x v="0"/>
    <s v="No"/>
    <s v="-"/>
    <s v="Yes"/>
    <n v="20"/>
    <n v="10"/>
    <n v="20"/>
    <n v="30"/>
  </r>
  <r>
    <s v="Core"/>
    <x v="192"/>
    <s v="Yes"/>
    <n v="5"/>
    <x v="1"/>
    <s v="No"/>
    <s v="-"/>
    <s v="No"/>
    <n v="0"/>
    <n v="0"/>
    <n v="5"/>
    <n v="5"/>
  </r>
  <r>
    <s v="Ultimate"/>
    <x v="193"/>
    <s v="No"/>
    <n v="15"/>
    <x v="0"/>
    <s v="Yes"/>
    <n v="30"/>
    <s v="Yes"/>
    <n v="20"/>
    <n v="20"/>
    <n v="45"/>
    <n v="65"/>
  </r>
  <r>
    <s v="Standard"/>
    <x v="194"/>
    <s v="Yes"/>
    <n v="10"/>
    <x v="2"/>
    <s v="No"/>
    <s v="-"/>
    <s v="Yes"/>
    <n v="20"/>
    <n v="15"/>
    <n v="15"/>
    <n v="30"/>
  </r>
  <r>
    <s v="Core"/>
    <x v="195"/>
    <s v="No"/>
    <n v="5"/>
    <x v="0"/>
    <s v="No"/>
    <s v="-"/>
    <s v="No"/>
    <n v="0"/>
    <n v="1"/>
    <n v="4"/>
    <n v="5"/>
  </r>
  <r>
    <s v="Ultimate"/>
    <x v="196"/>
    <s v="Yes"/>
    <n v="15"/>
    <x v="1"/>
    <s v="Yes"/>
    <n v="30"/>
    <s v="Yes"/>
    <n v="20"/>
    <n v="3"/>
    <n v="62"/>
    <n v="65"/>
  </r>
  <r>
    <s v="Standard"/>
    <x v="197"/>
    <s v="No"/>
    <n v="10"/>
    <x v="0"/>
    <s v="No"/>
    <s v="-"/>
    <s v="Yes"/>
    <n v="20"/>
    <n v="10"/>
    <n v="20"/>
    <n v="30"/>
  </r>
  <r>
    <s v="Core"/>
    <x v="198"/>
    <s v="Yes"/>
    <n v="5"/>
    <x v="2"/>
    <s v="No"/>
    <s v="-"/>
    <s v="No"/>
    <n v="0"/>
    <n v="0"/>
    <n v="5"/>
    <n v="5"/>
  </r>
  <r>
    <s v="Ultimate"/>
    <x v="199"/>
    <s v="No"/>
    <n v="15"/>
    <x v="0"/>
    <s v="Yes"/>
    <n v="30"/>
    <s v="Yes"/>
    <n v="20"/>
    <n v="15"/>
    <n v="50"/>
    <n v="65"/>
  </r>
  <r>
    <s v="Standard"/>
    <x v="200"/>
    <s v="Yes"/>
    <n v="10"/>
    <x v="1"/>
    <s v="No"/>
    <s v="-"/>
    <s v="Yes"/>
    <n v="20"/>
    <n v="15"/>
    <n v="15"/>
    <n v="30"/>
  </r>
  <r>
    <s v="Core"/>
    <x v="201"/>
    <s v="No"/>
    <n v="5"/>
    <x v="0"/>
    <s v="No"/>
    <s v="-"/>
    <s v="No"/>
    <n v="0"/>
    <n v="1"/>
    <n v="4"/>
    <n v="5"/>
  </r>
  <r>
    <s v="Ultimate"/>
    <x v="202"/>
    <s v="Yes"/>
    <n v="15"/>
    <x v="2"/>
    <s v="Yes"/>
    <n v="30"/>
    <s v="Yes"/>
    <n v="20"/>
    <n v="7"/>
    <n v="58"/>
    <n v="65"/>
  </r>
  <r>
    <s v="Standard"/>
    <x v="203"/>
    <s v="No"/>
    <n v="10"/>
    <x v="0"/>
    <s v="No"/>
    <s v="-"/>
    <s v="Yes"/>
    <n v="20"/>
    <n v="10"/>
    <n v="20"/>
    <n v="30"/>
  </r>
  <r>
    <s v="Core"/>
    <x v="204"/>
    <s v="Yes"/>
    <n v="5"/>
    <x v="0"/>
    <s v="No"/>
    <s v="-"/>
    <s v="No"/>
    <n v="0"/>
    <n v="0"/>
    <n v="5"/>
    <n v="5"/>
  </r>
  <r>
    <s v="Ultimate"/>
    <x v="205"/>
    <s v="No"/>
    <n v="15"/>
    <x v="2"/>
    <s v="Yes"/>
    <n v="30"/>
    <s v="Yes"/>
    <n v="20"/>
    <n v="7"/>
    <n v="58"/>
    <n v="65"/>
  </r>
  <r>
    <s v="Standard"/>
    <x v="206"/>
    <s v="Yes"/>
    <n v="10"/>
    <x v="1"/>
    <s v="No"/>
    <s v="-"/>
    <s v="Yes"/>
    <n v="20"/>
    <n v="10"/>
    <n v="20"/>
    <n v="30"/>
  </r>
  <r>
    <s v="Core"/>
    <x v="207"/>
    <s v="No"/>
    <n v="5"/>
    <x v="2"/>
    <s v="No"/>
    <s v="-"/>
    <s v="No"/>
    <n v="0"/>
    <n v="1"/>
    <n v="4"/>
    <n v="5"/>
  </r>
  <r>
    <s v="Ultimate"/>
    <x v="208"/>
    <s v="Yes"/>
    <n v="15"/>
    <x v="0"/>
    <s v="Yes"/>
    <n v="30"/>
    <s v="Yes"/>
    <n v="20"/>
    <n v="15"/>
    <n v="50"/>
    <n v="65"/>
  </r>
  <r>
    <s v="Standard"/>
    <x v="209"/>
    <s v="No"/>
    <n v="10"/>
    <x v="0"/>
    <s v="No"/>
    <s v="-"/>
    <s v="Yes"/>
    <n v="20"/>
    <n v="5"/>
    <n v="25"/>
    <n v="30"/>
  </r>
  <r>
    <s v="Core"/>
    <x v="210"/>
    <s v="Yes"/>
    <n v="5"/>
    <x v="1"/>
    <s v="No"/>
    <s v="-"/>
    <s v="No"/>
    <n v="0"/>
    <n v="0"/>
    <n v="5"/>
    <n v="5"/>
  </r>
  <r>
    <s v="Ultimate"/>
    <x v="211"/>
    <s v="No"/>
    <n v="15"/>
    <x v="2"/>
    <s v="Yes"/>
    <n v="30"/>
    <s v="Yes"/>
    <n v="20"/>
    <n v="20"/>
    <n v="45"/>
    <n v="65"/>
  </r>
  <r>
    <s v="Standard"/>
    <x v="212"/>
    <s v="Yes"/>
    <n v="10"/>
    <x v="2"/>
    <s v="No"/>
    <s v="-"/>
    <s v="Yes"/>
    <n v="20"/>
    <n v="12"/>
    <n v="18"/>
    <n v="30"/>
  </r>
  <r>
    <s v="Core"/>
    <x v="213"/>
    <s v="No"/>
    <n v="5"/>
    <x v="0"/>
    <s v="No"/>
    <s v="-"/>
    <s v="No"/>
    <n v="0"/>
    <n v="2"/>
    <n v="3"/>
    <n v="5"/>
  </r>
  <r>
    <s v="Ultimate"/>
    <x v="214"/>
    <s v="Yes"/>
    <n v="15"/>
    <x v="1"/>
    <s v="Yes"/>
    <n v="30"/>
    <s v="Yes"/>
    <n v="20"/>
    <n v="5"/>
    <n v="60"/>
    <n v="65"/>
  </r>
  <r>
    <s v="Standard"/>
    <x v="215"/>
    <s v="No"/>
    <n v="10"/>
    <x v="0"/>
    <s v="No"/>
    <s v="-"/>
    <s v="Yes"/>
    <n v="20"/>
    <n v="10"/>
    <n v="20"/>
    <n v="30"/>
  </r>
  <r>
    <s v="Core"/>
    <x v="216"/>
    <s v="Yes"/>
    <n v="5"/>
    <x v="2"/>
    <s v="No"/>
    <s v="-"/>
    <s v="No"/>
    <n v="0"/>
    <n v="0"/>
    <n v="5"/>
    <n v="5"/>
  </r>
  <r>
    <s v="Ultimate"/>
    <x v="217"/>
    <s v="No"/>
    <n v="15"/>
    <x v="0"/>
    <s v="Yes"/>
    <n v="30"/>
    <s v="Yes"/>
    <n v="20"/>
    <n v="3"/>
    <n v="62"/>
    <n v="65"/>
  </r>
  <r>
    <s v="Standard"/>
    <x v="218"/>
    <s v="Yes"/>
    <n v="10"/>
    <x v="1"/>
    <s v="No"/>
    <s v="-"/>
    <s v="Yes"/>
    <n v="20"/>
    <n v="15"/>
    <n v="15"/>
    <n v="30"/>
  </r>
  <r>
    <s v="Core"/>
    <x v="219"/>
    <s v="No"/>
    <n v="5"/>
    <x v="0"/>
    <s v="No"/>
    <s v="-"/>
    <s v="No"/>
    <n v="0"/>
    <n v="1"/>
    <n v="4"/>
    <n v="5"/>
  </r>
  <r>
    <s v="Ultimate"/>
    <x v="220"/>
    <s v="Yes"/>
    <n v="15"/>
    <x v="2"/>
    <s v="Yes"/>
    <n v="30"/>
    <s v="Yes"/>
    <n v="20"/>
    <n v="7"/>
    <n v="58"/>
    <n v="65"/>
  </r>
  <r>
    <s v="Standard"/>
    <x v="221"/>
    <s v="No"/>
    <n v="10"/>
    <x v="0"/>
    <s v="No"/>
    <s v="-"/>
    <s v="Yes"/>
    <n v="20"/>
    <n v="10"/>
    <n v="20"/>
    <n v="30"/>
  </r>
  <r>
    <s v="Core"/>
    <x v="222"/>
    <s v="Yes"/>
    <n v="5"/>
    <x v="1"/>
    <s v="No"/>
    <s v="-"/>
    <s v="No"/>
    <n v="0"/>
    <n v="0"/>
    <n v="5"/>
    <n v="5"/>
  </r>
  <r>
    <s v="Ultimate"/>
    <x v="223"/>
    <s v="No"/>
    <n v="15"/>
    <x v="0"/>
    <s v="Yes"/>
    <n v="30"/>
    <s v="Yes"/>
    <n v="20"/>
    <n v="20"/>
    <n v="45"/>
    <n v="65"/>
  </r>
  <r>
    <s v="Standard"/>
    <x v="224"/>
    <s v="Yes"/>
    <n v="10"/>
    <x v="2"/>
    <s v="No"/>
    <s v="-"/>
    <s v="Yes"/>
    <n v="20"/>
    <n v="15"/>
    <n v="15"/>
    <n v="30"/>
  </r>
  <r>
    <s v="Core"/>
    <x v="225"/>
    <s v="No"/>
    <n v="5"/>
    <x v="0"/>
    <s v="No"/>
    <s v="-"/>
    <s v="No"/>
    <n v="0"/>
    <n v="1"/>
    <n v="4"/>
    <n v="5"/>
  </r>
  <r>
    <s v="Ultimate"/>
    <x v="226"/>
    <s v="Yes"/>
    <n v="15"/>
    <x v="1"/>
    <s v="Yes"/>
    <n v="30"/>
    <s v="Yes"/>
    <n v="20"/>
    <n v="3"/>
    <n v="62"/>
    <n v="65"/>
  </r>
  <r>
    <s v="Standard"/>
    <x v="227"/>
    <s v="No"/>
    <n v="10"/>
    <x v="0"/>
    <s v="No"/>
    <s v="-"/>
    <s v="Yes"/>
    <n v="20"/>
    <n v="10"/>
    <n v="20"/>
    <n v="30"/>
  </r>
  <r>
    <s v="Core"/>
    <x v="228"/>
    <s v="Yes"/>
    <n v="5"/>
    <x v="2"/>
    <s v="No"/>
    <s v="-"/>
    <s v="No"/>
    <n v="0"/>
    <n v="0"/>
    <n v="5"/>
    <n v="5"/>
  </r>
  <r>
    <s v="Ultimate"/>
    <x v="229"/>
    <s v="No"/>
    <n v="15"/>
    <x v="0"/>
    <s v="Yes"/>
    <n v="30"/>
    <s v="Yes"/>
    <n v="20"/>
    <n v="15"/>
    <n v="50"/>
    <n v="65"/>
  </r>
  <r>
    <s v="Standard"/>
    <x v="230"/>
    <s v="Yes"/>
    <n v="10"/>
    <x v="1"/>
    <s v="No"/>
    <s v="-"/>
    <s v="Yes"/>
    <n v="20"/>
    <n v="15"/>
    <n v="15"/>
    <n v="30"/>
  </r>
  <r>
    <s v="Core"/>
    <x v="231"/>
    <s v="No"/>
    <n v="5"/>
    <x v="0"/>
    <s v="No"/>
    <s v="-"/>
    <s v="No"/>
    <n v="0"/>
    <n v="1"/>
    <n v="4"/>
    <n v="5"/>
  </r>
  <r>
    <s v="Ultimate"/>
    <x v="232"/>
    <s v="Yes"/>
    <n v="15"/>
    <x v="2"/>
    <s v="Yes"/>
    <n v="30"/>
    <s v="Yes"/>
    <n v="20"/>
    <n v="7"/>
    <n v="58"/>
    <n v="65"/>
  </r>
  <r>
    <s v="Standard"/>
    <x v="233"/>
    <s v="No"/>
    <n v="10"/>
    <x v="0"/>
    <s v="No"/>
    <s v="-"/>
    <s v="Yes"/>
    <n v="20"/>
    <n v="10"/>
    <n v="20"/>
    <n v="30"/>
  </r>
  <r>
    <s v="Core"/>
    <x v="234"/>
    <s v="Yes"/>
    <n v="5"/>
    <x v="1"/>
    <s v="No"/>
    <s v="-"/>
    <s v="No"/>
    <n v="0"/>
    <n v="0"/>
    <n v="5"/>
    <n v="5"/>
  </r>
  <r>
    <s v="Ultimate"/>
    <x v="235"/>
    <s v="No"/>
    <n v="15"/>
    <x v="0"/>
    <s v="Yes"/>
    <n v="30"/>
    <s v="Yes"/>
    <n v="20"/>
    <n v="15"/>
    <n v="50"/>
    <n v="65"/>
  </r>
  <r>
    <s v="Standard"/>
    <x v="236"/>
    <s v="Yes"/>
    <n v="10"/>
    <x v="2"/>
    <s v="No"/>
    <s v="-"/>
    <s v="Yes"/>
    <n v="20"/>
    <n v="12"/>
    <n v="18"/>
    <n v="30"/>
  </r>
  <r>
    <s v="Core"/>
    <x v="237"/>
    <s v="No"/>
    <n v="5"/>
    <x v="0"/>
    <s v="No"/>
    <s v="-"/>
    <s v="No"/>
    <n v="0"/>
    <n v="2"/>
    <n v="3"/>
    <n v="5"/>
  </r>
  <r>
    <s v="Ultimate"/>
    <x v="238"/>
    <s v="Yes"/>
    <n v="15"/>
    <x v="1"/>
    <s v="Yes"/>
    <n v="30"/>
    <s v="Yes"/>
    <n v="20"/>
    <n v="5"/>
    <n v="60"/>
    <n v="65"/>
  </r>
  <r>
    <s v="Standard"/>
    <x v="239"/>
    <s v="No"/>
    <n v="10"/>
    <x v="0"/>
    <s v="No"/>
    <s v="-"/>
    <s v="Yes"/>
    <n v="20"/>
    <n v="10"/>
    <n v="20"/>
    <n v="30"/>
  </r>
  <r>
    <s v="Core"/>
    <x v="240"/>
    <s v="Yes"/>
    <n v="5"/>
    <x v="2"/>
    <s v="No"/>
    <s v="-"/>
    <s v="No"/>
    <n v="0"/>
    <n v="0"/>
    <n v="5"/>
    <n v="5"/>
  </r>
  <r>
    <s v="Ultimate"/>
    <x v="241"/>
    <s v="No"/>
    <n v="15"/>
    <x v="0"/>
    <s v="Yes"/>
    <n v="30"/>
    <s v="Yes"/>
    <n v="20"/>
    <n v="3"/>
    <n v="62"/>
    <n v="65"/>
  </r>
  <r>
    <s v="Standard"/>
    <x v="242"/>
    <s v="Yes"/>
    <n v="10"/>
    <x v="1"/>
    <s v="No"/>
    <s v="-"/>
    <s v="Yes"/>
    <n v="20"/>
    <n v="15"/>
    <n v="15"/>
    <n v="30"/>
  </r>
  <r>
    <s v="Core"/>
    <x v="243"/>
    <s v="No"/>
    <n v="5"/>
    <x v="0"/>
    <s v="No"/>
    <s v="-"/>
    <s v="No"/>
    <n v="0"/>
    <n v="1"/>
    <n v="4"/>
    <n v="5"/>
  </r>
  <r>
    <s v="Ultimate"/>
    <x v="244"/>
    <s v="Yes"/>
    <n v="15"/>
    <x v="2"/>
    <s v="Yes"/>
    <n v="30"/>
    <s v="Yes"/>
    <n v="20"/>
    <n v="7"/>
    <n v="58"/>
    <n v="65"/>
  </r>
  <r>
    <s v="Standard"/>
    <x v="245"/>
    <s v="No"/>
    <n v="10"/>
    <x v="0"/>
    <s v="No"/>
    <s v="-"/>
    <s v="Yes"/>
    <n v="20"/>
    <n v="10"/>
    <n v="20"/>
    <n v="30"/>
  </r>
  <r>
    <s v="Core"/>
    <x v="246"/>
    <s v="Yes"/>
    <n v="5"/>
    <x v="1"/>
    <s v="No"/>
    <s v="-"/>
    <s v="No"/>
    <n v="0"/>
    <n v="0"/>
    <n v="5"/>
    <n v="5"/>
  </r>
  <r>
    <s v="Ultimate"/>
    <x v="247"/>
    <s v="No"/>
    <n v="15"/>
    <x v="0"/>
    <s v="Yes"/>
    <n v="30"/>
    <s v="Yes"/>
    <n v="20"/>
    <n v="20"/>
    <n v="45"/>
    <n v="65"/>
  </r>
  <r>
    <s v="Standard"/>
    <x v="248"/>
    <s v="Yes"/>
    <n v="10"/>
    <x v="2"/>
    <s v="No"/>
    <s v="-"/>
    <s v="Yes"/>
    <n v="20"/>
    <n v="15"/>
    <n v="15"/>
    <n v="30"/>
  </r>
  <r>
    <s v="Core"/>
    <x v="249"/>
    <s v="No"/>
    <n v="5"/>
    <x v="0"/>
    <s v="No"/>
    <s v="-"/>
    <s v="No"/>
    <n v="0"/>
    <n v="1"/>
    <n v="4"/>
    <n v="5"/>
  </r>
  <r>
    <s v="Ultimate"/>
    <x v="250"/>
    <s v="Yes"/>
    <n v="15"/>
    <x v="1"/>
    <s v="Yes"/>
    <n v="30"/>
    <s v="Yes"/>
    <n v="20"/>
    <n v="3"/>
    <n v="62"/>
    <n v="65"/>
  </r>
  <r>
    <s v="Standard"/>
    <x v="251"/>
    <s v="No"/>
    <n v="10"/>
    <x v="0"/>
    <s v="No"/>
    <s v="-"/>
    <s v="Yes"/>
    <n v="20"/>
    <n v="10"/>
    <n v="20"/>
    <n v="30"/>
  </r>
  <r>
    <s v="Core"/>
    <x v="252"/>
    <s v="Yes"/>
    <n v="5"/>
    <x v="2"/>
    <s v="No"/>
    <s v="-"/>
    <s v="No"/>
    <n v="0"/>
    <n v="0"/>
    <n v="5"/>
    <n v="5"/>
  </r>
  <r>
    <s v="Ultimate"/>
    <x v="253"/>
    <s v="No"/>
    <n v="15"/>
    <x v="0"/>
    <s v="Yes"/>
    <n v="30"/>
    <s v="Yes"/>
    <n v="20"/>
    <n v="15"/>
    <n v="50"/>
    <n v="65"/>
  </r>
  <r>
    <s v="Core"/>
    <x v="254"/>
    <s v="Yes"/>
    <n v="5"/>
    <x v="0"/>
    <s v="No"/>
    <s v="-"/>
    <s v="No"/>
    <n v="0"/>
    <n v="0"/>
    <n v="5"/>
    <n v="5"/>
  </r>
  <r>
    <s v="Ultimate"/>
    <x v="255"/>
    <s v="No"/>
    <n v="15"/>
    <x v="2"/>
    <s v="Yes"/>
    <n v="30"/>
    <s v="Yes"/>
    <n v="20"/>
    <n v="7"/>
    <n v="58"/>
    <n v="65"/>
  </r>
  <r>
    <s v="Standard"/>
    <x v="256"/>
    <s v="Yes"/>
    <n v="10"/>
    <x v="1"/>
    <s v="No"/>
    <s v="-"/>
    <s v="Yes"/>
    <n v="20"/>
    <n v="10"/>
    <n v="20"/>
    <n v="30"/>
  </r>
  <r>
    <s v="Core"/>
    <x v="257"/>
    <s v="No"/>
    <n v="5"/>
    <x v="2"/>
    <s v="No"/>
    <s v="-"/>
    <s v="No"/>
    <n v="0"/>
    <n v="1"/>
    <n v="4"/>
    <n v="5"/>
  </r>
  <r>
    <s v="Ultimate"/>
    <x v="258"/>
    <s v="Yes"/>
    <n v="15"/>
    <x v="0"/>
    <s v="Yes"/>
    <n v="30"/>
    <s v="Yes"/>
    <n v="20"/>
    <n v="15"/>
    <n v="50"/>
    <n v="65"/>
  </r>
  <r>
    <s v="Standard"/>
    <x v="259"/>
    <s v="No"/>
    <n v="10"/>
    <x v="0"/>
    <s v="No"/>
    <s v="-"/>
    <s v="Yes"/>
    <n v="20"/>
    <n v="5"/>
    <n v="25"/>
    <n v="30"/>
  </r>
  <r>
    <s v="Core"/>
    <x v="260"/>
    <s v="Yes"/>
    <n v="5"/>
    <x v="1"/>
    <s v="No"/>
    <s v="-"/>
    <s v="No"/>
    <n v="0"/>
    <n v="0"/>
    <n v="5"/>
    <n v="5"/>
  </r>
  <r>
    <s v="Ultimate"/>
    <x v="261"/>
    <s v="No"/>
    <n v="15"/>
    <x v="2"/>
    <s v="Yes"/>
    <n v="30"/>
    <s v="Yes"/>
    <n v="20"/>
    <n v="20"/>
    <n v="45"/>
    <n v="65"/>
  </r>
  <r>
    <s v="Standard"/>
    <x v="262"/>
    <s v="Yes"/>
    <n v="10"/>
    <x v="2"/>
    <s v="No"/>
    <s v="-"/>
    <s v="Yes"/>
    <n v="20"/>
    <n v="12"/>
    <n v="18"/>
    <n v="30"/>
  </r>
  <r>
    <s v="Core"/>
    <x v="263"/>
    <s v="No"/>
    <n v="5"/>
    <x v="0"/>
    <s v="No"/>
    <s v="-"/>
    <s v="No"/>
    <n v="0"/>
    <n v="2"/>
    <n v="3"/>
    <n v="5"/>
  </r>
  <r>
    <s v="Ultimate"/>
    <x v="264"/>
    <s v="Yes"/>
    <n v="15"/>
    <x v="1"/>
    <s v="Yes"/>
    <n v="30"/>
    <s v="Yes"/>
    <n v="20"/>
    <n v="5"/>
    <n v="60"/>
    <n v="65"/>
  </r>
  <r>
    <s v="Standard"/>
    <x v="265"/>
    <s v="No"/>
    <n v="10"/>
    <x v="0"/>
    <s v="No"/>
    <s v="-"/>
    <s v="Yes"/>
    <n v="20"/>
    <n v="10"/>
    <n v="20"/>
    <n v="30"/>
  </r>
  <r>
    <s v="Core"/>
    <x v="266"/>
    <s v="Yes"/>
    <n v="5"/>
    <x v="2"/>
    <s v="No"/>
    <s v="-"/>
    <s v="No"/>
    <n v="0"/>
    <n v="0"/>
    <n v="5"/>
    <n v="5"/>
  </r>
  <r>
    <s v="Ultimate"/>
    <x v="267"/>
    <s v="No"/>
    <n v="15"/>
    <x v="0"/>
    <s v="Yes"/>
    <n v="30"/>
    <s v="Yes"/>
    <n v="20"/>
    <n v="3"/>
    <n v="62"/>
    <n v="65"/>
  </r>
  <r>
    <s v="Standard"/>
    <x v="268"/>
    <s v="Yes"/>
    <n v="10"/>
    <x v="1"/>
    <s v="No"/>
    <s v="-"/>
    <s v="Yes"/>
    <n v="20"/>
    <n v="15"/>
    <n v="15"/>
    <n v="30"/>
  </r>
  <r>
    <s v="Core"/>
    <x v="269"/>
    <s v="No"/>
    <n v="5"/>
    <x v="0"/>
    <s v="No"/>
    <s v="-"/>
    <s v="No"/>
    <n v="0"/>
    <n v="1"/>
    <n v="4"/>
    <n v="5"/>
  </r>
  <r>
    <s v="Ultimate"/>
    <x v="270"/>
    <s v="Yes"/>
    <n v="15"/>
    <x v="2"/>
    <s v="Yes"/>
    <n v="30"/>
    <s v="Yes"/>
    <n v="20"/>
    <n v="7"/>
    <n v="58"/>
    <n v="65"/>
  </r>
  <r>
    <s v="Standard"/>
    <x v="271"/>
    <s v="No"/>
    <n v="10"/>
    <x v="0"/>
    <s v="No"/>
    <s v="-"/>
    <s v="Yes"/>
    <n v="20"/>
    <n v="10"/>
    <n v="20"/>
    <n v="30"/>
  </r>
  <r>
    <s v="Core"/>
    <x v="272"/>
    <s v="Yes"/>
    <n v="5"/>
    <x v="1"/>
    <s v="No"/>
    <s v="-"/>
    <s v="No"/>
    <n v="0"/>
    <n v="0"/>
    <n v="5"/>
    <n v="5"/>
  </r>
  <r>
    <s v="Ultimate"/>
    <x v="273"/>
    <s v="No"/>
    <n v="15"/>
    <x v="0"/>
    <s v="Yes"/>
    <n v="30"/>
    <s v="Yes"/>
    <n v="20"/>
    <n v="20"/>
    <n v="45"/>
    <n v="65"/>
  </r>
  <r>
    <s v="Standard"/>
    <x v="274"/>
    <s v="Yes"/>
    <n v="10"/>
    <x v="2"/>
    <s v="No"/>
    <s v="-"/>
    <s v="Yes"/>
    <n v="20"/>
    <n v="15"/>
    <n v="15"/>
    <n v="30"/>
  </r>
  <r>
    <s v="Core"/>
    <x v="275"/>
    <s v="No"/>
    <n v="5"/>
    <x v="0"/>
    <s v="No"/>
    <s v="-"/>
    <s v="No"/>
    <n v="0"/>
    <n v="1"/>
    <n v="4"/>
    <n v="5"/>
  </r>
  <r>
    <s v="Ultimate"/>
    <x v="276"/>
    <s v="Yes"/>
    <n v="15"/>
    <x v="1"/>
    <s v="Yes"/>
    <n v="30"/>
    <s v="Yes"/>
    <n v="20"/>
    <n v="3"/>
    <n v="62"/>
    <n v="65"/>
  </r>
  <r>
    <s v="Standard"/>
    <x v="277"/>
    <s v="No"/>
    <n v="10"/>
    <x v="0"/>
    <s v="No"/>
    <s v="-"/>
    <s v="Yes"/>
    <n v="20"/>
    <n v="10"/>
    <n v="20"/>
    <n v="30"/>
  </r>
  <r>
    <s v="Core"/>
    <x v="278"/>
    <s v="Yes"/>
    <n v="5"/>
    <x v="2"/>
    <s v="No"/>
    <s v="-"/>
    <s v="No"/>
    <n v="0"/>
    <n v="0"/>
    <n v="5"/>
    <n v="5"/>
  </r>
  <r>
    <s v="Ultimate"/>
    <x v="279"/>
    <s v="No"/>
    <n v="15"/>
    <x v="0"/>
    <s v="Yes"/>
    <n v="30"/>
    <s v="Yes"/>
    <n v="20"/>
    <n v="15"/>
    <n v="50"/>
    <n v="65"/>
  </r>
  <r>
    <s v="Standard"/>
    <x v="280"/>
    <s v="Yes"/>
    <n v="10"/>
    <x v="1"/>
    <s v="No"/>
    <s v="-"/>
    <s v="Yes"/>
    <n v="20"/>
    <n v="15"/>
    <n v="15"/>
    <n v="30"/>
  </r>
  <r>
    <s v="Core"/>
    <x v="281"/>
    <s v="No"/>
    <n v="5"/>
    <x v="0"/>
    <s v="No"/>
    <s v="-"/>
    <s v="No"/>
    <n v="0"/>
    <n v="1"/>
    <n v="4"/>
    <n v="5"/>
  </r>
  <r>
    <s v="Ultimate"/>
    <x v="282"/>
    <s v="Yes"/>
    <n v="15"/>
    <x v="2"/>
    <s v="Yes"/>
    <n v="30"/>
    <s v="Yes"/>
    <n v="20"/>
    <n v="7"/>
    <n v="58"/>
    <n v="65"/>
  </r>
  <r>
    <s v="Standard"/>
    <x v="283"/>
    <s v="No"/>
    <n v="10"/>
    <x v="0"/>
    <s v="No"/>
    <s v="-"/>
    <s v="Yes"/>
    <n v="20"/>
    <n v="10"/>
    <n v="20"/>
    <n v="30"/>
  </r>
  <r>
    <s v="Core"/>
    <x v="284"/>
    <s v="Yes"/>
    <n v="5"/>
    <x v="1"/>
    <s v="No"/>
    <s v="-"/>
    <s v="No"/>
    <n v="0"/>
    <n v="0"/>
    <n v="5"/>
    <n v="5"/>
  </r>
  <r>
    <s v="Ultimate"/>
    <x v="285"/>
    <s v="No"/>
    <n v="15"/>
    <x v="0"/>
    <s v="Yes"/>
    <n v="30"/>
    <s v="Yes"/>
    <n v="20"/>
    <n v="20"/>
    <n v="45"/>
    <n v="65"/>
  </r>
  <r>
    <s v="Standard"/>
    <x v="286"/>
    <s v="Yes"/>
    <n v="10"/>
    <x v="2"/>
    <s v="No"/>
    <s v="-"/>
    <s v="Yes"/>
    <n v="20"/>
    <n v="12"/>
    <n v="18"/>
    <n v="30"/>
  </r>
  <r>
    <s v="Core"/>
    <x v="287"/>
    <s v="No"/>
    <n v="5"/>
    <x v="0"/>
    <s v="No"/>
    <s v="-"/>
    <s v="No"/>
    <n v="0"/>
    <n v="2"/>
    <n v="3"/>
    <n v="5"/>
  </r>
  <r>
    <s v="Ultimate"/>
    <x v="288"/>
    <s v="Yes"/>
    <n v="15"/>
    <x v="1"/>
    <s v="Yes"/>
    <n v="30"/>
    <s v="Yes"/>
    <n v="20"/>
    <n v="5"/>
    <n v="60"/>
    <n v="65"/>
  </r>
  <r>
    <s v="Standard"/>
    <x v="289"/>
    <s v="No"/>
    <n v="10"/>
    <x v="0"/>
    <s v="No"/>
    <s v="-"/>
    <s v="Yes"/>
    <n v="20"/>
    <n v="10"/>
    <n v="20"/>
    <n v="30"/>
  </r>
  <r>
    <s v="Core"/>
    <x v="290"/>
    <s v="Yes"/>
    <n v="5"/>
    <x v="2"/>
    <s v="No"/>
    <s v="-"/>
    <s v="No"/>
    <n v="0"/>
    <n v="0"/>
    <n v="5"/>
    <n v="5"/>
  </r>
  <r>
    <s v="Ultimate"/>
    <x v="291"/>
    <s v="No"/>
    <n v="15"/>
    <x v="0"/>
    <s v="Yes"/>
    <n v="30"/>
    <s v="Yes"/>
    <n v="20"/>
    <n v="3"/>
    <n v="62"/>
    <n v="65"/>
  </r>
  <r>
    <s v="Standard"/>
    <x v="292"/>
    <s v="Yes"/>
    <n v="10"/>
    <x v="1"/>
    <s v="No"/>
    <s v="-"/>
    <s v="Yes"/>
    <n v="20"/>
    <n v="15"/>
    <n v="15"/>
    <n v="30"/>
  </r>
  <r>
    <s v="Core"/>
    <x v="293"/>
    <s v="No"/>
    <n v="5"/>
    <x v="0"/>
    <s v="No"/>
    <s v="-"/>
    <s v="No"/>
    <n v="0"/>
    <n v="1"/>
    <n v="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FB6D5-09FE-4967-BD30-50FA3CD77F52}" name="tbl_total_assinatur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0:B91" firstHeaderRow="1" firstDataRow="1" firstDataCol="0" rowPageCount="1" colPageCount="1"/>
  <pivotFields count="13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Contagem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04D6B-BB92-434D-AFE6-F2DD2D303C69}" name="tbl_total_fat.bruto_liquid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64:C65" firstHeaderRow="0" firstDataRow="1" firstDataCol="0" rowPageCount="1" colPageCount="1"/>
  <pivotFields count="14"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Líquida" fld="10" baseField="0" baseItem="0"/>
    <dataField name="Bruta" fld="11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3B5C9-E336-49C6-9A78-D7B3E5B88E69}" name="tbl_faturamento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8:B99" firstHeaderRow="1" firstDataRow="1" firstDataCol="0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94779-ED21-41FD-85CC-C308D43F5D54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391E2-4BBA-424E-9D06-DC903DA8A62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9:B110" firstHeaderRow="1" firstDataRow="1" firstDataCol="0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Items count="1">
    <i/>
  </rowItems>
  <colItems count="1">
    <i/>
  </colItems>
  <pageFields count="1">
    <pageField fld="6" hier="-1"/>
  </pageFields>
  <dataFields count="1">
    <dataField name="Média de Total Value" fld="12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15C48-4E89-4049-9E3D-6D40AEAAF414}" name="tbl_faturamento_por_plan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53:C5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2">
      <pivotArea outline="0" collapsedLevelsAreSubtotals="1" fieldPosition="0"/>
    </format>
  </formats>
  <chartFormats count="1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75D2F-BAB1-4DF4-95D8-01EA7FD3E95F}" name="tb_total_fat_mens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70:C83" firstHeaderRow="1" firstDataRow="1" firstDataCol="1"/>
  <pivotFields count="14"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0" baseField="0" baseItem="0" numFmtId="164"/>
  </dataFields>
  <formats count="1">
    <format dxfId="3">
      <pivotArea outline="0" collapsedLevelsAreSubtotals="1" fieldPosition="0"/>
    </format>
  </formats>
  <chartFormats count="1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1D3C1-4620-4362-B66F-6A5FC662A172}" name="tbl_total_auto_renovação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43:D46" firstHeaderRow="0" firstDataRow="1" firstDataCol="1" rowPageCount="1" colPageCount="1"/>
  <pivotFields count="12"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ntagem de Name" fld="0" subtotal="count" baseField="0" baseItem="0"/>
    <dataField name="Soma de Total Value" fld="11" baseField="0" baseItem="0" numFmtId="164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3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B739C-B965-4C0C-AFF3-D7A2C4371126}" name="tbl_vendas_minecraft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DD024-0FB9-49AB-ACEA-3DAB96F7C723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n="Inativas (Não)" x="1"/>
        <item n="Ativas (Sim)"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8" name="tbl_vendas_minecraft"/>
    <pivotTable tabId="8" name="tbl_easeasonpass_total"/>
    <pivotTable tabId="8" name="tbl_annual_total"/>
    <pivotTable tabId="8" name="tbl_total_assinaturas"/>
    <pivotTable tabId="8" name="tbl_faturamento_total"/>
    <pivotTable tabId="8" name="Tabela dinâmica1"/>
  </pivotTables>
  <data>
    <tabular pivotCacheId="176595658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2493BB86-6953-47B1-9949-110D52E66E0B}" sourceName="Subscription Type">
  <pivotTables>
    <pivotTable tabId="8" name="tbl_total_auto_renovação"/>
  </pivotTables>
  <data>
    <tabular pivotCacheId="101586757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2" xr10:uid="{E68DC7E5-69EF-4EAD-8C6C-B590A351E922}" cache="SegmentaçãodeDados_Subscription_Type" caption="Subscription Type" style="SlicerStyleLight3 2 2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DE30984B-6A19-4506-9C51-23300317A6EB}" cache="SegmentaçãodeDados_Subscription_Type1" caption="Subscription Type" style="SlicerStyleLight3 2 2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3" xr10:uid="{E60F3520-A45F-4A00-B54E-08620C033743}" cache="SegmentaçãodeDados_Subscription_Type1" caption="Subscription Type" style="SlicerStyleLight3 2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31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30" totalsRowDxfId="29"/>
    <tableColumn id="2" xr3:uid="{53DD39D0-2220-4121-9E9D-4EAA7E151C0F}" name="Name" dataDxfId="28" totalsRowDxfId="27"/>
    <tableColumn id="3" xr3:uid="{4F5FF271-4C57-4BE0-8F2C-F82C8551625C}" name="Plan" dataDxfId="26" totalsRowDxfId="25"/>
    <tableColumn id="4" xr3:uid="{8C17EB93-79B9-4E55-B8F7-BEB82F8253E9}" name="Start Date" dataDxfId="24" totalsRowDxfId="23"/>
    <tableColumn id="5" xr3:uid="{48CEDF9B-1689-482A-A828-5CCE7713264A}" name="Auto Renewal" dataDxfId="22" totalsRowDxfId="21"/>
    <tableColumn id="6" xr3:uid="{78B82374-9AA7-4E38-AE4F-78CDE6C83720}" name="Subscription Price" dataDxfId="20" totalsRowDxfId="19" dataCellStyle="Moeda" totalsRowCellStyle="Moeda"/>
    <tableColumn id="7" xr3:uid="{F2433F68-AF33-49D0-B1FB-19A396074EDE}" name="Subscription Type" dataDxfId="18" totalsRowDxfId="17"/>
    <tableColumn id="8" xr3:uid="{FD4D9C95-F6E5-4933-9068-A71FF7DF9343}" name="EA Play Season Pass" dataDxfId="16" totalsRowDxfId="15"/>
    <tableColumn id="13" xr3:uid="{978DD0D2-834E-4CE4-A39B-30976086932F}" name="EA Play Season Pass_x000a_Price" totalsRowFunction="custom" dataDxfId="14" totalsRowDxfId="13" dataCellStyle="Moeda" totalsRowCellStyle="Moeda">
      <totalsRowFormula>SUM(Tabela1[EA Play Season Pass
Price])</totalsRowFormula>
    </tableColumn>
    <tableColumn id="9" xr3:uid="{6E29F111-C395-4580-9DAD-3407D9E8B1A4}" name="Minecraft Season Pass" dataDxfId="12" totalsRowDxfId="11"/>
    <tableColumn id="10" xr3:uid="{EF544EAA-7F25-4FD5-A10E-8E62804DB9E3}" name="Minecraft Season Pass Price" totalsRowFunction="custom" dataDxfId="10" totalsRowDxfId="9" dataCellStyle="Moeda" totalsRowCellStyle="Moeda">
      <totalsRowFormula>SUM(Tabela1[Minecraft Season Pass Price])</totalsRowFormula>
    </tableColumn>
    <tableColumn id="11" xr3:uid="{7F6EB64A-1F07-4E48-9F0F-AC7D9DCD26F8}" name="Coupon Value" dataDxfId="8" totalsRowDxfId="7" dataCellStyle="Moeda" totalsRowCellStyle="Moeda"/>
    <tableColumn id="12" xr3:uid="{2B04ABC8-DE6F-426E-ADC0-D8AFC68CA58E}" name="Total Value" totalsRowFunction="custom" dataDxfId="6" totalsRowDxfId="5" dataCellStyle="Moeda" totalsRowCellStyle="Moeda">
      <totalsRowFormula>SUM(Tabela1[Total Value])</totalsRow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drawing" Target="../drawings/drawing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K28" sqref="K2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D95" sqref="D95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38" t="s">
        <v>317</v>
      </c>
      <c r="C3" s="38"/>
      <c r="D3" s="38"/>
      <c r="E3" s="38"/>
      <c r="F3" s="38"/>
    </row>
    <row r="6" spans="2:6">
      <c r="B6" t="s">
        <v>318</v>
      </c>
    </row>
    <row r="7" spans="2:6">
      <c r="B7" t="s">
        <v>320</v>
      </c>
    </row>
    <row r="9" spans="2:6">
      <c r="B9" s="12" t="s">
        <v>16</v>
      </c>
      <c r="C9" t="s">
        <v>356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3847</v>
      </c>
    </row>
    <row r="13" spans="2:6">
      <c r="B13" s="14" t="s">
        <v>19</v>
      </c>
      <c r="C13" s="13">
        <v>3786</v>
      </c>
    </row>
    <row r="14" spans="2:6">
      <c r="B14" s="14" t="s">
        <v>310</v>
      </c>
      <c r="C14" s="13">
        <v>7633</v>
      </c>
      <c r="E14" s="28">
        <f>GETPIVOTDATA("Total Value",$B$11)</f>
        <v>7633</v>
      </c>
    </row>
    <row r="17" spans="2:5">
      <c r="B17" s="14" t="s">
        <v>321</v>
      </c>
    </row>
    <row r="19" spans="2:5">
      <c r="B19" s="12" t="s">
        <v>16</v>
      </c>
      <c r="C19" t="s">
        <v>356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2940</v>
      </c>
    </row>
    <row r="25" spans="2:5">
      <c r="B25" s="14" t="s">
        <v>310</v>
      </c>
      <c r="C25" s="15">
        <v>2940</v>
      </c>
      <c r="E25" s="17">
        <f>GETPIVOTDATA("EA Play Season Pass
Price",$B$21)</f>
        <v>2940</v>
      </c>
    </row>
    <row r="28" spans="2:5">
      <c r="B28" s="14" t="s">
        <v>322</v>
      </c>
    </row>
    <row r="30" spans="2:5">
      <c r="B30" s="12" t="s">
        <v>16</v>
      </c>
      <c r="C30" t="s">
        <v>356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1920</v>
      </c>
    </row>
    <row r="35" spans="2:5">
      <c r="B35" s="14" t="s">
        <v>18</v>
      </c>
      <c r="C35" s="13">
        <v>1960</v>
      </c>
    </row>
    <row r="36" spans="2:5">
      <c r="B36" s="14" t="s">
        <v>310</v>
      </c>
      <c r="C36" s="13">
        <v>3880</v>
      </c>
      <c r="E36" s="17">
        <f>GETPIVOTDATA("Minecraft Season Pass Price",$B$32)</f>
        <v>3880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RowColHeaders="0" zoomScaleNormal="100" workbookViewId="0">
      <selection activeCell="K28" sqref="K28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7"/>
  <sheetViews>
    <sheetView zoomScale="90" zoomScaleNormal="90" workbookViewId="0">
      <selection activeCell="B51" sqref="B51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5.7109375" bestFit="1" customWidth="1"/>
    <col min="14" max="14" width="10.570312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  <c r="N1" s="35" t="s">
        <v>372</v>
      </c>
    </row>
    <row r="2" spans="1:14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>
        <f>Tabela1[[#This Row],[Total Value]]+Tabela1[[#This Row],[Coupon Value]]</f>
        <v>65</v>
      </c>
    </row>
    <row r="3" spans="1:14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  <c r="N3" s="11">
        <f>Tabela1[[#This Row],[Total Value]]+Tabela1[[#This Row],[Coupon Value]]</f>
        <v>5</v>
      </c>
    </row>
    <row r="4" spans="1:14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  <c r="N4" s="11">
        <f>Tabela1[[#This Row],[Total Value]]+Tabela1[[#This Row],[Coupon Value]]</f>
        <v>30</v>
      </c>
    </row>
    <row r="5" spans="1:14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>
        <f>Tabela1[[#This Row],[Total Value]]+Tabela1[[#This Row],[Coupon Value]]</f>
        <v>65</v>
      </c>
    </row>
    <row r="6" spans="1:14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  <c r="N6" s="11">
        <f>Tabela1[[#This Row],[Total Value]]+Tabela1[[#This Row],[Coupon Value]]</f>
        <v>5</v>
      </c>
    </row>
    <row r="7" spans="1:14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  <c r="N7" s="11">
        <f>Tabela1[[#This Row],[Total Value]]+Tabela1[[#This Row],[Coupon Value]]</f>
        <v>30</v>
      </c>
    </row>
    <row r="8" spans="1:14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>
        <f>Tabela1[[#This Row],[Total Value]]+Tabela1[[#This Row],[Coupon Value]]</f>
        <v>65</v>
      </c>
    </row>
    <row r="9" spans="1:14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  <c r="N9" s="11">
        <f>Tabela1[[#This Row],[Total Value]]+Tabela1[[#This Row],[Coupon Value]]</f>
        <v>5</v>
      </c>
    </row>
    <row r="10" spans="1:14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>
        <f>Tabela1[[#This Row],[Total Value]]+Tabela1[[#This Row],[Coupon Value]]</f>
        <v>65</v>
      </c>
    </row>
    <row r="11" spans="1:14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  <c r="N11" s="11">
        <f>Tabela1[[#This Row],[Total Value]]+Tabela1[[#This Row],[Coupon Value]]</f>
        <v>30</v>
      </c>
    </row>
    <row r="12" spans="1:14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  <c r="N12" s="11">
        <f>Tabela1[[#This Row],[Total Value]]+Tabela1[[#This Row],[Coupon Value]]</f>
        <v>5</v>
      </c>
    </row>
    <row r="13" spans="1:14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>
        <f>Tabela1[[#This Row],[Total Value]]+Tabela1[[#This Row],[Coupon Value]]</f>
        <v>65</v>
      </c>
    </row>
    <row r="14" spans="1:14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  <c r="N14" s="11">
        <f>Tabela1[[#This Row],[Total Value]]+Tabela1[[#This Row],[Coupon Value]]</f>
        <v>30</v>
      </c>
    </row>
    <row r="15" spans="1:14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  <c r="N15" s="11">
        <f>Tabela1[[#This Row],[Total Value]]+Tabela1[[#This Row],[Coupon Value]]</f>
        <v>5</v>
      </c>
    </row>
    <row r="16" spans="1:14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>
        <f>Tabela1[[#This Row],[Total Value]]+Tabela1[[#This Row],[Coupon Value]]</f>
        <v>65</v>
      </c>
    </row>
    <row r="17" spans="1:14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  <c r="N17" s="11">
        <f>Tabela1[[#This Row],[Total Value]]+Tabela1[[#This Row],[Coupon Value]]</f>
        <v>30</v>
      </c>
    </row>
    <row r="18" spans="1:14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  <c r="N18" s="11">
        <f>Tabela1[[#This Row],[Total Value]]+Tabela1[[#This Row],[Coupon Value]]</f>
        <v>5</v>
      </c>
    </row>
    <row r="19" spans="1:14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>
        <f>Tabela1[[#This Row],[Total Value]]+Tabela1[[#This Row],[Coupon Value]]</f>
        <v>65</v>
      </c>
    </row>
    <row r="20" spans="1:14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  <c r="N20" s="11">
        <f>Tabela1[[#This Row],[Total Value]]+Tabela1[[#This Row],[Coupon Value]]</f>
        <v>30</v>
      </c>
    </row>
    <row r="21" spans="1:14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  <c r="N21" s="11">
        <f>Tabela1[[#This Row],[Total Value]]+Tabela1[[#This Row],[Coupon Value]]</f>
        <v>5</v>
      </c>
    </row>
    <row r="22" spans="1:14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>
        <f>Tabela1[[#This Row],[Total Value]]+Tabela1[[#This Row],[Coupon Value]]</f>
        <v>65</v>
      </c>
    </row>
    <row r="23" spans="1:14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  <c r="N23" s="11">
        <f>Tabela1[[#This Row],[Total Value]]+Tabela1[[#This Row],[Coupon Value]]</f>
        <v>30</v>
      </c>
    </row>
    <row r="24" spans="1:14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  <c r="N24" s="11">
        <f>Tabela1[[#This Row],[Total Value]]+Tabela1[[#This Row],[Coupon Value]]</f>
        <v>5</v>
      </c>
    </row>
    <row r="25" spans="1:14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>
        <f>Tabela1[[#This Row],[Total Value]]+Tabela1[[#This Row],[Coupon Value]]</f>
        <v>65</v>
      </c>
    </row>
    <row r="26" spans="1:14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  <c r="N26" s="11">
        <f>Tabela1[[#This Row],[Total Value]]+Tabela1[[#This Row],[Coupon Value]]</f>
        <v>30</v>
      </c>
    </row>
    <row r="27" spans="1:14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  <c r="N27" s="11">
        <f>Tabela1[[#This Row],[Total Value]]+Tabela1[[#This Row],[Coupon Value]]</f>
        <v>5</v>
      </c>
    </row>
    <row r="28" spans="1:14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>
        <f>Tabela1[[#This Row],[Total Value]]+Tabela1[[#This Row],[Coupon Value]]</f>
        <v>65</v>
      </c>
    </row>
    <row r="29" spans="1:14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  <c r="N29" s="11">
        <f>Tabela1[[#This Row],[Total Value]]+Tabela1[[#This Row],[Coupon Value]]</f>
        <v>30</v>
      </c>
    </row>
    <row r="30" spans="1:14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  <c r="N30" s="11">
        <f>Tabela1[[#This Row],[Total Value]]+Tabela1[[#This Row],[Coupon Value]]</f>
        <v>5</v>
      </c>
    </row>
    <row r="31" spans="1:14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>
        <f>Tabela1[[#This Row],[Total Value]]+Tabela1[[#This Row],[Coupon Value]]</f>
        <v>65</v>
      </c>
    </row>
    <row r="32" spans="1:14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  <c r="N32" s="11">
        <f>Tabela1[[#This Row],[Total Value]]+Tabela1[[#This Row],[Coupon Value]]</f>
        <v>30</v>
      </c>
    </row>
    <row r="33" spans="1:14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  <c r="N33" s="11">
        <f>Tabela1[[#This Row],[Total Value]]+Tabela1[[#This Row],[Coupon Value]]</f>
        <v>5</v>
      </c>
    </row>
    <row r="34" spans="1:14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>
        <f>Tabela1[[#This Row],[Total Value]]+Tabela1[[#This Row],[Coupon Value]]</f>
        <v>65</v>
      </c>
    </row>
    <row r="35" spans="1:14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  <c r="N35" s="11">
        <f>Tabela1[[#This Row],[Total Value]]+Tabela1[[#This Row],[Coupon Value]]</f>
        <v>30</v>
      </c>
    </row>
    <row r="36" spans="1:14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  <c r="N36" s="11">
        <f>Tabela1[[#This Row],[Total Value]]+Tabela1[[#This Row],[Coupon Value]]</f>
        <v>5</v>
      </c>
    </row>
    <row r="37" spans="1:14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  <c r="N37" s="11">
        <f>Tabela1[[#This Row],[Total Value]]+Tabela1[[#This Row],[Coupon Value]]</f>
        <v>5</v>
      </c>
    </row>
    <row r="38" spans="1:14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>
        <f>Tabela1[[#This Row],[Total Value]]+Tabela1[[#This Row],[Coupon Value]]</f>
        <v>65</v>
      </c>
    </row>
    <row r="39" spans="1:14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  <c r="N39" s="11">
        <f>Tabela1[[#This Row],[Total Value]]+Tabela1[[#This Row],[Coupon Value]]</f>
        <v>30</v>
      </c>
    </row>
    <row r="40" spans="1:14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  <c r="N40" s="11">
        <f>Tabela1[[#This Row],[Total Value]]+Tabela1[[#This Row],[Coupon Value]]</f>
        <v>5</v>
      </c>
    </row>
    <row r="41" spans="1:14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>
        <f>Tabela1[[#This Row],[Total Value]]+Tabela1[[#This Row],[Coupon Value]]</f>
        <v>65</v>
      </c>
    </row>
    <row r="42" spans="1:14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  <c r="N42" s="11">
        <f>Tabela1[[#This Row],[Total Value]]+Tabela1[[#This Row],[Coupon Value]]</f>
        <v>30</v>
      </c>
    </row>
    <row r="43" spans="1:14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  <c r="N43" s="11">
        <f>Tabela1[[#This Row],[Total Value]]+Tabela1[[#This Row],[Coupon Value]]</f>
        <v>5</v>
      </c>
    </row>
    <row r="44" spans="1:14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>
        <f>Tabela1[[#This Row],[Total Value]]+Tabela1[[#This Row],[Coupon Value]]</f>
        <v>65</v>
      </c>
    </row>
    <row r="45" spans="1:14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  <c r="N45" s="11">
        <f>Tabela1[[#This Row],[Total Value]]+Tabela1[[#This Row],[Coupon Value]]</f>
        <v>30</v>
      </c>
    </row>
    <row r="46" spans="1:14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  <c r="N46" s="11">
        <f>Tabela1[[#This Row],[Total Value]]+Tabela1[[#This Row],[Coupon Value]]</f>
        <v>5</v>
      </c>
    </row>
    <row r="47" spans="1:14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>
        <f>Tabela1[[#This Row],[Total Value]]+Tabela1[[#This Row],[Coupon Value]]</f>
        <v>65</v>
      </c>
    </row>
    <row r="48" spans="1:14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  <c r="N48" s="11">
        <f>Tabela1[[#This Row],[Total Value]]+Tabela1[[#This Row],[Coupon Value]]</f>
        <v>30</v>
      </c>
    </row>
    <row r="49" spans="1:14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  <c r="N49" s="11">
        <f>Tabela1[[#This Row],[Total Value]]+Tabela1[[#This Row],[Coupon Value]]</f>
        <v>5</v>
      </c>
    </row>
    <row r="50" spans="1:14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>
        <f>Tabela1[[#This Row],[Total Value]]+Tabela1[[#This Row],[Coupon Value]]</f>
        <v>65</v>
      </c>
    </row>
    <row r="51" spans="1:14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  <c r="N51" s="11">
        <f>Tabela1[[#This Row],[Total Value]]+Tabela1[[#This Row],[Coupon Value]]</f>
        <v>30</v>
      </c>
    </row>
    <row r="52" spans="1:14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  <c r="N52" s="11">
        <f>Tabela1[[#This Row],[Total Value]]+Tabela1[[#This Row],[Coupon Value]]</f>
        <v>5</v>
      </c>
    </row>
    <row r="53" spans="1:14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>
        <f>Tabela1[[#This Row],[Total Value]]+Tabela1[[#This Row],[Coupon Value]]</f>
        <v>65</v>
      </c>
    </row>
    <row r="54" spans="1:14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  <c r="N54" s="11">
        <f>Tabela1[[#This Row],[Total Value]]+Tabela1[[#This Row],[Coupon Value]]</f>
        <v>30</v>
      </c>
    </row>
    <row r="55" spans="1:14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  <c r="N55" s="11">
        <f>Tabela1[[#This Row],[Total Value]]+Tabela1[[#This Row],[Coupon Value]]</f>
        <v>5</v>
      </c>
    </row>
    <row r="56" spans="1:14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>
        <f>Tabela1[[#This Row],[Total Value]]+Tabela1[[#This Row],[Coupon Value]]</f>
        <v>65</v>
      </c>
    </row>
    <row r="57" spans="1:14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  <c r="N57" s="11">
        <f>Tabela1[[#This Row],[Total Value]]+Tabela1[[#This Row],[Coupon Value]]</f>
        <v>30</v>
      </c>
    </row>
    <row r="58" spans="1:14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  <c r="N58" s="11">
        <f>Tabela1[[#This Row],[Total Value]]+Tabela1[[#This Row],[Coupon Value]]</f>
        <v>5</v>
      </c>
    </row>
    <row r="59" spans="1:14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>
        <f>Tabela1[[#This Row],[Total Value]]+Tabela1[[#This Row],[Coupon Value]]</f>
        <v>65</v>
      </c>
    </row>
    <row r="60" spans="1:14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  <c r="N60" s="11">
        <f>Tabela1[[#This Row],[Total Value]]+Tabela1[[#This Row],[Coupon Value]]</f>
        <v>30</v>
      </c>
    </row>
    <row r="61" spans="1:14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  <c r="N61" s="11">
        <f>Tabela1[[#This Row],[Total Value]]+Tabela1[[#This Row],[Coupon Value]]</f>
        <v>5</v>
      </c>
    </row>
    <row r="62" spans="1:14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>
        <f>Tabela1[[#This Row],[Total Value]]+Tabela1[[#This Row],[Coupon Value]]</f>
        <v>65</v>
      </c>
    </row>
    <row r="63" spans="1:14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  <c r="N63" s="11">
        <f>Tabela1[[#This Row],[Total Value]]+Tabela1[[#This Row],[Coupon Value]]</f>
        <v>30</v>
      </c>
    </row>
    <row r="64" spans="1:14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  <c r="N64" s="11">
        <f>Tabela1[[#This Row],[Total Value]]+Tabela1[[#This Row],[Coupon Value]]</f>
        <v>5</v>
      </c>
    </row>
    <row r="65" spans="1:14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>
        <f>Tabela1[[#This Row],[Total Value]]+Tabela1[[#This Row],[Coupon Value]]</f>
        <v>65</v>
      </c>
    </row>
    <row r="66" spans="1:14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  <c r="N66" s="11">
        <f>Tabela1[[#This Row],[Total Value]]+Tabela1[[#This Row],[Coupon Value]]</f>
        <v>30</v>
      </c>
    </row>
    <row r="67" spans="1:14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  <c r="N67" s="11">
        <f>Tabela1[[#This Row],[Total Value]]+Tabela1[[#This Row],[Coupon Value]]</f>
        <v>5</v>
      </c>
    </row>
    <row r="68" spans="1:14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>
        <f>Tabela1[[#This Row],[Total Value]]+Tabela1[[#This Row],[Coupon Value]]</f>
        <v>65</v>
      </c>
    </row>
    <row r="69" spans="1:14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  <c r="N69" s="11">
        <f>Tabela1[[#This Row],[Total Value]]+Tabela1[[#This Row],[Coupon Value]]</f>
        <v>30</v>
      </c>
    </row>
    <row r="70" spans="1:14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  <c r="N70" s="11">
        <f>Tabela1[[#This Row],[Total Value]]+Tabela1[[#This Row],[Coupon Value]]</f>
        <v>5</v>
      </c>
    </row>
    <row r="71" spans="1:14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>
        <f>Tabela1[[#This Row],[Total Value]]+Tabela1[[#This Row],[Coupon Value]]</f>
        <v>65</v>
      </c>
    </row>
    <row r="72" spans="1:14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  <c r="N72" s="11">
        <f>Tabela1[[#This Row],[Total Value]]+Tabela1[[#This Row],[Coupon Value]]</f>
        <v>30</v>
      </c>
    </row>
    <row r="73" spans="1:14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  <c r="N73" s="11">
        <f>Tabela1[[#This Row],[Total Value]]+Tabela1[[#This Row],[Coupon Value]]</f>
        <v>5</v>
      </c>
    </row>
    <row r="74" spans="1:14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>
        <f>Tabela1[[#This Row],[Total Value]]+Tabela1[[#This Row],[Coupon Value]]</f>
        <v>65</v>
      </c>
    </row>
    <row r="75" spans="1:14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  <c r="N75" s="11">
        <f>Tabela1[[#This Row],[Total Value]]+Tabela1[[#This Row],[Coupon Value]]</f>
        <v>30</v>
      </c>
    </row>
    <row r="76" spans="1:14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  <c r="N76" s="11">
        <f>Tabela1[[#This Row],[Total Value]]+Tabela1[[#This Row],[Coupon Value]]</f>
        <v>5</v>
      </c>
    </row>
    <row r="77" spans="1:14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>
        <f>Tabela1[[#This Row],[Total Value]]+Tabela1[[#This Row],[Coupon Value]]</f>
        <v>65</v>
      </c>
    </row>
    <row r="78" spans="1:14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  <c r="N78" s="11">
        <f>Tabela1[[#This Row],[Total Value]]+Tabela1[[#This Row],[Coupon Value]]</f>
        <v>30</v>
      </c>
    </row>
    <row r="79" spans="1:14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  <c r="N79" s="11">
        <f>Tabela1[[#This Row],[Total Value]]+Tabela1[[#This Row],[Coupon Value]]</f>
        <v>5</v>
      </c>
    </row>
    <row r="80" spans="1:14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>
        <f>Tabela1[[#This Row],[Total Value]]+Tabela1[[#This Row],[Coupon Value]]</f>
        <v>65</v>
      </c>
    </row>
    <row r="81" spans="1:14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  <c r="N81" s="11">
        <f>Tabela1[[#This Row],[Total Value]]+Tabela1[[#This Row],[Coupon Value]]</f>
        <v>30</v>
      </c>
    </row>
    <row r="82" spans="1:14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  <c r="N82" s="11">
        <f>Tabela1[[#This Row],[Total Value]]+Tabela1[[#This Row],[Coupon Value]]</f>
        <v>5</v>
      </c>
    </row>
    <row r="83" spans="1:14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>
        <f>Tabela1[[#This Row],[Total Value]]+Tabela1[[#This Row],[Coupon Value]]</f>
        <v>65</v>
      </c>
    </row>
    <row r="84" spans="1:14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  <c r="N84" s="11">
        <f>Tabela1[[#This Row],[Total Value]]+Tabela1[[#This Row],[Coupon Value]]</f>
        <v>30</v>
      </c>
    </row>
    <row r="85" spans="1:14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  <c r="N85" s="11">
        <f>Tabela1[[#This Row],[Total Value]]+Tabela1[[#This Row],[Coupon Value]]</f>
        <v>5</v>
      </c>
    </row>
    <row r="86" spans="1:14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>
        <f>Tabela1[[#This Row],[Total Value]]+Tabela1[[#This Row],[Coupon Value]]</f>
        <v>65</v>
      </c>
    </row>
    <row r="87" spans="1:14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  <c r="N87" s="11">
        <f>Tabela1[[#This Row],[Total Value]]+Tabela1[[#This Row],[Coupon Value]]</f>
        <v>30</v>
      </c>
    </row>
    <row r="88" spans="1:14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  <c r="N88" s="11">
        <f>Tabela1[[#This Row],[Total Value]]+Tabela1[[#This Row],[Coupon Value]]</f>
        <v>5</v>
      </c>
    </row>
    <row r="89" spans="1:14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>
        <f>Tabela1[[#This Row],[Total Value]]+Tabela1[[#This Row],[Coupon Value]]</f>
        <v>65</v>
      </c>
    </row>
    <row r="90" spans="1:14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  <c r="N90" s="11">
        <f>Tabela1[[#This Row],[Total Value]]+Tabela1[[#This Row],[Coupon Value]]</f>
        <v>30</v>
      </c>
    </row>
    <row r="91" spans="1:14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  <c r="N91" s="11">
        <f>Tabela1[[#This Row],[Total Value]]+Tabela1[[#This Row],[Coupon Value]]</f>
        <v>5</v>
      </c>
    </row>
    <row r="92" spans="1:14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>
        <f>Tabela1[[#This Row],[Total Value]]+Tabela1[[#This Row],[Coupon Value]]</f>
        <v>65</v>
      </c>
    </row>
    <row r="93" spans="1:14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  <c r="N93" s="11">
        <f>Tabela1[[#This Row],[Total Value]]+Tabela1[[#This Row],[Coupon Value]]</f>
        <v>30</v>
      </c>
    </row>
    <row r="94" spans="1:14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  <c r="N94" s="11">
        <f>Tabela1[[#This Row],[Total Value]]+Tabela1[[#This Row],[Coupon Value]]</f>
        <v>5</v>
      </c>
    </row>
    <row r="95" spans="1:14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>
        <f>Tabela1[[#This Row],[Total Value]]+Tabela1[[#This Row],[Coupon Value]]</f>
        <v>65</v>
      </c>
    </row>
    <row r="96" spans="1:14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  <c r="N96" s="11">
        <f>Tabela1[[#This Row],[Total Value]]+Tabela1[[#This Row],[Coupon Value]]</f>
        <v>30</v>
      </c>
    </row>
    <row r="97" spans="1:14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  <c r="N97" s="11">
        <f>Tabela1[[#This Row],[Total Value]]+Tabela1[[#This Row],[Coupon Value]]</f>
        <v>5</v>
      </c>
    </row>
    <row r="98" spans="1:14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>
        <f>Tabela1[[#This Row],[Total Value]]+Tabela1[[#This Row],[Coupon Value]]</f>
        <v>65</v>
      </c>
    </row>
    <row r="99" spans="1:14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  <c r="N99" s="11">
        <f>Tabela1[[#This Row],[Total Value]]+Tabela1[[#This Row],[Coupon Value]]</f>
        <v>30</v>
      </c>
    </row>
    <row r="100" spans="1:14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  <c r="N100" s="11">
        <f>Tabela1[[#This Row],[Total Value]]+Tabela1[[#This Row],[Coupon Value]]</f>
        <v>5</v>
      </c>
    </row>
    <row r="101" spans="1:14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>
        <f>Tabela1[[#This Row],[Total Value]]+Tabela1[[#This Row],[Coupon Value]]</f>
        <v>65</v>
      </c>
    </row>
    <row r="102" spans="1:14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  <c r="N102" s="11">
        <f>Tabela1[[#This Row],[Total Value]]+Tabela1[[#This Row],[Coupon Value]]</f>
        <v>30</v>
      </c>
    </row>
    <row r="103" spans="1:14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  <c r="N103" s="11">
        <f>Tabela1[[#This Row],[Total Value]]+Tabela1[[#This Row],[Coupon Value]]</f>
        <v>5</v>
      </c>
    </row>
    <row r="104" spans="1:14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>
        <f>Tabela1[[#This Row],[Total Value]]+Tabela1[[#This Row],[Coupon Value]]</f>
        <v>65</v>
      </c>
    </row>
    <row r="105" spans="1:14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  <c r="N105" s="11">
        <f>Tabela1[[#This Row],[Total Value]]+Tabela1[[#This Row],[Coupon Value]]</f>
        <v>30</v>
      </c>
    </row>
    <row r="106" spans="1:14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  <c r="N106" s="11">
        <f>Tabela1[[#This Row],[Total Value]]+Tabela1[[#This Row],[Coupon Value]]</f>
        <v>5</v>
      </c>
    </row>
    <row r="107" spans="1:14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  <c r="N107" s="11">
        <f>Tabela1[[#This Row],[Total Value]]+Tabela1[[#This Row],[Coupon Value]]</f>
        <v>5</v>
      </c>
    </row>
    <row r="108" spans="1:14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>
        <f>Tabela1[[#This Row],[Total Value]]+Tabela1[[#This Row],[Coupon Value]]</f>
        <v>65</v>
      </c>
    </row>
    <row r="109" spans="1:14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  <c r="N109" s="11">
        <f>Tabela1[[#This Row],[Total Value]]+Tabela1[[#This Row],[Coupon Value]]</f>
        <v>30</v>
      </c>
    </row>
    <row r="110" spans="1:14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  <c r="N110" s="11">
        <f>Tabela1[[#This Row],[Total Value]]+Tabela1[[#This Row],[Coupon Value]]</f>
        <v>5</v>
      </c>
    </row>
    <row r="111" spans="1:14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>
        <f>Tabela1[[#This Row],[Total Value]]+Tabela1[[#This Row],[Coupon Value]]</f>
        <v>65</v>
      </c>
    </row>
    <row r="112" spans="1:14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  <c r="N112" s="11">
        <f>Tabela1[[#This Row],[Total Value]]+Tabela1[[#This Row],[Coupon Value]]</f>
        <v>30</v>
      </c>
    </row>
    <row r="113" spans="1:14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  <c r="N113" s="11">
        <f>Tabela1[[#This Row],[Total Value]]+Tabela1[[#This Row],[Coupon Value]]</f>
        <v>5</v>
      </c>
    </row>
    <row r="114" spans="1:14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>
        <f>Tabela1[[#This Row],[Total Value]]+Tabela1[[#This Row],[Coupon Value]]</f>
        <v>65</v>
      </c>
    </row>
    <row r="115" spans="1:14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  <c r="N115" s="11">
        <f>Tabela1[[#This Row],[Total Value]]+Tabela1[[#This Row],[Coupon Value]]</f>
        <v>30</v>
      </c>
    </row>
    <row r="116" spans="1:14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  <c r="N116" s="11">
        <f>Tabela1[[#This Row],[Total Value]]+Tabela1[[#This Row],[Coupon Value]]</f>
        <v>5</v>
      </c>
    </row>
    <row r="117" spans="1:14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>
        <f>Tabela1[[#This Row],[Total Value]]+Tabela1[[#This Row],[Coupon Value]]</f>
        <v>65</v>
      </c>
    </row>
    <row r="118" spans="1:14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  <c r="N118" s="11">
        <f>Tabela1[[#This Row],[Total Value]]+Tabela1[[#This Row],[Coupon Value]]</f>
        <v>30</v>
      </c>
    </row>
    <row r="119" spans="1:14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  <c r="N119" s="11">
        <f>Tabela1[[#This Row],[Total Value]]+Tabela1[[#This Row],[Coupon Value]]</f>
        <v>5</v>
      </c>
    </row>
    <row r="120" spans="1:14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>
        <f>Tabela1[[#This Row],[Total Value]]+Tabela1[[#This Row],[Coupon Value]]</f>
        <v>65</v>
      </c>
    </row>
    <row r="121" spans="1:14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  <c r="N121" s="11">
        <f>Tabela1[[#This Row],[Total Value]]+Tabela1[[#This Row],[Coupon Value]]</f>
        <v>30</v>
      </c>
    </row>
    <row r="122" spans="1:14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  <c r="N122" s="11">
        <f>Tabela1[[#This Row],[Total Value]]+Tabela1[[#This Row],[Coupon Value]]</f>
        <v>5</v>
      </c>
    </row>
    <row r="123" spans="1:14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>
        <f>Tabela1[[#This Row],[Total Value]]+Tabela1[[#This Row],[Coupon Value]]</f>
        <v>65</v>
      </c>
    </row>
    <row r="124" spans="1:14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  <c r="N124" s="11">
        <f>Tabela1[[#This Row],[Total Value]]+Tabela1[[#This Row],[Coupon Value]]</f>
        <v>30</v>
      </c>
    </row>
    <row r="125" spans="1:14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  <c r="N125" s="11">
        <f>Tabela1[[#This Row],[Total Value]]+Tabela1[[#This Row],[Coupon Value]]</f>
        <v>5</v>
      </c>
    </row>
    <row r="126" spans="1:14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>
        <f>Tabela1[[#This Row],[Total Value]]+Tabela1[[#This Row],[Coupon Value]]</f>
        <v>65</v>
      </c>
    </row>
    <row r="127" spans="1:14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  <c r="N127" s="11">
        <f>Tabela1[[#This Row],[Total Value]]+Tabela1[[#This Row],[Coupon Value]]</f>
        <v>30</v>
      </c>
    </row>
    <row r="128" spans="1:14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  <c r="N128" s="11">
        <f>Tabela1[[#This Row],[Total Value]]+Tabela1[[#This Row],[Coupon Value]]</f>
        <v>5</v>
      </c>
    </row>
    <row r="129" spans="1:14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>
        <f>Tabela1[[#This Row],[Total Value]]+Tabela1[[#This Row],[Coupon Value]]</f>
        <v>65</v>
      </c>
    </row>
    <row r="130" spans="1:14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  <c r="N130" s="11">
        <f>Tabela1[[#This Row],[Total Value]]+Tabela1[[#This Row],[Coupon Value]]</f>
        <v>30</v>
      </c>
    </row>
    <row r="131" spans="1:14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  <c r="N131" s="11">
        <f>Tabela1[[#This Row],[Total Value]]+Tabela1[[#This Row],[Coupon Value]]</f>
        <v>5</v>
      </c>
    </row>
    <row r="132" spans="1:14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>
        <f>Tabela1[[#This Row],[Total Value]]+Tabela1[[#This Row],[Coupon Value]]</f>
        <v>65</v>
      </c>
    </row>
    <row r="133" spans="1:14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  <c r="N133" s="11">
        <f>Tabela1[[#This Row],[Total Value]]+Tabela1[[#This Row],[Coupon Value]]</f>
        <v>30</v>
      </c>
    </row>
    <row r="134" spans="1:14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  <c r="N134" s="11">
        <f>Tabela1[[#This Row],[Total Value]]+Tabela1[[#This Row],[Coupon Value]]</f>
        <v>5</v>
      </c>
    </row>
    <row r="135" spans="1:14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>
        <f>Tabela1[[#This Row],[Total Value]]+Tabela1[[#This Row],[Coupon Value]]</f>
        <v>65</v>
      </c>
    </row>
    <row r="136" spans="1:14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  <c r="N136" s="11">
        <f>Tabela1[[#This Row],[Total Value]]+Tabela1[[#This Row],[Coupon Value]]</f>
        <v>30</v>
      </c>
    </row>
    <row r="137" spans="1:14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  <c r="N137" s="11">
        <f>Tabela1[[#This Row],[Total Value]]+Tabela1[[#This Row],[Coupon Value]]</f>
        <v>5</v>
      </c>
    </row>
    <row r="138" spans="1:14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>
        <f>Tabela1[[#This Row],[Total Value]]+Tabela1[[#This Row],[Coupon Value]]</f>
        <v>65</v>
      </c>
    </row>
    <row r="139" spans="1:14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  <c r="N139" s="11">
        <f>Tabela1[[#This Row],[Total Value]]+Tabela1[[#This Row],[Coupon Value]]</f>
        <v>30</v>
      </c>
    </row>
    <row r="140" spans="1:14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  <c r="N140" s="11">
        <f>Tabela1[[#This Row],[Total Value]]+Tabela1[[#This Row],[Coupon Value]]</f>
        <v>5</v>
      </c>
    </row>
    <row r="141" spans="1:14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>
        <f>Tabela1[[#This Row],[Total Value]]+Tabela1[[#This Row],[Coupon Value]]</f>
        <v>65</v>
      </c>
    </row>
    <row r="142" spans="1:14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  <c r="N142" s="11">
        <f>Tabela1[[#This Row],[Total Value]]+Tabela1[[#This Row],[Coupon Value]]</f>
        <v>30</v>
      </c>
    </row>
    <row r="143" spans="1:14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  <c r="N143" s="11">
        <f>Tabela1[[#This Row],[Total Value]]+Tabela1[[#This Row],[Coupon Value]]</f>
        <v>5</v>
      </c>
    </row>
    <row r="144" spans="1:14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>
        <f>Tabela1[[#This Row],[Total Value]]+Tabela1[[#This Row],[Coupon Value]]</f>
        <v>65</v>
      </c>
    </row>
    <row r="145" spans="1:14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  <c r="N145" s="11">
        <f>Tabela1[[#This Row],[Total Value]]+Tabela1[[#This Row],[Coupon Value]]</f>
        <v>30</v>
      </c>
    </row>
    <row r="146" spans="1:14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  <c r="N146" s="11">
        <f>Tabela1[[#This Row],[Total Value]]+Tabela1[[#This Row],[Coupon Value]]</f>
        <v>5</v>
      </c>
    </row>
    <row r="147" spans="1:14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>
        <f>Tabela1[[#This Row],[Total Value]]+Tabela1[[#This Row],[Coupon Value]]</f>
        <v>65</v>
      </c>
    </row>
    <row r="148" spans="1:14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  <c r="N148" s="11">
        <f>Tabela1[[#This Row],[Total Value]]+Tabela1[[#This Row],[Coupon Value]]</f>
        <v>30</v>
      </c>
    </row>
    <row r="149" spans="1:14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  <c r="N149" s="11">
        <f>Tabela1[[#This Row],[Total Value]]+Tabela1[[#This Row],[Coupon Value]]</f>
        <v>5</v>
      </c>
    </row>
    <row r="150" spans="1:14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>
        <f>Tabela1[[#This Row],[Total Value]]+Tabela1[[#This Row],[Coupon Value]]</f>
        <v>65</v>
      </c>
    </row>
    <row r="151" spans="1:14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  <c r="N151" s="11">
        <f>Tabela1[[#This Row],[Total Value]]+Tabela1[[#This Row],[Coupon Value]]</f>
        <v>30</v>
      </c>
    </row>
    <row r="152" spans="1:14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  <c r="N152" s="11">
        <f>Tabela1[[#This Row],[Total Value]]+Tabela1[[#This Row],[Coupon Value]]</f>
        <v>5</v>
      </c>
    </row>
    <row r="153" spans="1:14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>
        <f>Tabela1[[#This Row],[Total Value]]+Tabela1[[#This Row],[Coupon Value]]</f>
        <v>65</v>
      </c>
    </row>
    <row r="154" spans="1:14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  <c r="N154" s="11">
        <f>Tabela1[[#This Row],[Total Value]]+Tabela1[[#This Row],[Coupon Value]]</f>
        <v>30</v>
      </c>
    </row>
    <row r="155" spans="1:14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  <c r="N155" s="11">
        <f>Tabela1[[#This Row],[Total Value]]+Tabela1[[#This Row],[Coupon Value]]</f>
        <v>5</v>
      </c>
    </row>
    <row r="156" spans="1:14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>
        <f>Tabela1[[#This Row],[Total Value]]+Tabela1[[#This Row],[Coupon Value]]</f>
        <v>65</v>
      </c>
    </row>
    <row r="157" spans="1:14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  <c r="N157" s="11">
        <f>Tabela1[[#This Row],[Total Value]]+Tabela1[[#This Row],[Coupon Value]]</f>
        <v>30</v>
      </c>
    </row>
    <row r="158" spans="1:14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  <c r="N158" s="11">
        <f>Tabela1[[#This Row],[Total Value]]+Tabela1[[#This Row],[Coupon Value]]</f>
        <v>5</v>
      </c>
    </row>
    <row r="159" spans="1:14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>
        <f>Tabela1[[#This Row],[Total Value]]+Tabela1[[#This Row],[Coupon Value]]</f>
        <v>65</v>
      </c>
    </row>
    <row r="160" spans="1:14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  <c r="N160" s="11">
        <f>Tabela1[[#This Row],[Total Value]]+Tabela1[[#This Row],[Coupon Value]]</f>
        <v>30</v>
      </c>
    </row>
    <row r="161" spans="1:14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  <c r="N161" s="11">
        <f>Tabela1[[#This Row],[Total Value]]+Tabela1[[#This Row],[Coupon Value]]</f>
        <v>5</v>
      </c>
    </row>
    <row r="162" spans="1:14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>
        <f>Tabela1[[#This Row],[Total Value]]+Tabela1[[#This Row],[Coupon Value]]</f>
        <v>65</v>
      </c>
    </row>
    <row r="163" spans="1:14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  <c r="N163" s="11">
        <f>Tabela1[[#This Row],[Total Value]]+Tabela1[[#This Row],[Coupon Value]]</f>
        <v>30</v>
      </c>
    </row>
    <row r="164" spans="1:14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  <c r="N164" s="11">
        <f>Tabela1[[#This Row],[Total Value]]+Tabela1[[#This Row],[Coupon Value]]</f>
        <v>5</v>
      </c>
    </row>
    <row r="165" spans="1:14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>
        <f>Tabela1[[#This Row],[Total Value]]+Tabela1[[#This Row],[Coupon Value]]</f>
        <v>65</v>
      </c>
    </row>
    <row r="166" spans="1:14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  <c r="N166" s="11">
        <f>Tabela1[[#This Row],[Total Value]]+Tabela1[[#This Row],[Coupon Value]]</f>
        <v>30</v>
      </c>
    </row>
    <row r="167" spans="1:14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  <c r="N167" s="11">
        <f>Tabela1[[#This Row],[Total Value]]+Tabela1[[#This Row],[Coupon Value]]</f>
        <v>5</v>
      </c>
    </row>
    <row r="168" spans="1:14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>
        <f>Tabela1[[#This Row],[Total Value]]+Tabela1[[#This Row],[Coupon Value]]</f>
        <v>65</v>
      </c>
    </row>
    <row r="169" spans="1:14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  <c r="N169" s="11">
        <f>Tabela1[[#This Row],[Total Value]]+Tabela1[[#This Row],[Coupon Value]]</f>
        <v>30</v>
      </c>
    </row>
    <row r="170" spans="1:14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  <c r="N170" s="11">
        <f>Tabela1[[#This Row],[Total Value]]+Tabela1[[#This Row],[Coupon Value]]</f>
        <v>5</v>
      </c>
    </row>
    <row r="171" spans="1:14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>
        <f>Tabela1[[#This Row],[Total Value]]+Tabela1[[#This Row],[Coupon Value]]</f>
        <v>65</v>
      </c>
    </row>
    <row r="172" spans="1:14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  <c r="N172" s="11">
        <f>Tabela1[[#This Row],[Total Value]]+Tabela1[[#This Row],[Coupon Value]]</f>
        <v>30</v>
      </c>
    </row>
    <row r="173" spans="1:14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  <c r="N173" s="11">
        <f>Tabela1[[#This Row],[Total Value]]+Tabela1[[#This Row],[Coupon Value]]</f>
        <v>5</v>
      </c>
    </row>
    <row r="174" spans="1:14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>
        <f>Tabela1[[#This Row],[Total Value]]+Tabela1[[#This Row],[Coupon Value]]</f>
        <v>65</v>
      </c>
    </row>
    <row r="175" spans="1:14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  <c r="N175" s="11">
        <f>Tabela1[[#This Row],[Total Value]]+Tabela1[[#This Row],[Coupon Value]]</f>
        <v>30</v>
      </c>
    </row>
    <row r="176" spans="1:14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  <c r="N176" s="11">
        <f>Tabela1[[#This Row],[Total Value]]+Tabela1[[#This Row],[Coupon Value]]</f>
        <v>5</v>
      </c>
    </row>
    <row r="177" spans="1:14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  <c r="N177" s="11">
        <f>Tabela1[[#This Row],[Total Value]]+Tabela1[[#This Row],[Coupon Value]]</f>
        <v>5</v>
      </c>
    </row>
    <row r="178" spans="1:14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>
        <f>Tabela1[[#This Row],[Total Value]]+Tabela1[[#This Row],[Coupon Value]]</f>
        <v>65</v>
      </c>
    </row>
    <row r="179" spans="1:14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  <c r="N179" s="11">
        <f>Tabela1[[#This Row],[Total Value]]+Tabela1[[#This Row],[Coupon Value]]</f>
        <v>30</v>
      </c>
    </row>
    <row r="180" spans="1:14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  <c r="N180" s="11">
        <f>Tabela1[[#This Row],[Total Value]]+Tabela1[[#This Row],[Coupon Value]]</f>
        <v>5</v>
      </c>
    </row>
    <row r="181" spans="1:14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>
        <f>Tabela1[[#This Row],[Total Value]]+Tabela1[[#This Row],[Coupon Value]]</f>
        <v>65</v>
      </c>
    </row>
    <row r="182" spans="1:14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  <c r="N182" s="11">
        <f>Tabela1[[#This Row],[Total Value]]+Tabela1[[#This Row],[Coupon Value]]</f>
        <v>30</v>
      </c>
    </row>
    <row r="183" spans="1:14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  <c r="N183" s="11">
        <f>Tabela1[[#This Row],[Total Value]]+Tabela1[[#This Row],[Coupon Value]]</f>
        <v>5</v>
      </c>
    </row>
    <row r="184" spans="1:14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>
        <f>Tabela1[[#This Row],[Total Value]]+Tabela1[[#This Row],[Coupon Value]]</f>
        <v>65</v>
      </c>
    </row>
    <row r="185" spans="1:14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  <c r="N185" s="11">
        <f>Tabela1[[#This Row],[Total Value]]+Tabela1[[#This Row],[Coupon Value]]</f>
        <v>30</v>
      </c>
    </row>
    <row r="186" spans="1:14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  <c r="N186" s="11">
        <f>Tabela1[[#This Row],[Total Value]]+Tabela1[[#This Row],[Coupon Value]]</f>
        <v>5</v>
      </c>
    </row>
    <row r="187" spans="1:14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>
        <f>Tabela1[[#This Row],[Total Value]]+Tabela1[[#This Row],[Coupon Value]]</f>
        <v>65</v>
      </c>
    </row>
    <row r="188" spans="1:14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  <c r="N188" s="11">
        <f>Tabela1[[#This Row],[Total Value]]+Tabela1[[#This Row],[Coupon Value]]</f>
        <v>30</v>
      </c>
    </row>
    <row r="189" spans="1:14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  <c r="N189" s="11">
        <f>Tabela1[[#This Row],[Total Value]]+Tabela1[[#This Row],[Coupon Value]]</f>
        <v>5</v>
      </c>
    </row>
    <row r="190" spans="1:14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>
        <f>Tabela1[[#This Row],[Total Value]]+Tabela1[[#This Row],[Coupon Value]]</f>
        <v>65</v>
      </c>
    </row>
    <row r="191" spans="1:14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  <c r="N191" s="11">
        <f>Tabela1[[#This Row],[Total Value]]+Tabela1[[#This Row],[Coupon Value]]</f>
        <v>30</v>
      </c>
    </row>
    <row r="192" spans="1:14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  <c r="N192" s="11">
        <f>Tabela1[[#This Row],[Total Value]]+Tabela1[[#This Row],[Coupon Value]]</f>
        <v>5</v>
      </c>
    </row>
    <row r="193" spans="1:14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>
        <f>Tabela1[[#This Row],[Total Value]]+Tabela1[[#This Row],[Coupon Value]]</f>
        <v>65</v>
      </c>
    </row>
    <row r="194" spans="1:14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  <c r="N194" s="11">
        <f>Tabela1[[#This Row],[Total Value]]+Tabela1[[#This Row],[Coupon Value]]</f>
        <v>30</v>
      </c>
    </row>
    <row r="195" spans="1:14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  <c r="N195" s="11">
        <f>Tabela1[[#This Row],[Total Value]]+Tabela1[[#This Row],[Coupon Value]]</f>
        <v>5</v>
      </c>
    </row>
    <row r="196" spans="1:14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>
        <f>Tabela1[[#This Row],[Total Value]]+Tabela1[[#This Row],[Coupon Value]]</f>
        <v>65</v>
      </c>
    </row>
    <row r="197" spans="1:14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  <c r="N197" s="11">
        <f>Tabela1[[#This Row],[Total Value]]+Tabela1[[#This Row],[Coupon Value]]</f>
        <v>30</v>
      </c>
    </row>
    <row r="198" spans="1:14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  <c r="N198" s="11">
        <f>Tabela1[[#This Row],[Total Value]]+Tabela1[[#This Row],[Coupon Value]]</f>
        <v>5</v>
      </c>
    </row>
    <row r="199" spans="1:14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>
        <f>Tabela1[[#This Row],[Total Value]]+Tabela1[[#This Row],[Coupon Value]]</f>
        <v>65</v>
      </c>
    </row>
    <row r="200" spans="1:14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  <c r="N200" s="11">
        <f>Tabela1[[#This Row],[Total Value]]+Tabela1[[#This Row],[Coupon Value]]</f>
        <v>30</v>
      </c>
    </row>
    <row r="201" spans="1:14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  <c r="N201" s="11">
        <f>Tabela1[[#This Row],[Total Value]]+Tabela1[[#This Row],[Coupon Value]]</f>
        <v>5</v>
      </c>
    </row>
    <row r="202" spans="1:14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>
        <f>Tabela1[[#This Row],[Total Value]]+Tabela1[[#This Row],[Coupon Value]]</f>
        <v>65</v>
      </c>
    </row>
    <row r="203" spans="1:14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  <c r="N203" s="11">
        <f>Tabela1[[#This Row],[Total Value]]+Tabela1[[#This Row],[Coupon Value]]</f>
        <v>30</v>
      </c>
    </row>
    <row r="204" spans="1:14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  <c r="N204" s="11">
        <f>Tabela1[[#This Row],[Total Value]]+Tabela1[[#This Row],[Coupon Value]]</f>
        <v>5</v>
      </c>
    </row>
    <row r="205" spans="1:14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>
        <f>Tabela1[[#This Row],[Total Value]]+Tabela1[[#This Row],[Coupon Value]]</f>
        <v>65</v>
      </c>
    </row>
    <row r="206" spans="1:14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  <c r="N206" s="11">
        <f>Tabela1[[#This Row],[Total Value]]+Tabela1[[#This Row],[Coupon Value]]</f>
        <v>30</v>
      </c>
    </row>
    <row r="207" spans="1:14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  <c r="N207" s="11">
        <f>Tabela1[[#This Row],[Total Value]]+Tabela1[[#This Row],[Coupon Value]]</f>
        <v>5</v>
      </c>
    </row>
    <row r="208" spans="1:14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>
        <f>Tabela1[[#This Row],[Total Value]]+Tabela1[[#This Row],[Coupon Value]]</f>
        <v>65</v>
      </c>
    </row>
    <row r="209" spans="1:14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  <c r="N209" s="11">
        <f>Tabela1[[#This Row],[Total Value]]+Tabela1[[#This Row],[Coupon Value]]</f>
        <v>30</v>
      </c>
    </row>
    <row r="210" spans="1:14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  <c r="N210" s="11">
        <f>Tabela1[[#This Row],[Total Value]]+Tabela1[[#This Row],[Coupon Value]]</f>
        <v>5</v>
      </c>
    </row>
    <row r="211" spans="1:14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>
        <f>Tabela1[[#This Row],[Total Value]]+Tabela1[[#This Row],[Coupon Value]]</f>
        <v>65</v>
      </c>
    </row>
    <row r="212" spans="1:14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  <c r="N212" s="11">
        <f>Tabela1[[#This Row],[Total Value]]+Tabela1[[#This Row],[Coupon Value]]</f>
        <v>30</v>
      </c>
    </row>
    <row r="213" spans="1:14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  <c r="N213" s="11">
        <f>Tabela1[[#This Row],[Total Value]]+Tabela1[[#This Row],[Coupon Value]]</f>
        <v>5</v>
      </c>
    </row>
    <row r="214" spans="1:14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>
        <f>Tabela1[[#This Row],[Total Value]]+Tabela1[[#This Row],[Coupon Value]]</f>
        <v>65</v>
      </c>
    </row>
    <row r="215" spans="1:14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  <c r="N215" s="11">
        <f>Tabela1[[#This Row],[Total Value]]+Tabela1[[#This Row],[Coupon Value]]</f>
        <v>30</v>
      </c>
    </row>
    <row r="216" spans="1:14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  <c r="N216" s="11">
        <f>Tabela1[[#This Row],[Total Value]]+Tabela1[[#This Row],[Coupon Value]]</f>
        <v>5</v>
      </c>
    </row>
    <row r="217" spans="1:14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>
        <f>Tabela1[[#This Row],[Total Value]]+Tabela1[[#This Row],[Coupon Value]]</f>
        <v>65</v>
      </c>
    </row>
    <row r="218" spans="1:14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  <c r="N218" s="11">
        <f>Tabela1[[#This Row],[Total Value]]+Tabela1[[#This Row],[Coupon Value]]</f>
        <v>30</v>
      </c>
    </row>
    <row r="219" spans="1:14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  <c r="N219" s="11">
        <f>Tabela1[[#This Row],[Total Value]]+Tabela1[[#This Row],[Coupon Value]]</f>
        <v>5</v>
      </c>
    </row>
    <row r="220" spans="1:14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>
        <f>Tabela1[[#This Row],[Total Value]]+Tabela1[[#This Row],[Coupon Value]]</f>
        <v>65</v>
      </c>
    </row>
    <row r="221" spans="1:14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  <c r="N221" s="11">
        <f>Tabela1[[#This Row],[Total Value]]+Tabela1[[#This Row],[Coupon Value]]</f>
        <v>30</v>
      </c>
    </row>
    <row r="222" spans="1:14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  <c r="N222" s="11">
        <f>Tabela1[[#This Row],[Total Value]]+Tabela1[[#This Row],[Coupon Value]]</f>
        <v>5</v>
      </c>
    </row>
    <row r="223" spans="1:14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>
        <f>Tabela1[[#This Row],[Total Value]]+Tabela1[[#This Row],[Coupon Value]]</f>
        <v>65</v>
      </c>
    </row>
    <row r="224" spans="1:14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  <c r="N224" s="11">
        <f>Tabela1[[#This Row],[Total Value]]+Tabela1[[#This Row],[Coupon Value]]</f>
        <v>30</v>
      </c>
    </row>
    <row r="225" spans="1:14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  <c r="N225" s="11">
        <f>Tabela1[[#This Row],[Total Value]]+Tabela1[[#This Row],[Coupon Value]]</f>
        <v>5</v>
      </c>
    </row>
    <row r="226" spans="1:14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>
        <f>Tabela1[[#This Row],[Total Value]]+Tabela1[[#This Row],[Coupon Value]]</f>
        <v>65</v>
      </c>
    </row>
    <row r="227" spans="1:14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  <c r="N227" s="11">
        <f>Tabela1[[#This Row],[Total Value]]+Tabela1[[#This Row],[Coupon Value]]</f>
        <v>30</v>
      </c>
    </row>
    <row r="228" spans="1:14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  <c r="N228" s="11">
        <f>Tabela1[[#This Row],[Total Value]]+Tabela1[[#This Row],[Coupon Value]]</f>
        <v>5</v>
      </c>
    </row>
    <row r="229" spans="1:14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>
        <f>Tabela1[[#This Row],[Total Value]]+Tabela1[[#This Row],[Coupon Value]]</f>
        <v>65</v>
      </c>
    </row>
    <row r="230" spans="1:14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  <c r="N230" s="11">
        <f>Tabela1[[#This Row],[Total Value]]+Tabela1[[#This Row],[Coupon Value]]</f>
        <v>30</v>
      </c>
    </row>
    <row r="231" spans="1:14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  <c r="N231" s="11">
        <f>Tabela1[[#This Row],[Total Value]]+Tabela1[[#This Row],[Coupon Value]]</f>
        <v>5</v>
      </c>
    </row>
    <row r="232" spans="1:14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>
        <f>Tabela1[[#This Row],[Total Value]]+Tabela1[[#This Row],[Coupon Value]]</f>
        <v>65</v>
      </c>
    </row>
    <row r="233" spans="1:14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  <c r="N233" s="11">
        <f>Tabela1[[#This Row],[Total Value]]+Tabela1[[#This Row],[Coupon Value]]</f>
        <v>30</v>
      </c>
    </row>
    <row r="234" spans="1:14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  <c r="N234" s="11">
        <f>Tabela1[[#This Row],[Total Value]]+Tabela1[[#This Row],[Coupon Value]]</f>
        <v>5</v>
      </c>
    </row>
    <row r="235" spans="1:14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>
        <f>Tabela1[[#This Row],[Total Value]]+Tabela1[[#This Row],[Coupon Value]]</f>
        <v>65</v>
      </c>
    </row>
    <row r="236" spans="1:14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  <c r="N236" s="11">
        <f>Tabela1[[#This Row],[Total Value]]+Tabela1[[#This Row],[Coupon Value]]</f>
        <v>30</v>
      </c>
    </row>
    <row r="237" spans="1:14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  <c r="N237" s="11">
        <f>Tabela1[[#This Row],[Total Value]]+Tabela1[[#This Row],[Coupon Value]]</f>
        <v>5</v>
      </c>
    </row>
    <row r="238" spans="1:14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>
        <f>Tabela1[[#This Row],[Total Value]]+Tabela1[[#This Row],[Coupon Value]]</f>
        <v>65</v>
      </c>
    </row>
    <row r="239" spans="1:14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  <c r="N239" s="11">
        <f>Tabela1[[#This Row],[Total Value]]+Tabela1[[#This Row],[Coupon Value]]</f>
        <v>30</v>
      </c>
    </row>
    <row r="240" spans="1:14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  <c r="N240" s="11">
        <f>Tabela1[[#This Row],[Total Value]]+Tabela1[[#This Row],[Coupon Value]]</f>
        <v>5</v>
      </c>
    </row>
    <row r="241" spans="1:14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>
        <f>Tabela1[[#This Row],[Total Value]]+Tabela1[[#This Row],[Coupon Value]]</f>
        <v>65</v>
      </c>
    </row>
    <row r="242" spans="1:14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  <c r="N242" s="11">
        <f>Tabela1[[#This Row],[Total Value]]+Tabela1[[#This Row],[Coupon Value]]</f>
        <v>30</v>
      </c>
    </row>
    <row r="243" spans="1:14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  <c r="N243" s="11">
        <f>Tabela1[[#This Row],[Total Value]]+Tabela1[[#This Row],[Coupon Value]]</f>
        <v>5</v>
      </c>
    </row>
    <row r="244" spans="1:14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>
        <f>Tabela1[[#This Row],[Total Value]]+Tabela1[[#This Row],[Coupon Value]]</f>
        <v>65</v>
      </c>
    </row>
    <row r="245" spans="1:14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  <c r="N245" s="11">
        <f>Tabela1[[#This Row],[Total Value]]+Tabela1[[#This Row],[Coupon Value]]</f>
        <v>30</v>
      </c>
    </row>
    <row r="246" spans="1:14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  <c r="N246" s="11">
        <f>Tabela1[[#This Row],[Total Value]]+Tabela1[[#This Row],[Coupon Value]]</f>
        <v>5</v>
      </c>
    </row>
    <row r="247" spans="1:14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>
        <f>Tabela1[[#This Row],[Total Value]]+Tabela1[[#This Row],[Coupon Value]]</f>
        <v>65</v>
      </c>
    </row>
    <row r="248" spans="1:14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  <c r="N248" s="11">
        <f>Tabela1[[#This Row],[Total Value]]+Tabela1[[#This Row],[Coupon Value]]</f>
        <v>30</v>
      </c>
    </row>
    <row r="249" spans="1:14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  <c r="N249" s="11">
        <f>Tabela1[[#This Row],[Total Value]]+Tabela1[[#This Row],[Coupon Value]]</f>
        <v>5</v>
      </c>
    </row>
    <row r="250" spans="1:14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>
        <f>Tabela1[[#This Row],[Total Value]]+Tabela1[[#This Row],[Coupon Value]]</f>
        <v>65</v>
      </c>
    </row>
    <row r="251" spans="1:14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  <c r="N251" s="11">
        <f>Tabela1[[#This Row],[Total Value]]+Tabela1[[#This Row],[Coupon Value]]</f>
        <v>30</v>
      </c>
    </row>
    <row r="252" spans="1:14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  <c r="N252" s="11">
        <f>Tabela1[[#This Row],[Total Value]]+Tabela1[[#This Row],[Coupon Value]]</f>
        <v>5</v>
      </c>
    </row>
    <row r="253" spans="1:14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>
        <f>Tabela1[[#This Row],[Total Value]]+Tabela1[[#This Row],[Coupon Value]]</f>
        <v>65</v>
      </c>
    </row>
    <row r="254" spans="1:14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  <c r="N254" s="11">
        <f>Tabela1[[#This Row],[Total Value]]+Tabela1[[#This Row],[Coupon Value]]</f>
        <v>30</v>
      </c>
    </row>
    <row r="255" spans="1:14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  <c r="N255" s="11">
        <f>Tabela1[[#This Row],[Total Value]]+Tabela1[[#This Row],[Coupon Value]]</f>
        <v>5</v>
      </c>
    </row>
    <row r="256" spans="1:14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>
        <f>Tabela1[[#This Row],[Total Value]]+Tabela1[[#This Row],[Coupon Value]]</f>
        <v>65</v>
      </c>
    </row>
    <row r="257" spans="1:14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  <c r="N257" s="11">
        <f>Tabela1[[#This Row],[Total Value]]+Tabela1[[#This Row],[Coupon Value]]</f>
        <v>5</v>
      </c>
    </row>
    <row r="258" spans="1:14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>
        <f>Tabela1[[#This Row],[Total Value]]+Tabela1[[#This Row],[Coupon Value]]</f>
        <v>65</v>
      </c>
    </row>
    <row r="259" spans="1:14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  <c r="N259" s="11">
        <f>Tabela1[[#This Row],[Total Value]]+Tabela1[[#This Row],[Coupon Value]]</f>
        <v>30</v>
      </c>
    </row>
    <row r="260" spans="1:14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  <c r="N260" s="11">
        <f>Tabela1[[#This Row],[Total Value]]+Tabela1[[#This Row],[Coupon Value]]</f>
        <v>5</v>
      </c>
    </row>
    <row r="261" spans="1:14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>
        <f>Tabela1[[#This Row],[Total Value]]+Tabela1[[#This Row],[Coupon Value]]</f>
        <v>65</v>
      </c>
    </row>
    <row r="262" spans="1:14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  <c r="N262" s="11">
        <f>Tabela1[[#This Row],[Total Value]]+Tabela1[[#This Row],[Coupon Value]]</f>
        <v>30</v>
      </c>
    </row>
    <row r="263" spans="1:14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  <c r="N263" s="11">
        <f>Tabela1[[#This Row],[Total Value]]+Tabela1[[#This Row],[Coupon Value]]</f>
        <v>5</v>
      </c>
    </row>
    <row r="264" spans="1:14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>
        <f>Tabela1[[#This Row],[Total Value]]+Tabela1[[#This Row],[Coupon Value]]</f>
        <v>65</v>
      </c>
    </row>
    <row r="265" spans="1:14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  <c r="N265" s="11">
        <f>Tabela1[[#This Row],[Total Value]]+Tabela1[[#This Row],[Coupon Value]]</f>
        <v>30</v>
      </c>
    </row>
    <row r="266" spans="1:14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  <c r="N266" s="11">
        <f>Tabela1[[#This Row],[Total Value]]+Tabela1[[#This Row],[Coupon Value]]</f>
        <v>5</v>
      </c>
    </row>
    <row r="267" spans="1:14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>
        <f>Tabela1[[#This Row],[Total Value]]+Tabela1[[#This Row],[Coupon Value]]</f>
        <v>65</v>
      </c>
    </row>
    <row r="268" spans="1:14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  <c r="N268" s="11">
        <f>Tabela1[[#This Row],[Total Value]]+Tabela1[[#This Row],[Coupon Value]]</f>
        <v>30</v>
      </c>
    </row>
    <row r="269" spans="1:14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  <c r="N269" s="11">
        <f>Tabela1[[#This Row],[Total Value]]+Tabela1[[#This Row],[Coupon Value]]</f>
        <v>5</v>
      </c>
    </row>
    <row r="270" spans="1:14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>
        <f>Tabela1[[#This Row],[Total Value]]+Tabela1[[#This Row],[Coupon Value]]</f>
        <v>65</v>
      </c>
    </row>
    <row r="271" spans="1:14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  <c r="N271" s="11">
        <f>Tabela1[[#This Row],[Total Value]]+Tabela1[[#This Row],[Coupon Value]]</f>
        <v>30</v>
      </c>
    </row>
    <row r="272" spans="1:14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  <c r="N272" s="11">
        <f>Tabela1[[#This Row],[Total Value]]+Tabela1[[#This Row],[Coupon Value]]</f>
        <v>5</v>
      </c>
    </row>
    <row r="273" spans="1:14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>
        <f>Tabela1[[#This Row],[Total Value]]+Tabela1[[#This Row],[Coupon Value]]</f>
        <v>65</v>
      </c>
    </row>
    <row r="274" spans="1:14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  <c r="N274" s="11">
        <f>Tabela1[[#This Row],[Total Value]]+Tabela1[[#This Row],[Coupon Value]]</f>
        <v>30</v>
      </c>
    </row>
    <row r="275" spans="1:14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  <c r="N275" s="11">
        <f>Tabela1[[#This Row],[Total Value]]+Tabela1[[#This Row],[Coupon Value]]</f>
        <v>5</v>
      </c>
    </row>
    <row r="276" spans="1:14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>
        <f>Tabela1[[#This Row],[Total Value]]+Tabela1[[#This Row],[Coupon Value]]</f>
        <v>65</v>
      </c>
    </row>
    <row r="277" spans="1:14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  <c r="N277" s="11">
        <f>Tabela1[[#This Row],[Total Value]]+Tabela1[[#This Row],[Coupon Value]]</f>
        <v>30</v>
      </c>
    </row>
    <row r="278" spans="1:14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  <c r="N278" s="11">
        <f>Tabela1[[#This Row],[Total Value]]+Tabela1[[#This Row],[Coupon Value]]</f>
        <v>5</v>
      </c>
    </row>
    <row r="279" spans="1:14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>
        <f>Tabela1[[#This Row],[Total Value]]+Tabela1[[#This Row],[Coupon Value]]</f>
        <v>65</v>
      </c>
    </row>
    <row r="280" spans="1:14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  <c r="N280" s="11">
        <f>Tabela1[[#This Row],[Total Value]]+Tabela1[[#This Row],[Coupon Value]]</f>
        <v>30</v>
      </c>
    </row>
    <row r="281" spans="1:14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  <c r="N281" s="11">
        <f>Tabela1[[#This Row],[Total Value]]+Tabela1[[#This Row],[Coupon Value]]</f>
        <v>5</v>
      </c>
    </row>
    <row r="282" spans="1:14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>
        <f>Tabela1[[#This Row],[Total Value]]+Tabela1[[#This Row],[Coupon Value]]</f>
        <v>65</v>
      </c>
    </row>
    <row r="283" spans="1:14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  <c r="N283" s="11">
        <f>Tabela1[[#This Row],[Total Value]]+Tabela1[[#This Row],[Coupon Value]]</f>
        <v>30</v>
      </c>
    </row>
    <row r="284" spans="1:14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  <c r="N284" s="11">
        <f>Tabela1[[#This Row],[Total Value]]+Tabela1[[#This Row],[Coupon Value]]</f>
        <v>5</v>
      </c>
    </row>
    <row r="285" spans="1:14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>
        <f>Tabela1[[#This Row],[Total Value]]+Tabela1[[#This Row],[Coupon Value]]</f>
        <v>65</v>
      </c>
    </row>
    <row r="286" spans="1:14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  <c r="N286" s="11">
        <f>Tabela1[[#This Row],[Total Value]]+Tabela1[[#This Row],[Coupon Value]]</f>
        <v>30</v>
      </c>
    </row>
    <row r="287" spans="1:14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  <c r="N287" s="11">
        <f>Tabela1[[#This Row],[Total Value]]+Tabela1[[#This Row],[Coupon Value]]</f>
        <v>5</v>
      </c>
    </row>
    <row r="288" spans="1:14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>
        <f>Tabela1[[#This Row],[Total Value]]+Tabela1[[#This Row],[Coupon Value]]</f>
        <v>65</v>
      </c>
    </row>
    <row r="289" spans="1:14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  <c r="N289" s="11">
        <f>Tabela1[[#This Row],[Total Value]]+Tabela1[[#This Row],[Coupon Value]]</f>
        <v>30</v>
      </c>
    </row>
    <row r="290" spans="1:14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  <c r="N290" s="11">
        <f>Tabela1[[#This Row],[Total Value]]+Tabela1[[#This Row],[Coupon Value]]</f>
        <v>5</v>
      </c>
    </row>
    <row r="291" spans="1:14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>
        <f>Tabela1[[#This Row],[Total Value]]+Tabela1[[#This Row],[Coupon Value]]</f>
        <v>65</v>
      </c>
    </row>
    <row r="292" spans="1:14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  <c r="N292" s="11">
        <f>Tabela1[[#This Row],[Total Value]]+Tabela1[[#This Row],[Coupon Value]]</f>
        <v>30</v>
      </c>
    </row>
    <row r="293" spans="1:14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  <c r="N293" s="11">
        <f>Tabela1[[#This Row],[Total Value]]+Tabela1[[#This Row],[Coupon Value]]</f>
        <v>5</v>
      </c>
    </row>
    <row r="294" spans="1:14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>
        <f>Tabela1[[#This Row],[Total Value]]+Tabela1[[#This Row],[Coupon Value]]</f>
        <v>65</v>
      </c>
    </row>
    <row r="295" spans="1:14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  <c r="N295" s="11">
        <f>Tabela1[[#This Row],[Total Value]]+Tabela1[[#This Row],[Coupon Value]]</f>
        <v>30</v>
      </c>
    </row>
    <row r="296" spans="1:14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  <c r="N296" s="11">
        <f>Tabela1[[#This Row],[Total Value]]+Tabela1[[#This Row],[Coupon Value]]</f>
        <v>5</v>
      </c>
    </row>
    <row r="297" spans="1:14">
      <c r="A297" s="8"/>
      <c r="B297" s="8"/>
      <c r="C297" s="8"/>
      <c r="D297" s="8"/>
      <c r="E297" s="8"/>
      <c r="F297" s="11"/>
      <c r="G297" s="8"/>
      <c r="H297" s="8"/>
      <c r="I297" s="11">
        <f>SUM(Tabela1[EA Play Season Pass
Price])</f>
        <v>2940</v>
      </c>
      <c r="J297" s="8"/>
      <c r="K297" s="11">
        <f>SUM(Tabela1[Minecraft Season Pass Price])</f>
        <v>3880</v>
      </c>
      <c r="L297" s="11"/>
      <c r="M297" s="11">
        <f>SUM(Tabela1[Total Value])</f>
        <v>7633</v>
      </c>
    </row>
  </sheetData>
  <autoFilter ref="N1:N296" xr:uid="{56040718-600F-40D2-9E7A-13AED8C24C13}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C6EA-68FF-47B9-9D20-4C110648A0AB}">
  <sheetPr>
    <tabColor theme="3" tint="0.749992370372631"/>
  </sheetPr>
  <dimension ref="B1:H63"/>
  <sheetViews>
    <sheetView topLeftCell="A36" zoomScaleNormal="100" workbookViewId="0">
      <selection activeCell="B51" sqref="B51"/>
    </sheetView>
  </sheetViews>
  <sheetFormatPr defaultRowHeight="15"/>
  <cols>
    <col min="2" max="2" width="31.42578125" customWidth="1"/>
    <col min="3" max="3" width="20.140625" customWidth="1"/>
    <col min="4" max="4" width="53.28515625" customWidth="1"/>
    <col min="6" max="6" width="16.28515625" customWidth="1"/>
    <col min="7" max="7" width="12.28515625" customWidth="1"/>
    <col min="8" max="8" width="18.28515625" customWidth="1"/>
  </cols>
  <sheetData>
    <row r="1" spans="2:8" ht="15" customHeight="1">
      <c r="B1" s="75" t="s">
        <v>371</v>
      </c>
      <c r="C1" s="76"/>
      <c r="D1" s="76"/>
      <c r="E1" s="76"/>
      <c r="F1" s="76"/>
      <c r="G1" s="76"/>
      <c r="H1" s="77"/>
    </row>
    <row r="2" spans="2:8" ht="15" customHeight="1">
      <c r="B2" s="78"/>
      <c r="C2" s="43"/>
      <c r="D2" s="43"/>
      <c r="E2" s="43"/>
      <c r="F2" s="43"/>
      <c r="G2" s="43"/>
      <c r="H2" s="79"/>
    </row>
    <row r="3" spans="2:8" ht="15.75" customHeight="1" thickBot="1">
      <c r="B3" s="80"/>
      <c r="C3" s="81"/>
      <c r="D3" s="81"/>
      <c r="E3" s="81"/>
      <c r="F3" s="81"/>
      <c r="G3" s="81"/>
      <c r="H3" s="82"/>
    </row>
    <row r="5" spans="2:8" ht="15.75" thickBot="1"/>
    <row r="6" spans="2:8" ht="15" customHeight="1" thickTop="1">
      <c r="B6" s="57" t="s">
        <v>333</v>
      </c>
      <c r="C6" s="58"/>
      <c r="D6" s="59"/>
      <c r="F6" s="65" t="s">
        <v>338</v>
      </c>
      <c r="G6" s="66"/>
      <c r="H6" s="67"/>
    </row>
    <row r="7" spans="2:8" ht="15" customHeight="1">
      <c r="B7" s="60"/>
      <c r="C7" s="43"/>
      <c r="D7" s="61"/>
      <c r="F7" s="68"/>
      <c r="G7" s="43"/>
      <c r="H7" s="69"/>
    </row>
    <row r="8" spans="2:8" ht="14.25" customHeight="1" thickBot="1">
      <c r="B8" s="62"/>
      <c r="C8" s="63"/>
      <c r="D8" s="64"/>
      <c r="F8" s="70"/>
      <c r="G8" s="71"/>
      <c r="H8" s="72"/>
    </row>
    <row r="9" spans="2:8" ht="15.75" thickBot="1">
      <c r="B9" s="73"/>
      <c r="C9" s="73"/>
      <c r="D9" s="73"/>
      <c r="F9" s="74"/>
      <c r="G9" s="74"/>
    </row>
    <row r="10" spans="2:8" ht="28.5" customHeight="1" thickBot="1">
      <c r="B10" s="22" t="s">
        <v>324</v>
      </c>
      <c r="C10" s="22" t="s">
        <v>325</v>
      </c>
      <c r="D10" s="22" t="s">
        <v>326</v>
      </c>
      <c r="F10" s="22" t="s">
        <v>339</v>
      </c>
      <c r="G10" s="33" t="s">
        <v>326</v>
      </c>
      <c r="H10" s="22" t="s">
        <v>351</v>
      </c>
    </row>
    <row r="11" spans="2:8" ht="38.25" customHeight="1" thickBot="1">
      <c r="B11" s="23" t="s">
        <v>327</v>
      </c>
      <c r="C11" s="20" t="s">
        <v>328</v>
      </c>
      <c r="D11" s="21" t="s">
        <v>350</v>
      </c>
      <c r="F11" s="30" t="s">
        <v>340</v>
      </c>
      <c r="G11" s="21" t="s">
        <v>352</v>
      </c>
      <c r="H11" s="21">
        <v>22</v>
      </c>
    </row>
    <row r="12" spans="2:8" ht="38.25" customHeight="1" thickBot="1">
      <c r="B12" s="29" t="s">
        <v>335</v>
      </c>
      <c r="C12" s="20" t="s">
        <v>334</v>
      </c>
      <c r="D12" s="21" t="s">
        <v>349</v>
      </c>
      <c r="F12" s="30" t="s">
        <v>343</v>
      </c>
      <c r="G12" s="21" t="s">
        <v>344</v>
      </c>
      <c r="H12" s="21">
        <v>24</v>
      </c>
    </row>
    <row r="13" spans="2:8" ht="38.25" customHeight="1" thickBot="1">
      <c r="B13" s="24" t="s">
        <v>329</v>
      </c>
      <c r="C13" s="20" t="s">
        <v>341</v>
      </c>
      <c r="D13" s="21" t="s">
        <v>342</v>
      </c>
    </row>
    <row r="14" spans="2:8" ht="38.25" customHeight="1" thickBot="1">
      <c r="B14" s="25" t="s">
        <v>330</v>
      </c>
      <c r="C14" s="20" t="s">
        <v>331</v>
      </c>
      <c r="D14" s="21" t="s">
        <v>332</v>
      </c>
    </row>
    <row r="15" spans="2:8" ht="38.25" customHeight="1" thickBot="1">
      <c r="B15" s="32" t="s">
        <v>346</v>
      </c>
      <c r="C15" s="20" t="s">
        <v>345</v>
      </c>
      <c r="D15" s="21" t="s">
        <v>347</v>
      </c>
    </row>
    <row r="17" spans="2:8" ht="15.75" thickBot="1"/>
    <row r="18" spans="2:8" ht="15" customHeight="1" thickTop="1">
      <c r="B18" s="39" t="s">
        <v>1</v>
      </c>
      <c r="C18" s="40"/>
      <c r="D18" s="41"/>
      <c r="F18" s="39" t="s">
        <v>348</v>
      </c>
      <c r="G18" s="40"/>
      <c r="H18" s="41"/>
    </row>
    <row r="19" spans="2:8" ht="15" customHeight="1">
      <c r="B19" s="42"/>
      <c r="C19" s="43"/>
      <c r="D19" s="44"/>
      <c r="F19" s="42"/>
      <c r="G19" s="43"/>
      <c r="H19" s="44"/>
    </row>
    <row r="20" spans="2:8" ht="15.75" customHeight="1" thickBot="1">
      <c r="B20" s="45"/>
      <c r="C20" s="46"/>
      <c r="D20" s="47"/>
      <c r="F20" s="45"/>
      <c r="G20" s="46"/>
      <c r="H20" s="47"/>
    </row>
    <row r="21" spans="2:8" ht="15.75" customHeight="1" thickTop="1" thickBot="1">
      <c r="B21" s="26"/>
      <c r="C21" s="26"/>
      <c r="D21" s="27"/>
    </row>
    <row r="22" spans="2:8" ht="15.75" thickTop="1">
      <c r="B22" s="83"/>
      <c r="C22" s="83"/>
      <c r="D22" s="84"/>
      <c r="F22" s="48"/>
      <c r="G22" s="49"/>
      <c r="H22" s="50"/>
    </row>
    <row r="23" spans="2:8">
      <c r="B23" s="83"/>
      <c r="C23" s="83"/>
      <c r="D23" s="85"/>
      <c r="F23" s="51"/>
      <c r="G23" s="52"/>
      <c r="H23" s="53"/>
    </row>
    <row r="24" spans="2:8">
      <c r="B24" s="83"/>
      <c r="C24" s="83"/>
      <c r="D24" s="85"/>
      <c r="F24" s="51"/>
      <c r="G24" s="52"/>
      <c r="H24" s="53"/>
    </row>
    <row r="25" spans="2:8">
      <c r="B25" s="83"/>
      <c r="C25" s="83"/>
      <c r="D25" s="85"/>
      <c r="F25" s="51"/>
      <c r="G25" s="52"/>
      <c r="H25" s="53"/>
    </row>
    <row r="26" spans="2:8">
      <c r="B26" s="83"/>
      <c r="C26" s="83"/>
      <c r="D26" s="85"/>
      <c r="F26" s="51"/>
      <c r="G26" s="52"/>
      <c r="H26" s="53"/>
    </row>
    <row r="27" spans="2:8">
      <c r="B27" s="83"/>
      <c r="C27" s="83"/>
      <c r="D27" s="85"/>
      <c r="F27" s="51"/>
      <c r="G27" s="52"/>
      <c r="H27" s="53"/>
    </row>
    <row r="28" spans="2:8" ht="15.75" thickBot="1">
      <c r="B28" s="83"/>
      <c r="C28" s="83"/>
      <c r="D28" s="85"/>
      <c r="F28" s="54"/>
      <c r="G28" s="55"/>
      <c r="H28" s="56"/>
    </row>
    <row r="29" spans="2:8" ht="15.75" thickBot="1">
      <c r="B29" s="83"/>
      <c r="C29" s="83"/>
      <c r="D29" s="86"/>
    </row>
    <row r="30" spans="2:8" ht="15.75" thickTop="1"/>
    <row r="32" spans="2:8" ht="15.75" thickBot="1"/>
    <row r="33" spans="2:8">
      <c r="B33" s="75" t="s">
        <v>377</v>
      </c>
      <c r="C33" s="76"/>
      <c r="D33" s="76"/>
      <c r="E33" s="76"/>
      <c r="F33" s="76"/>
      <c r="G33" s="76"/>
      <c r="H33" s="77"/>
    </row>
    <row r="34" spans="2:8">
      <c r="B34" s="78"/>
      <c r="C34" s="43"/>
      <c r="D34" s="43"/>
      <c r="E34" s="43"/>
      <c r="F34" s="43"/>
      <c r="G34" s="43"/>
      <c r="H34" s="79"/>
    </row>
    <row r="35" spans="2:8" ht="15.75" thickBot="1">
      <c r="B35" s="80"/>
      <c r="C35" s="81"/>
      <c r="D35" s="81"/>
      <c r="E35" s="81"/>
      <c r="F35" s="81"/>
      <c r="G35" s="81"/>
      <c r="H35" s="82"/>
    </row>
    <row r="37" spans="2:8" ht="15.75" thickBot="1"/>
    <row r="38" spans="2:8" ht="15.75" thickTop="1">
      <c r="B38" s="57" t="s">
        <v>333</v>
      </c>
      <c r="C38" s="58"/>
      <c r="D38" s="59"/>
      <c r="F38" s="65" t="s">
        <v>338</v>
      </c>
      <c r="G38" s="66"/>
      <c r="H38" s="67"/>
    </row>
    <row r="39" spans="2:8">
      <c r="B39" s="60"/>
      <c r="C39" s="43"/>
      <c r="D39" s="61"/>
      <c r="F39" s="68"/>
      <c r="G39" s="43"/>
      <c r="H39" s="69"/>
    </row>
    <row r="40" spans="2:8" ht="15.75" thickBot="1">
      <c r="B40" s="62"/>
      <c r="C40" s="63"/>
      <c r="D40" s="64"/>
      <c r="F40" s="70"/>
      <c r="G40" s="71"/>
      <c r="H40" s="72"/>
    </row>
    <row r="41" spans="2:8" ht="15.75" thickBot="1">
      <c r="B41" s="73"/>
      <c r="C41" s="73"/>
      <c r="D41" s="73"/>
      <c r="F41" s="74"/>
      <c r="G41" s="74"/>
    </row>
    <row r="42" spans="2:8" ht="15.75" thickBot="1">
      <c r="B42" s="22" t="s">
        <v>324</v>
      </c>
      <c r="C42" s="22" t="s">
        <v>325</v>
      </c>
      <c r="D42" s="22" t="s">
        <v>326</v>
      </c>
      <c r="F42" s="22" t="s">
        <v>339</v>
      </c>
      <c r="G42" s="33" t="s">
        <v>326</v>
      </c>
      <c r="H42" s="22" t="s">
        <v>351</v>
      </c>
    </row>
    <row r="43" spans="2:8" ht="15.75" thickBot="1">
      <c r="B43" s="23" t="s">
        <v>327</v>
      </c>
      <c r="C43" s="20" t="s">
        <v>328</v>
      </c>
      <c r="D43" s="21" t="s">
        <v>350</v>
      </c>
      <c r="F43" s="30" t="s">
        <v>340</v>
      </c>
      <c r="G43" s="21" t="s">
        <v>352</v>
      </c>
      <c r="H43" s="21">
        <v>22</v>
      </c>
    </row>
    <row r="44" spans="2:8" ht="15.75" thickBot="1">
      <c r="B44" s="29" t="s">
        <v>335</v>
      </c>
      <c r="C44" s="20" t="s">
        <v>334</v>
      </c>
      <c r="D44" s="21" t="s">
        <v>349</v>
      </c>
      <c r="F44" s="30" t="s">
        <v>343</v>
      </c>
      <c r="G44" s="21" t="s">
        <v>344</v>
      </c>
      <c r="H44" s="21">
        <v>24</v>
      </c>
    </row>
    <row r="45" spans="2:8" ht="29.25" thickBot="1">
      <c r="B45" s="24" t="s">
        <v>329</v>
      </c>
      <c r="C45" s="20" t="s">
        <v>341</v>
      </c>
      <c r="D45" s="21" t="s">
        <v>342</v>
      </c>
    </row>
    <row r="46" spans="2:8" ht="29.25" thickBot="1">
      <c r="B46" s="25" t="s">
        <v>330</v>
      </c>
      <c r="C46" s="20" t="s">
        <v>331</v>
      </c>
      <c r="D46" s="21" t="s">
        <v>332</v>
      </c>
    </row>
    <row r="47" spans="2:8" ht="15.75" thickBot="1">
      <c r="B47" s="32" t="s">
        <v>346</v>
      </c>
      <c r="C47" s="20" t="s">
        <v>345</v>
      </c>
      <c r="D47" s="21" t="s">
        <v>347</v>
      </c>
    </row>
    <row r="49" spans="2:4" ht="15.75" thickBot="1"/>
    <row r="50" spans="2:4" ht="15.75" thickTop="1">
      <c r="B50" s="39" t="s">
        <v>348</v>
      </c>
      <c r="C50" s="40"/>
      <c r="D50" s="41"/>
    </row>
    <row r="51" spans="2:4">
      <c r="B51" s="42"/>
      <c r="C51" s="43"/>
      <c r="D51" s="44"/>
    </row>
    <row r="52" spans="2:4" ht="15.75" thickBot="1">
      <c r="B52" s="45"/>
      <c r="C52" s="46"/>
      <c r="D52" s="47"/>
    </row>
    <row r="53" spans="2:4" ht="16.5" thickTop="1" thickBot="1"/>
    <row r="54" spans="2:4" ht="15.75" thickTop="1">
      <c r="B54" s="48"/>
      <c r="C54" s="49"/>
      <c r="D54" s="50"/>
    </row>
    <row r="55" spans="2:4">
      <c r="B55" s="51"/>
      <c r="C55" s="52"/>
      <c r="D55" s="53"/>
    </row>
    <row r="56" spans="2:4">
      <c r="B56" s="51"/>
      <c r="C56" s="52"/>
      <c r="D56" s="53"/>
    </row>
    <row r="57" spans="2:4">
      <c r="B57" s="51"/>
      <c r="C57" s="52"/>
      <c r="D57" s="53"/>
    </row>
    <row r="58" spans="2:4">
      <c r="B58" s="51"/>
      <c r="C58" s="52"/>
      <c r="D58" s="53"/>
    </row>
    <row r="59" spans="2:4">
      <c r="B59" s="51"/>
      <c r="C59" s="52"/>
      <c r="D59" s="53"/>
    </row>
    <row r="60" spans="2:4" ht="15.75" thickBot="1">
      <c r="B60" s="54"/>
      <c r="C60" s="55"/>
      <c r="D60" s="56"/>
    </row>
    <row r="63" spans="2:4">
      <c r="B63" t="s">
        <v>378</v>
      </c>
    </row>
  </sheetData>
  <mergeCells count="17">
    <mergeCell ref="B1:H3"/>
    <mergeCell ref="B33:H35"/>
    <mergeCell ref="F18:H20"/>
    <mergeCell ref="F22:H28"/>
    <mergeCell ref="F9:G9"/>
    <mergeCell ref="B6:D8"/>
    <mergeCell ref="B9:D9"/>
    <mergeCell ref="B18:D20"/>
    <mergeCell ref="B22:C29"/>
    <mergeCell ref="D22:D29"/>
    <mergeCell ref="F6:H8"/>
    <mergeCell ref="B50:D52"/>
    <mergeCell ref="B54:D60"/>
    <mergeCell ref="B38:D40"/>
    <mergeCell ref="F38:H40"/>
    <mergeCell ref="B41:D41"/>
    <mergeCell ref="F41:G41"/>
  </mergeCells>
  <pageMargins left="0.511811024" right="0.511811024" top="0.78740157499999996" bottom="0.78740157499999996" header="0.31496062000000002" footer="0.31496062000000002"/>
  <pageSetup paperSize="9" scale="52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DAF0-4ACC-4E31-B0A9-6563F1289E4F}">
  <dimension ref="B3:H110"/>
  <sheetViews>
    <sheetView showGridLines="0" topLeftCell="A52" zoomScale="96" zoomScaleNormal="96" workbookViewId="0">
      <selection activeCell="B51" sqref="B51"/>
    </sheetView>
  </sheetViews>
  <sheetFormatPr defaultRowHeight="15"/>
  <cols>
    <col min="2" max="2" width="16.7109375" bestFit="1" customWidth="1"/>
    <col min="3" max="3" width="35.140625" bestFit="1" customWidth="1"/>
    <col min="4" max="4" width="19.28515625" bestFit="1" customWidth="1"/>
    <col min="5" max="5" width="4.42578125" bestFit="1" customWidth="1"/>
    <col min="6" max="6" width="19.28515625" style="28" customWidth="1"/>
    <col min="7" max="7" width="13" bestFit="1" customWidth="1"/>
    <col min="8" max="8" width="7.7109375" customWidth="1"/>
    <col min="9" max="9" width="3.28515625" bestFit="1" customWidth="1"/>
    <col min="10" max="10" width="4.140625" bestFit="1" customWidth="1"/>
    <col min="11" max="11" width="3.85546875" bestFit="1" customWidth="1"/>
    <col min="12" max="12" width="4" bestFit="1" customWidth="1"/>
    <col min="13" max="13" width="4.28515625" bestFit="1" customWidth="1"/>
    <col min="14" max="14" width="4.140625" bestFit="1" customWidth="1"/>
    <col min="15" max="15" width="10.7109375" bestFit="1" customWidth="1"/>
    <col min="16" max="17" width="9.7109375" bestFit="1" customWidth="1"/>
    <col min="18" max="18" width="12.140625" bestFit="1" customWidth="1"/>
    <col min="19" max="19" width="15.570312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5.5703125" bestFit="1" customWidth="1"/>
    <col min="24" max="24" width="11.5703125" bestFit="1" customWidth="1"/>
    <col min="25" max="25" width="15.5703125" bestFit="1" customWidth="1"/>
    <col min="26" max="26" width="11.5703125" bestFit="1" customWidth="1"/>
    <col min="27" max="27" width="15.5703125" bestFit="1" customWidth="1"/>
    <col min="28" max="28" width="11.5703125" bestFit="1" customWidth="1"/>
    <col min="29" max="29" width="15.5703125" bestFit="1" customWidth="1"/>
    <col min="30" max="30" width="11.5703125" bestFit="1" customWidth="1"/>
    <col min="31" max="31" width="15.5703125" bestFit="1" customWidth="1"/>
    <col min="32" max="32" width="12.140625" bestFit="1" customWidth="1"/>
  </cols>
  <sheetData>
    <row r="3" spans="2:7">
      <c r="B3" s="38" t="s">
        <v>317</v>
      </c>
      <c r="C3" s="38"/>
      <c r="D3" s="38"/>
      <c r="E3" s="38"/>
      <c r="F3" s="38"/>
      <c r="G3" s="38"/>
    </row>
    <row r="6" spans="2:7">
      <c r="B6" t="s">
        <v>318</v>
      </c>
    </row>
    <row r="7" spans="2:7">
      <c r="B7" t="s">
        <v>320</v>
      </c>
    </row>
    <row r="9" spans="2:7">
      <c r="B9" s="12" t="s">
        <v>16</v>
      </c>
      <c r="C9" t="s">
        <v>356</v>
      </c>
    </row>
    <row r="11" spans="2:7">
      <c r="B11" s="12" t="s">
        <v>309</v>
      </c>
      <c r="C11" t="s">
        <v>319</v>
      </c>
    </row>
    <row r="12" spans="2:7">
      <c r="B12" s="14" t="s">
        <v>337</v>
      </c>
      <c r="C12" s="13">
        <v>3847</v>
      </c>
      <c r="D12" s="13"/>
    </row>
    <row r="13" spans="2:7">
      <c r="B13" s="14" t="s">
        <v>336</v>
      </c>
      <c r="C13" s="13">
        <v>3786</v>
      </c>
      <c r="D13" s="13"/>
    </row>
    <row r="14" spans="2:7">
      <c r="B14" s="14" t="s">
        <v>310</v>
      </c>
      <c r="C14" s="13">
        <v>7633</v>
      </c>
      <c r="D14" s="13"/>
      <c r="F14" s="28">
        <f>GETPIVOTDATA("Total Value",$B$11)</f>
        <v>7633</v>
      </c>
    </row>
    <row r="17" spans="2:6">
      <c r="B17" s="14" t="s">
        <v>321</v>
      </c>
    </row>
    <row r="19" spans="2:6">
      <c r="B19" s="12" t="s">
        <v>16</v>
      </c>
      <c r="C19" t="s">
        <v>356</v>
      </c>
    </row>
    <row r="21" spans="2:6">
      <c r="B21" s="12" t="s">
        <v>309</v>
      </c>
      <c r="C21" t="s">
        <v>316</v>
      </c>
    </row>
    <row r="22" spans="2:6">
      <c r="B22" s="14" t="s">
        <v>22</v>
      </c>
      <c r="C22" s="15">
        <v>0</v>
      </c>
      <c r="D22" s="15"/>
    </row>
    <row r="23" spans="2:6">
      <c r="B23" s="14" t="s">
        <v>26</v>
      </c>
      <c r="C23" s="15">
        <v>0</v>
      </c>
      <c r="D23" s="15"/>
    </row>
    <row r="24" spans="2:6">
      <c r="B24" s="14" t="s">
        <v>18</v>
      </c>
      <c r="C24" s="15">
        <v>2940</v>
      </c>
      <c r="D24" s="15"/>
    </row>
    <row r="25" spans="2:6">
      <c r="B25" s="14" t="s">
        <v>310</v>
      </c>
      <c r="C25" s="15">
        <v>2940</v>
      </c>
      <c r="D25" s="15"/>
      <c r="F25" s="34">
        <f>GETPIVOTDATA("EA Play Season Pass
Price",$B$21)</f>
        <v>2940</v>
      </c>
    </row>
    <row r="28" spans="2:6">
      <c r="B28" s="14" t="s">
        <v>322</v>
      </c>
    </row>
    <row r="30" spans="2:6">
      <c r="B30" s="12" t="s">
        <v>16</v>
      </c>
      <c r="C30" t="s">
        <v>356</v>
      </c>
    </row>
    <row r="32" spans="2:6">
      <c r="B32" s="12" t="s">
        <v>309</v>
      </c>
      <c r="C32" t="s">
        <v>311</v>
      </c>
    </row>
    <row r="33" spans="2:6">
      <c r="B33" s="14" t="s">
        <v>22</v>
      </c>
      <c r="C33" s="13">
        <v>0</v>
      </c>
      <c r="D33" s="13"/>
    </row>
    <row r="34" spans="2:6">
      <c r="B34" s="14" t="s">
        <v>26</v>
      </c>
      <c r="C34" s="13">
        <v>1920</v>
      </c>
      <c r="D34" s="13"/>
    </row>
    <row r="35" spans="2:6">
      <c r="B35" s="14" t="s">
        <v>18</v>
      </c>
      <c r="C35" s="13">
        <v>1960</v>
      </c>
      <c r="D35" s="13"/>
    </row>
    <row r="36" spans="2:6">
      <c r="B36" s="14" t="s">
        <v>310</v>
      </c>
      <c r="C36" s="13">
        <v>3880</v>
      </c>
      <c r="D36" s="13"/>
      <c r="F36" s="34">
        <f>GETPIVOTDATA("Minecraft Season Pass Price",$B$32)</f>
        <v>3880</v>
      </c>
    </row>
    <row r="39" spans="2:6">
      <c r="B39" s="14" t="s">
        <v>354</v>
      </c>
    </row>
    <row r="41" spans="2:6">
      <c r="B41" s="12" t="s">
        <v>16</v>
      </c>
      <c r="C41" t="s">
        <v>356</v>
      </c>
    </row>
    <row r="43" spans="2:6">
      <c r="B43" s="12" t="s">
        <v>309</v>
      </c>
      <c r="C43" t="s">
        <v>353</v>
      </c>
      <c r="D43" t="s">
        <v>319</v>
      </c>
    </row>
    <row r="44" spans="2:6">
      <c r="B44" s="14" t="s">
        <v>23</v>
      </c>
      <c r="C44" s="15">
        <v>147</v>
      </c>
      <c r="D44" s="28">
        <v>3847</v>
      </c>
    </row>
    <row r="45" spans="2:6">
      <c r="B45" s="14" t="s">
        <v>19</v>
      </c>
      <c r="C45" s="15">
        <v>148</v>
      </c>
      <c r="D45" s="28">
        <v>3786</v>
      </c>
    </row>
    <row r="46" spans="2:6">
      <c r="B46" s="14" t="s">
        <v>310</v>
      </c>
      <c r="C46" s="15">
        <v>295</v>
      </c>
      <c r="D46" s="28">
        <v>7633</v>
      </c>
      <c r="F46" s="28">
        <f>GETPIVOTDATA("Soma de Total Value",$B$43)</f>
        <v>7633</v>
      </c>
    </row>
    <row r="49" spans="2:6">
      <c r="B49" s="14" t="s">
        <v>355</v>
      </c>
    </row>
    <row r="51" spans="2:6">
      <c r="B51" s="12" t="s">
        <v>16</v>
      </c>
      <c r="C51" t="s">
        <v>356</v>
      </c>
    </row>
    <row r="53" spans="2:6">
      <c r="B53" s="12" t="s">
        <v>309</v>
      </c>
      <c r="C53" t="s">
        <v>319</v>
      </c>
    </row>
    <row r="54" spans="2:6">
      <c r="B54" s="14" t="s">
        <v>22</v>
      </c>
      <c r="C54" s="28">
        <v>444</v>
      </c>
      <c r="F54" s="28">
        <f>GETPIVOTDATA("Total Value",$B$53,"Plan","Core")</f>
        <v>444</v>
      </c>
    </row>
    <row r="55" spans="2:6">
      <c r="B55" s="14" t="s">
        <v>26</v>
      </c>
      <c r="C55" s="28">
        <v>1801</v>
      </c>
      <c r="F55" s="28">
        <f>GETPIVOTDATA("Total Value",$B$53,"Plan","Standard")</f>
        <v>1801</v>
      </c>
    </row>
    <row r="56" spans="2:6">
      <c r="B56" s="14" t="s">
        <v>18</v>
      </c>
      <c r="C56" s="28">
        <v>5388</v>
      </c>
      <c r="F56" s="28">
        <f>GETPIVOTDATA("Total Value",$B$53,"Plan","Ultimate")</f>
        <v>5388</v>
      </c>
    </row>
    <row r="57" spans="2:6">
      <c r="B57" s="14" t="s">
        <v>310</v>
      </c>
      <c r="C57" s="28">
        <v>7633</v>
      </c>
      <c r="F57" s="28">
        <f>GETPIVOTDATA("Total Value",$B$53)</f>
        <v>7633</v>
      </c>
    </row>
    <row r="60" spans="2:6">
      <c r="B60" s="14" t="s">
        <v>357</v>
      </c>
    </row>
    <row r="62" spans="2:6">
      <c r="B62" s="12" t="s">
        <v>16</v>
      </c>
      <c r="C62" t="s">
        <v>356</v>
      </c>
    </row>
    <row r="64" spans="2:6">
      <c r="B64" t="s">
        <v>374</v>
      </c>
      <c r="C64" s="36" t="s">
        <v>373</v>
      </c>
    </row>
    <row r="65" spans="2:8">
      <c r="B65" s="28">
        <v>7633</v>
      </c>
      <c r="C65" s="28">
        <v>9755</v>
      </c>
      <c r="F65" s="28">
        <f>GETPIVOTDATA("Líquida",$B$64)</f>
        <v>7633</v>
      </c>
      <c r="G65" s="28">
        <f>GETPIVOTDATA("Bruta",$B$64)</f>
        <v>9755</v>
      </c>
      <c r="H65" s="28"/>
    </row>
    <row r="67" spans="2:8">
      <c r="G67" s="28"/>
    </row>
    <row r="68" spans="2:8">
      <c r="B68" t="s">
        <v>358</v>
      </c>
    </row>
    <row r="70" spans="2:8">
      <c r="B70" s="12" t="s">
        <v>309</v>
      </c>
      <c r="C70" t="s">
        <v>319</v>
      </c>
    </row>
    <row r="71" spans="2:8">
      <c r="B71" s="14" t="s">
        <v>359</v>
      </c>
      <c r="C71" s="28">
        <v>65</v>
      </c>
    </row>
    <row r="72" spans="2:8">
      <c r="B72" s="14" t="s">
        <v>360</v>
      </c>
      <c r="C72" s="28">
        <v>82</v>
      </c>
    </row>
    <row r="73" spans="2:8">
      <c r="B73" s="14" t="s">
        <v>361</v>
      </c>
      <c r="C73" s="28">
        <v>801</v>
      </c>
    </row>
    <row r="74" spans="2:8">
      <c r="B74" s="14" t="s">
        <v>362</v>
      </c>
      <c r="C74" s="28">
        <v>782</v>
      </c>
    </row>
    <row r="75" spans="2:8">
      <c r="B75" s="14" t="s">
        <v>363</v>
      </c>
      <c r="C75" s="28">
        <v>777</v>
      </c>
    </row>
    <row r="76" spans="2:8">
      <c r="B76" s="14" t="s">
        <v>364</v>
      </c>
      <c r="C76" s="28">
        <v>770</v>
      </c>
    </row>
    <row r="77" spans="2:8">
      <c r="B77" s="14" t="s">
        <v>365</v>
      </c>
      <c r="C77" s="28">
        <v>784</v>
      </c>
    </row>
    <row r="78" spans="2:8">
      <c r="B78" s="14" t="s">
        <v>366</v>
      </c>
      <c r="C78" s="28">
        <v>787</v>
      </c>
    </row>
    <row r="79" spans="2:8">
      <c r="B79" s="14" t="s">
        <v>367</v>
      </c>
      <c r="C79" s="28">
        <v>780</v>
      </c>
    </row>
    <row r="80" spans="2:8">
      <c r="B80" s="14" t="s">
        <v>368</v>
      </c>
      <c r="C80" s="28">
        <v>832</v>
      </c>
    </row>
    <row r="81" spans="2:6">
      <c r="B81" s="14" t="s">
        <v>369</v>
      </c>
      <c r="C81" s="28">
        <v>784</v>
      </c>
    </row>
    <row r="82" spans="2:6">
      <c r="B82" s="14" t="s">
        <v>370</v>
      </c>
      <c r="C82" s="28">
        <v>389</v>
      </c>
    </row>
    <row r="83" spans="2:6">
      <c r="B83" s="14" t="s">
        <v>310</v>
      </c>
      <c r="C83" s="28">
        <v>7633</v>
      </c>
      <c r="F83" s="28">
        <f>GETPIVOTDATA("Total Value",$B$70)</f>
        <v>7633</v>
      </c>
    </row>
    <row r="86" spans="2:6">
      <c r="B86" t="s">
        <v>375</v>
      </c>
    </row>
    <row r="88" spans="2:6">
      <c r="B88" s="12" t="s">
        <v>16</v>
      </c>
      <c r="C88" t="s">
        <v>356</v>
      </c>
    </row>
    <row r="90" spans="2:6">
      <c r="B90" t="s">
        <v>353</v>
      </c>
    </row>
    <row r="91" spans="2:6">
      <c r="B91" s="15">
        <v>295</v>
      </c>
      <c r="F91" s="15">
        <f>GETPIVOTDATA("Name",$B$90)</f>
        <v>295</v>
      </c>
    </row>
    <row r="94" spans="2:6">
      <c r="B94" t="s">
        <v>376</v>
      </c>
    </row>
    <row r="96" spans="2:6">
      <c r="B96" s="12" t="s">
        <v>16</v>
      </c>
      <c r="C96" t="s">
        <v>356</v>
      </c>
    </row>
    <row r="98" spans="2:6">
      <c r="B98" t="s">
        <v>319</v>
      </c>
    </row>
    <row r="99" spans="2:6">
      <c r="B99" s="28">
        <v>7633</v>
      </c>
      <c r="F99" s="28">
        <f>GETPIVOTDATA("Total Value",$B$98)</f>
        <v>7633</v>
      </c>
    </row>
    <row r="105" spans="2:6">
      <c r="B105" t="s">
        <v>376</v>
      </c>
    </row>
    <row r="107" spans="2:6">
      <c r="B107" s="12" t="s">
        <v>16</v>
      </c>
      <c r="C107" t="s">
        <v>356</v>
      </c>
    </row>
    <row r="109" spans="2:6">
      <c r="B109" t="s">
        <v>379</v>
      </c>
    </row>
    <row r="110" spans="2:6">
      <c r="B110" s="37">
        <v>25.874576271186442</v>
      </c>
      <c r="F110" s="28">
        <f>GETPIVOTDATA("Total Value",$B$109)</f>
        <v>25.874576271186442</v>
      </c>
    </row>
  </sheetData>
  <mergeCells count="1">
    <mergeCell ref="B3:G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1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184E-6602-43F5-9271-93579A634526}">
  <dimension ref="G2"/>
  <sheetViews>
    <sheetView showGridLines="0" tabSelected="1" view="pageBreakPreview" zoomScale="91" zoomScaleNormal="96" zoomScaleSheetLayoutView="91" workbookViewId="0">
      <selection activeCell="W19" sqref="W19"/>
    </sheetView>
  </sheetViews>
  <sheetFormatPr defaultRowHeight="15"/>
  <sheetData>
    <row r="2" spans="7:7" ht="16.5">
      <c r="G2" s="31"/>
    </row>
  </sheetData>
  <pageMargins left="0.511811024" right="0.511811024" top="0.78740157499999996" bottom="0.78740157499999996" header="0.31496062000000002" footer="0.31496062000000002"/>
  <pageSetup paperSize="9" scale="43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663C-F6F3-4010-991B-A19E96200E96}">
  <dimension ref="A1"/>
  <sheetViews>
    <sheetView zoomScale="98" zoomScaleNormal="98" workbookViewId="0"/>
  </sheetViews>
  <sheetFormatPr defaultRowHeight="1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746A-C0FB-4B2D-85E0-92CEE6357829}">
  <dimension ref="A1"/>
  <sheetViews>
    <sheetView workbookViewId="0">
      <selection activeCell="K63" sqref="K63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A̳ssets</vt:lpstr>
      <vt:lpstr>C̳álculos</vt:lpstr>
      <vt:lpstr>D̳ashboard</vt:lpstr>
      <vt:lpstr>B̳ases</vt:lpstr>
      <vt:lpstr>Assets 01</vt:lpstr>
      <vt:lpstr>C̳álculos 01</vt:lpstr>
      <vt:lpstr>Dashboard 01</vt:lpstr>
      <vt:lpstr>Dashboard 02</vt:lpstr>
      <vt:lpstr>Dashboard 03</vt:lpstr>
      <vt:lpstr>'Assets 01'!Area_de_impressao</vt:lpstr>
      <vt:lpstr>'Dashboard 01'!Area_de_impressao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Christina Gonçalves</cp:lastModifiedBy>
  <cp:lastPrinted>2026-01-17T15:39:32Z</cp:lastPrinted>
  <dcterms:created xsi:type="dcterms:W3CDTF">2024-12-19T13:13:10Z</dcterms:created>
  <dcterms:modified xsi:type="dcterms:W3CDTF">2026-01-18T02:19:49Z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