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city/Desktop/Data Dive/Day 1/"/>
    </mc:Choice>
  </mc:AlternateContent>
  <xr:revisionPtr revIDLastSave="0" documentId="13_ncr:1_{9B858EF3-4991-8040-AF74-CF6B8C94A127}" xr6:coauthVersionLast="45" xr6:coauthVersionMax="45" xr10:uidLastSave="{00000000-0000-0000-0000-000000000000}"/>
  <bookViews>
    <workbookView xWindow="0" yWindow="0" windowWidth="28800" windowHeight="18000" xr2:uid="{156356AA-65EC-5447-993B-BC16F71CC15F}"/>
  </bookViews>
  <sheets>
    <sheet name="Parameters" sheetId="1" r:id="rId1"/>
    <sheet name="Drug A" sheetId="2" r:id="rId2"/>
    <sheet name="Drug B" sheetId="3" r:id="rId3"/>
    <sheet name="Results" sheetId="4" r:id="rId4"/>
  </sheets>
  <externalReferences>
    <externalReference r:id="rId5"/>
  </externalReferences>
  <definedNames>
    <definedName name="c.Disease.DrugA">[1]Parameters!$C$11</definedName>
    <definedName name="c.Disease.DrugB">[1]Parameters!$C$12</definedName>
    <definedName name="c.NoDisease.DrugA">[1]Parameters!$C$13</definedName>
    <definedName name="c.NoDisease.DrugB">[1]Parameters!$C$14</definedName>
    <definedName name="p.ExistingDisease.Disease.DrugA">[1]Parameters!$C$4</definedName>
    <definedName name="p.ExistingDisease.Disease.DrugB">[1]Parameters!$C$5</definedName>
    <definedName name="p.NoDisease.Disease.DrugA">[1]Parameters!$C$7</definedName>
    <definedName name="p.NoDisease.Disease.DrugB">[1]Parameters!$C$8</definedName>
    <definedName name="q.Disease.DrugA">[1]Parameters!$C$17</definedName>
    <definedName name="q.Disease.DrugB">[1]Parameters!$C$18</definedName>
    <definedName name="q.NoDisease.DrugA">[1]Parameters!$C$19</definedName>
    <definedName name="q.NoDisease.DrugB">[1]Parameters!$C$20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3" l="1"/>
  <c r="F16" i="3"/>
  <c r="F7" i="3"/>
  <c r="G7" i="3"/>
  <c r="G16" i="3"/>
  <c r="G16" i="2"/>
  <c r="G7" i="2"/>
  <c r="F16" i="2"/>
  <c r="F7" i="2"/>
  <c r="D14" i="2"/>
  <c r="D5" i="2"/>
  <c r="E28" i="3" l="1"/>
  <c r="D28" i="3"/>
  <c r="D5" i="3"/>
  <c r="D11" i="3" s="1"/>
  <c r="M28" i="2"/>
  <c r="D20" i="2"/>
  <c r="D11" i="2"/>
  <c r="L28" i="3"/>
  <c r="D20" i="3"/>
  <c r="M28" i="3"/>
  <c r="N7" i="3"/>
  <c r="L28" i="2"/>
  <c r="E28" i="2"/>
  <c r="N7" i="2"/>
  <c r="D28" i="2"/>
  <c r="F28" i="3" l="1"/>
  <c r="N28" i="3"/>
  <c r="M8" i="3"/>
  <c r="M29" i="3" s="1"/>
  <c r="F28" i="2"/>
  <c r="N28" i="2"/>
  <c r="M8" i="2"/>
  <c r="E29" i="2" s="1"/>
  <c r="L8" i="3"/>
  <c r="L8" i="2"/>
  <c r="E29" i="3" l="1"/>
  <c r="M29" i="2"/>
  <c r="L29" i="3"/>
  <c r="N29" i="3" s="1"/>
  <c r="L9" i="3"/>
  <c r="D29" i="3"/>
  <c r="F29" i="3" s="1"/>
  <c r="N8" i="3"/>
  <c r="M9" i="3"/>
  <c r="L29" i="2"/>
  <c r="L9" i="2"/>
  <c r="D29" i="2"/>
  <c r="F29" i="2" s="1"/>
  <c r="N8" i="2"/>
  <c r="M9" i="2"/>
  <c r="N29" i="2" l="1"/>
  <c r="M10" i="3"/>
  <c r="L30" i="3"/>
  <c r="D30" i="3"/>
  <c r="L10" i="3"/>
  <c r="N9" i="3"/>
  <c r="E30" i="3"/>
  <c r="M30" i="3"/>
  <c r="E30" i="2"/>
  <c r="M30" i="2"/>
  <c r="M10" i="2"/>
  <c r="D30" i="2"/>
  <c r="L10" i="2"/>
  <c r="N9" i="2"/>
  <c r="L30" i="2"/>
  <c r="N30" i="2" l="1"/>
  <c r="F30" i="2"/>
  <c r="F30" i="3"/>
  <c r="N30" i="3"/>
  <c r="L31" i="3"/>
  <c r="M11" i="3"/>
  <c r="N10" i="3"/>
  <c r="L11" i="3"/>
  <c r="D31" i="3"/>
  <c r="M31" i="3"/>
  <c r="E31" i="3"/>
  <c r="L31" i="2"/>
  <c r="M11" i="2"/>
  <c r="N10" i="2"/>
  <c r="L11" i="2"/>
  <c r="D31" i="2"/>
  <c r="M31" i="2"/>
  <c r="E31" i="2"/>
  <c r="F31" i="3" l="1"/>
  <c r="N31" i="3"/>
  <c r="F31" i="2"/>
  <c r="N31" i="2"/>
  <c r="E32" i="3"/>
  <c r="M32" i="3"/>
  <c r="D32" i="3"/>
  <c r="M12" i="3"/>
  <c r="L32" i="3"/>
  <c r="L12" i="3"/>
  <c r="N11" i="3"/>
  <c r="D32" i="2"/>
  <c r="M12" i="2"/>
  <c r="L12" i="2"/>
  <c r="N11" i="2"/>
  <c r="L32" i="2"/>
  <c r="E32" i="2"/>
  <c r="M32" i="2"/>
  <c r="F32" i="3" l="1"/>
  <c r="E33" i="3"/>
  <c r="M33" i="3"/>
  <c r="L33" i="3"/>
  <c r="N12" i="3"/>
  <c r="L13" i="3"/>
  <c r="D33" i="3"/>
  <c r="M13" i="3"/>
  <c r="N32" i="3"/>
  <c r="L33" i="2"/>
  <c r="N12" i="2"/>
  <c r="L13" i="2"/>
  <c r="D33" i="2"/>
  <c r="M13" i="2"/>
  <c r="N32" i="2"/>
  <c r="F32" i="2"/>
  <c r="M33" i="2"/>
  <c r="E33" i="2"/>
  <c r="F33" i="3" l="1"/>
  <c r="F33" i="2"/>
  <c r="E34" i="3"/>
  <c r="M34" i="3"/>
  <c r="N33" i="3"/>
  <c r="M14" i="3"/>
  <c r="D34" i="3"/>
  <c r="N13" i="3"/>
  <c r="L14" i="3"/>
  <c r="L34" i="3"/>
  <c r="M14" i="2"/>
  <c r="D34" i="2"/>
  <c r="N13" i="2"/>
  <c r="L34" i="2"/>
  <c r="L14" i="2"/>
  <c r="E34" i="2"/>
  <c r="M34" i="2"/>
  <c r="N33" i="2"/>
  <c r="F34" i="3" l="1"/>
  <c r="N34" i="3"/>
  <c r="N34" i="2"/>
  <c r="M35" i="3"/>
  <c r="E35" i="3"/>
  <c r="L35" i="3"/>
  <c r="L15" i="3"/>
  <c r="D35" i="3"/>
  <c r="M15" i="3"/>
  <c r="N14" i="3"/>
  <c r="F34" i="2"/>
  <c r="L35" i="2"/>
  <c r="L15" i="2"/>
  <c r="D35" i="2"/>
  <c r="M15" i="2"/>
  <c r="N14" i="2"/>
  <c r="M35" i="2"/>
  <c r="E35" i="2"/>
  <c r="N35" i="3" l="1"/>
  <c r="F35" i="2"/>
  <c r="D36" i="3"/>
  <c r="L36" i="3"/>
  <c r="N15" i="3"/>
  <c r="L16" i="3"/>
  <c r="M16" i="3"/>
  <c r="E36" i="3"/>
  <c r="M36" i="3"/>
  <c r="F35" i="3"/>
  <c r="M16" i="2"/>
  <c r="D36" i="2"/>
  <c r="N15" i="2"/>
  <c r="L16" i="2"/>
  <c r="L36" i="2"/>
  <c r="N35" i="2"/>
  <c r="E36" i="2"/>
  <c r="M36" i="2"/>
  <c r="F36" i="3" l="1"/>
  <c r="N36" i="2"/>
  <c r="L37" i="3"/>
  <c r="L17" i="3"/>
  <c r="D37" i="3"/>
  <c r="M17" i="3"/>
  <c r="N16" i="3"/>
  <c r="N36" i="3"/>
  <c r="M37" i="3"/>
  <c r="E37" i="3"/>
  <c r="L37" i="2"/>
  <c r="L17" i="2"/>
  <c r="D37" i="2"/>
  <c r="M17" i="2"/>
  <c r="N16" i="2"/>
  <c r="F36" i="2"/>
  <c r="M37" i="2"/>
  <c r="E37" i="2"/>
  <c r="N37" i="3" l="1"/>
  <c r="E38" i="3"/>
  <c r="M38" i="3"/>
  <c r="F37" i="3"/>
  <c r="M18" i="3"/>
  <c r="D38" i="3"/>
  <c r="L18" i="3"/>
  <c r="L38" i="3"/>
  <c r="N38" i="3" s="1"/>
  <c r="N17" i="3"/>
  <c r="E38" i="2"/>
  <c r="M38" i="2"/>
  <c r="F37" i="2"/>
  <c r="M18" i="2"/>
  <c r="D38" i="2"/>
  <c r="L18" i="2"/>
  <c r="N17" i="2"/>
  <c r="L38" i="2"/>
  <c r="N37" i="2"/>
  <c r="F38" i="3" l="1"/>
  <c r="F38" i="2"/>
  <c r="N38" i="2"/>
  <c r="E39" i="3"/>
  <c r="M39" i="3"/>
  <c r="L39" i="3"/>
  <c r="D39" i="3"/>
  <c r="N18" i="3"/>
  <c r="M39" i="2"/>
  <c r="E39" i="2"/>
  <c r="L39" i="2"/>
  <c r="D39" i="2"/>
  <c r="N18" i="2"/>
  <c r="N39" i="3" l="1"/>
  <c r="N40" i="3" s="1"/>
  <c r="E7" i="4" s="1"/>
  <c r="F39" i="2"/>
  <c r="F40" i="2" s="1"/>
  <c r="D8" i="4" s="1"/>
  <c r="F39" i="3"/>
  <c r="F40" i="3" s="1"/>
  <c r="D7" i="4" s="1"/>
  <c r="N39" i="2"/>
  <c r="N40" i="2" s="1"/>
  <c r="E8" i="4" s="1"/>
  <c r="E10" i="4" l="1"/>
  <c r="D10" i="4"/>
  <c r="F10" i="4" l="1"/>
</calcChain>
</file>

<file path=xl/sharedStrings.xml><?xml version="1.0" encoding="utf-8"?>
<sst xmlns="http://schemas.openxmlformats.org/spreadsheetml/2006/main" count="115" uniqueCount="48">
  <si>
    <t>Variable</t>
  </si>
  <si>
    <t>Value</t>
  </si>
  <si>
    <t>Description</t>
  </si>
  <si>
    <t>Probabilities</t>
  </si>
  <si>
    <t>p.ExistingDisease.Disease.DrugB</t>
  </si>
  <si>
    <t>p.NoDisease.Disease.DrugB</t>
  </si>
  <si>
    <t>Outcome variables</t>
  </si>
  <si>
    <t>c.Disease.DrugA</t>
  </si>
  <si>
    <t>Cost of disease health state on Drug A</t>
  </si>
  <si>
    <t>c.Disease.DrugB</t>
  </si>
  <si>
    <t>Cost of disease health state on Drug B</t>
  </si>
  <si>
    <t>c.NoDisease.DrugA</t>
  </si>
  <si>
    <t>c.NoDisease.DrugB</t>
  </si>
  <si>
    <t>q.Disease.DrugA</t>
  </si>
  <si>
    <t>QALYs of disease health state on Drug A</t>
  </si>
  <si>
    <t>q.Disease.DrugB</t>
  </si>
  <si>
    <t>QALYs of disease health state on Drug B</t>
  </si>
  <si>
    <t>q.NoDisease.DrugA</t>
  </si>
  <si>
    <t>q.NoDisease.DrugB</t>
  </si>
  <si>
    <t>Markov Trace: Probability of being in each health state during each cycle</t>
  </si>
  <si>
    <t>Disease</t>
  </si>
  <si>
    <t>Costs</t>
  </si>
  <si>
    <t>QALYs</t>
  </si>
  <si>
    <t>Health State</t>
  </si>
  <si>
    <t>cycle</t>
  </si>
  <si>
    <t>Cycle</t>
  </si>
  <si>
    <t>No Disease</t>
  </si>
  <si>
    <t>Sum</t>
  </si>
  <si>
    <t>Drug A</t>
  </si>
  <si>
    <t>Costs for health states during each health state during each cycle</t>
  </si>
  <si>
    <t>QALYs for health states during each health state during each cycle</t>
  </si>
  <si>
    <t>QALY</t>
  </si>
  <si>
    <t>Total</t>
  </si>
  <si>
    <t>Drug B</t>
  </si>
  <si>
    <t>1-p.NoDisease.Disease.DrugB</t>
  </si>
  <si>
    <t>1-p.ExistingDisease.Disease.DrugB</t>
  </si>
  <si>
    <t>£/QALY</t>
  </si>
  <si>
    <t>Incremental</t>
  </si>
  <si>
    <t>p.NoDisease.NoDisease.DrugA</t>
  </si>
  <si>
    <t>1-p.NoDisease.NoDisease.DrugA</t>
  </si>
  <si>
    <t>p.ExistingDisease.NoDisease.DrugA</t>
  </si>
  <si>
    <t>1-p.ExistingDisease.NoDisease.DrugA</t>
  </si>
  <si>
    <t>Probability you don't have the disease on Drug B</t>
  </si>
  <si>
    <t>Probability you get rid of the disease on Drug A</t>
  </si>
  <si>
    <t>Probability you get ride of the disease on Drug B</t>
  </si>
  <si>
    <t>Probability you don't have the disease on Drug A</t>
  </si>
  <si>
    <t>p.NoDisease.NoDisease.DrugB</t>
  </si>
  <si>
    <t>p.ExistingDisease.NoDisease.DrugB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</si>
</sst>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0.000"/>
    <numFmt numFmtId="166" formatCode="&quot;£&quot;#,##0.00"/>
    <numFmt numFmtId="167" formatCode="0.0000"/>
    <numFmt numFmtId="168" formatCode="&quot;$&quot;#,##0.00"/>
  </numFmts>
  <fonts count="8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b/>
      <sz val="14"/>
      <name val="Arial"/>
      <family val="2"/>
    </font>
    <font>
      <sz val="18"/>
      <name val="Arial"/>
      <family val="2"/>
    </font>
    <font>
      <b/>
      <sz val="1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9"/>
      </patternFill>
    </fill>
    <fill>
      <patternFill patternType="solid">
        <fgColor theme="0"/>
        <bgColor indexed="9"/>
      </patternFill>
    </fill>
    <fill>
      <patternFill patternType="solid">
        <fgColor indexed="9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3" borderId="1" xfId="0" applyFont="1" applyFill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1" fillId="2" borderId="1" xfId="0" applyFont="1" applyFill="1" applyBorder="1"/>
    <xf numFmtId="164" fontId="0" fillId="2" borderId="2" xfId="0" applyNumberFormat="1" applyFill="1" applyBorder="1" applyAlignment="1">
      <alignment horizontal="center"/>
    </xf>
    <xf numFmtId="0" fontId="2" fillId="2" borderId="3" xfId="0" applyFont="1" applyFill="1" applyBorder="1"/>
    <xf numFmtId="2" fontId="0" fillId="2" borderId="3" xfId="0" applyNumberFormat="1" applyFill="1" applyBorder="1"/>
    <xf numFmtId="2" fontId="0" fillId="2" borderId="4" xfId="0" applyNumberFormat="1" applyFill="1" applyBorder="1"/>
    <xf numFmtId="0" fontId="2" fillId="2" borderId="5" xfId="0" applyFont="1" applyFill="1" applyBorder="1"/>
    <xf numFmtId="165" fontId="0" fillId="2" borderId="6" xfId="0" applyNumberFormat="1" applyFill="1" applyBorder="1" applyAlignment="1">
      <alignment horizontal="center"/>
    </xf>
    <xf numFmtId="0" fontId="2" fillId="2" borderId="0" xfId="0" applyFont="1" applyFill="1"/>
    <xf numFmtId="2" fontId="0" fillId="2" borderId="0" xfId="0" applyNumberFormat="1" applyFill="1"/>
    <xf numFmtId="2" fontId="0" fillId="2" borderId="7" xfId="0" applyNumberFormat="1" applyFill="1" applyBorder="1"/>
    <xf numFmtId="0" fontId="0" fillId="2" borderId="5" xfId="0" applyFill="1" applyBorder="1"/>
    <xf numFmtId="0" fontId="0" fillId="2" borderId="7" xfId="0" applyFill="1" applyBorder="1"/>
    <xf numFmtId="2" fontId="0" fillId="2" borderId="6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2" borderId="8" xfId="0" applyFont="1" applyFill="1" applyBorder="1"/>
    <xf numFmtId="0" fontId="0" fillId="2" borderId="8" xfId="0" applyFill="1" applyBorder="1"/>
    <xf numFmtId="0" fontId="0" fillId="2" borderId="9" xfId="0" applyFill="1" applyBorder="1"/>
    <xf numFmtId="166" fontId="0" fillId="2" borderId="5" xfId="0" applyNumberFormat="1" applyFill="1" applyBorder="1" applyAlignment="1">
      <alignment horizontal="center"/>
    </xf>
    <xf numFmtId="0" fontId="2" fillId="2" borderId="10" xfId="0" applyFont="1" applyFill="1" applyBorder="1"/>
    <xf numFmtId="0" fontId="2" fillId="4" borderId="5" xfId="0" applyFont="1" applyFill="1" applyBorder="1"/>
    <xf numFmtId="0" fontId="0" fillId="2" borderId="5" xfId="0" applyFill="1" applyBorder="1" applyAlignment="1">
      <alignment horizontal="center"/>
    </xf>
    <xf numFmtId="165" fontId="0" fillId="2" borderId="5" xfId="0" applyNumberFormat="1" applyFill="1" applyBorder="1" applyAlignment="1">
      <alignment horizontal="center"/>
    </xf>
    <xf numFmtId="0" fontId="2" fillId="2" borderId="11" xfId="0" applyFont="1" applyFill="1" applyBorder="1"/>
    <xf numFmtId="165" fontId="0" fillId="2" borderId="11" xfId="0" applyNumberFormat="1" applyFill="1" applyBorder="1" applyAlignment="1">
      <alignment horizontal="center"/>
    </xf>
    <xf numFmtId="0" fontId="2" fillId="4" borderId="11" xfId="0" applyFont="1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1" fillId="2" borderId="15" xfId="0" applyFont="1" applyFill="1" applyBorder="1"/>
    <xf numFmtId="0" fontId="0" fillId="2" borderId="16" xfId="0" applyFill="1" applyBorder="1"/>
    <xf numFmtId="0" fontId="3" fillId="2" borderId="17" xfId="0" applyFont="1" applyFill="1" applyBorder="1" applyAlignment="1">
      <alignment horizontal="centerContinuous"/>
    </xf>
    <xf numFmtId="0" fontId="0" fillId="2" borderId="18" xfId="0" applyFill="1" applyBorder="1" applyAlignment="1">
      <alignment horizontal="centerContinuous"/>
    </xf>
    <xf numFmtId="0" fontId="0" fillId="2" borderId="19" xfId="0" applyFill="1" applyBorder="1" applyAlignment="1">
      <alignment horizontal="centerContinuous"/>
    </xf>
    <xf numFmtId="0" fontId="0" fillId="2" borderId="20" xfId="0" applyFill="1" applyBorder="1"/>
    <xf numFmtId="0" fontId="3" fillId="2" borderId="0" xfId="0" applyFont="1" applyFill="1"/>
    <xf numFmtId="0" fontId="0" fillId="2" borderId="21" xfId="0" applyFill="1" applyBorder="1"/>
    <xf numFmtId="0" fontId="0" fillId="2" borderId="0" xfId="0" applyFill="1" applyAlignment="1">
      <alignment horizontal="left"/>
    </xf>
    <xf numFmtId="0" fontId="3" fillId="2" borderId="17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21" xfId="0" applyFont="1" applyFill="1" applyBorder="1"/>
    <xf numFmtId="0" fontId="1" fillId="2" borderId="20" xfId="0" applyFont="1" applyFill="1" applyBorder="1"/>
    <xf numFmtId="0" fontId="1" fillId="2" borderId="22" xfId="0" applyFont="1" applyFill="1" applyBorder="1"/>
    <xf numFmtId="165" fontId="0" fillId="5" borderId="23" xfId="0" applyNumberFormat="1" applyFill="1" applyBorder="1" applyAlignment="1">
      <alignment horizontal="center"/>
    </xf>
    <xf numFmtId="0" fontId="1" fillId="2" borderId="14" xfId="0" applyFont="1" applyFill="1" applyBorder="1" applyAlignment="1">
      <alignment horizontal="centerContinuous"/>
    </xf>
    <xf numFmtId="0" fontId="0" fillId="2" borderId="16" xfId="0" applyFill="1" applyBorder="1" applyAlignment="1">
      <alignment horizontal="centerContinuous"/>
    </xf>
    <xf numFmtId="0" fontId="1" fillId="2" borderId="16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1" xfId="0" applyFont="1" applyFill="1" applyBorder="1"/>
    <xf numFmtId="166" fontId="1" fillId="5" borderId="17" xfId="0" applyNumberFormat="1" applyFont="1" applyFill="1" applyBorder="1" applyAlignment="1">
      <alignment horizontal="center"/>
    </xf>
    <xf numFmtId="2" fontId="1" fillId="5" borderId="23" xfId="0" applyNumberFormat="1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164" fontId="1" fillId="5" borderId="23" xfId="0" applyNumberFormat="1" applyFont="1" applyFill="1" applyBorder="1" applyAlignment="1">
      <alignment horizontal="center"/>
    </xf>
    <xf numFmtId="165" fontId="1" fillId="5" borderId="23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4" fillId="2" borderId="0" xfId="0" applyFont="1" applyFill="1"/>
    <xf numFmtId="0" fontId="1" fillId="2" borderId="20" xfId="0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4" fontId="1" fillId="5" borderId="23" xfId="0" applyNumberFormat="1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0" fillId="2" borderId="24" xfId="0" applyFill="1" applyBorder="1"/>
    <xf numFmtId="0" fontId="0" fillId="2" borderId="22" xfId="0" applyFill="1" applyBorder="1"/>
    <xf numFmtId="0" fontId="1" fillId="2" borderId="22" xfId="0" applyFont="1" applyFill="1" applyBorder="1" applyAlignment="1">
      <alignment horizontal="center"/>
    </xf>
    <xf numFmtId="0" fontId="0" fillId="2" borderId="25" xfId="0" applyFill="1" applyBorder="1"/>
    <xf numFmtId="167" fontId="0" fillId="2" borderId="18" xfId="0" applyNumberFormat="1" applyFill="1" applyBorder="1" applyAlignment="1">
      <alignment horizontal="centerContinuous"/>
    </xf>
    <xf numFmtId="0" fontId="1" fillId="2" borderId="18" xfId="0" applyFont="1" applyFill="1" applyBorder="1" applyAlignment="1">
      <alignment horizontal="centerContinuous"/>
    </xf>
    <xf numFmtId="0" fontId="1" fillId="2" borderId="19" xfId="0" applyFont="1" applyFill="1" applyBorder="1" applyAlignment="1">
      <alignment horizontal="centerContinuous"/>
    </xf>
    <xf numFmtId="167" fontId="0" fillId="2" borderId="22" xfId="0" applyNumberFormat="1" applyFill="1" applyBorder="1"/>
    <xf numFmtId="167" fontId="1" fillId="2" borderId="14" xfId="0" applyNumberFormat="1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Continuous"/>
    </xf>
    <xf numFmtId="0" fontId="1" fillId="2" borderId="21" xfId="0" applyFont="1" applyFill="1" applyBorder="1" applyAlignment="1">
      <alignment horizontal="right"/>
    </xf>
    <xf numFmtId="0" fontId="1" fillId="2" borderId="20" xfId="0" applyFont="1" applyFill="1" applyBorder="1" applyAlignment="1">
      <alignment horizontal="right"/>
    </xf>
    <xf numFmtId="167" fontId="1" fillId="2" borderId="24" xfId="0" applyNumberFormat="1" applyFont="1" applyFill="1" applyBorder="1" applyAlignment="1">
      <alignment horizontal="center"/>
    </xf>
    <xf numFmtId="1" fontId="1" fillId="2" borderId="26" xfId="0" applyNumberFormat="1" applyFont="1" applyFill="1" applyBorder="1" applyAlignment="1">
      <alignment horizontal="center"/>
    </xf>
    <xf numFmtId="166" fontId="1" fillId="5" borderId="23" xfId="0" applyNumberFormat="1" applyFont="1" applyFill="1" applyBorder="1" applyAlignment="1">
      <alignment horizontal="center"/>
    </xf>
    <xf numFmtId="168" fontId="1" fillId="2" borderId="0" xfId="0" applyNumberFormat="1" applyFont="1" applyFill="1"/>
    <xf numFmtId="165" fontId="1" fillId="2" borderId="0" xfId="0" applyNumberFormat="1" applyFont="1" applyFill="1"/>
    <xf numFmtId="1" fontId="1" fillId="2" borderId="27" xfId="0" applyNumberFormat="1" applyFont="1" applyFill="1" applyBorder="1" applyAlignment="1">
      <alignment horizontal="center"/>
    </xf>
    <xf numFmtId="1" fontId="1" fillId="2" borderId="28" xfId="0" applyNumberFormat="1" applyFont="1" applyFill="1" applyBorder="1" applyAlignment="1">
      <alignment horizontal="center"/>
    </xf>
    <xf numFmtId="2" fontId="5" fillId="2" borderId="0" xfId="0" applyNumberFormat="1" applyFont="1" applyFill="1"/>
    <xf numFmtId="0" fontId="1" fillId="2" borderId="24" xfId="0" applyFont="1" applyFill="1" applyBorder="1"/>
    <xf numFmtId="167" fontId="1" fillId="2" borderId="22" xfId="0" applyNumberFormat="1" applyFont="1" applyFill="1" applyBorder="1"/>
    <xf numFmtId="2" fontId="1" fillId="2" borderId="22" xfId="0" applyNumberFormat="1" applyFont="1" applyFill="1" applyBorder="1"/>
    <xf numFmtId="2" fontId="1" fillId="2" borderId="22" xfId="0" applyNumberFormat="1" applyFont="1" applyFill="1" applyBorder="1" applyAlignment="1">
      <alignment horizontal="center" vertical="center"/>
    </xf>
    <xf numFmtId="2" fontId="5" fillId="2" borderId="22" xfId="0" applyNumberFormat="1" applyFont="1" applyFill="1" applyBorder="1"/>
    <xf numFmtId="2" fontId="5" fillId="2" borderId="25" xfId="0" applyNumberFormat="1" applyFont="1" applyFill="1" applyBorder="1"/>
    <xf numFmtId="167" fontId="1" fillId="2" borderId="0" xfId="0" applyNumberFormat="1" applyFont="1" applyFill="1"/>
    <xf numFmtId="2" fontId="1" fillId="2" borderId="0" xfId="0" applyNumberFormat="1" applyFont="1" applyFill="1"/>
    <xf numFmtId="167" fontId="0" fillId="2" borderId="0" xfId="0" applyNumberFormat="1" applyFill="1"/>
    <xf numFmtId="2" fontId="1" fillId="6" borderId="23" xfId="0" applyNumberFormat="1" applyFont="1" applyFill="1" applyBorder="1" applyAlignment="1">
      <alignment horizontal="center"/>
    </xf>
    <xf numFmtId="0" fontId="1" fillId="2" borderId="26" xfId="0" applyFont="1" applyFill="1" applyBorder="1"/>
    <xf numFmtId="0" fontId="0" fillId="7" borderId="0" xfId="0" applyFill="1" applyAlignment="1">
      <alignment horizontal="center"/>
    </xf>
    <xf numFmtId="0" fontId="1" fillId="2" borderId="27" xfId="0" applyFont="1" applyFill="1" applyBorder="1"/>
    <xf numFmtId="0" fontId="1" fillId="2" borderId="28" xfId="0" applyFont="1" applyFill="1" applyBorder="1"/>
    <xf numFmtId="2" fontId="1" fillId="2" borderId="22" xfId="0" applyNumberFormat="1" applyFont="1" applyFill="1" applyBorder="1" applyAlignment="1">
      <alignment horizontal="center"/>
    </xf>
    <xf numFmtId="2" fontId="5" fillId="7" borderId="22" xfId="0" applyNumberFormat="1" applyFont="1" applyFill="1" applyBorder="1"/>
    <xf numFmtId="2" fontId="5" fillId="7" borderId="25" xfId="0" applyNumberFormat="1" applyFont="1" applyFill="1" applyBorder="1"/>
    <xf numFmtId="0" fontId="0" fillId="8" borderId="0" xfId="0" applyFill="1"/>
    <xf numFmtId="0" fontId="6" fillId="3" borderId="1" xfId="0" applyFont="1" applyFill="1" applyBorder="1"/>
    <xf numFmtId="0" fontId="7" fillId="3" borderId="1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6" fillId="2" borderId="20" xfId="0" applyFont="1" applyFill="1" applyBorder="1"/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7" fillId="2" borderId="20" xfId="0" applyFont="1" applyFill="1" applyBorder="1"/>
    <xf numFmtId="166" fontId="6" fillId="2" borderId="5" xfId="0" applyNumberFormat="1" applyFont="1" applyFill="1" applyBorder="1" applyAlignment="1">
      <alignment horizontal="center"/>
    </xf>
    <xf numFmtId="165" fontId="6" fillId="2" borderId="6" xfId="0" applyNumberFormat="1" applyFont="1" applyFill="1" applyBorder="1" applyAlignment="1">
      <alignment horizontal="center"/>
    </xf>
    <xf numFmtId="0" fontId="7" fillId="2" borderId="1" xfId="0" applyFont="1" applyFill="1" applyBorder="1"/>
    <xf numFmtId="166" fontId="6" fillId="2" borderId="1" xfId="0" applyNumberFormat="1" applyFont="1" applyFill="1" applyBorder="1" applyAlignment="1">
      <alignment horizontal="center"/>
    </xf>
    <xf numFmtId="165" fontId="6" fillId="2" borderId="2" xfId="0" applyNumberFormat="1" applyFont="1" applyFill="1" applyBorder="1" applyAlignment="1">
      <alignment horizontal="center"/>
    </xf>
    <xf numFmtId="166" fontId="6" fillId="2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4</xdr:row>
      <xdr:rowOff>0</xdr:rowOff>
    </xdr:from>
    <xdr:to>
      <xdr:col>4</xdr:col>
      <xdr:colOff>342900</xdr:colOff>
      <xdr:row>10</xdr:row>
      <xdr:rowOff>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C943BF93-685D-9A40-9279-65056B3A8D66}"/>
            </a:ext>
          </a:extLst>
        </xdr:cNvPr>
        <xdr:cNvSpPr>
          <a:spLocks/>
        </xdr:cNvSpPr>
      </xdr:nvSpPr>
      <xdr:spPr bwMode="auto">
        <a:xfrm>
          <a:off x="3698875" y="774700"/>
          <a:ext cx="161925" cy="990600"/>
        </a:xfrm>
        <a:prstGeom prst="rightBrace">
          <a:avLst>
            <a:gd name="adj1" fmla="val 50000"/>
            <a:gd name="adj2" fmla="val 51963"/>
          </a:avLst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4</xdr:col>
      <xdr:colOff>190500</xdr:colOff>
      <xdr:row>12</xdr:row>
      <xdr:rowOff>152400</xdr:rowOff>
    </xdr:from>
    <xdr:to>
      <xdr:col>4</xdr:col>
      <xdr:colOff>352425</xdr:colOff>
      <xdr:row>18</xdr:row>
      <xdr:rowOff>152400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EFC494C3-2DAD-854D-B50D-F94B611FBACA}"/>
            </a:ext>
          </a:extLst>
        </xdr:cNvPr>
        <xdr:cNvSpPr>
          <a:spLocks/>
        </xdr:cNvSpPr>
      </xdr:nvSpPr>
      <xdr:spPr bwMode="auto">
        <a:xfrm>
          <a:off x="3708400" y="2247900"/>
          <a:ext cx="161925" cy="990600"/>
        </a:xfrm>
        <a:prstGeom prst="rightBrace">
          <a:avLst>
            <a:gd name="adj1" fmla="val 50000"/>
            <a:gd name="adj2" fmla="val 51963"/>
          </a:avLst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8</xdr:col>
      <xdr:colOff>0</xdr:colOff>
      <xdr:row>16</xdr:row>
      <xdr:rowOff>0</xdr:rowOff>
    </xdr:from>
    <xdr:to>
      <xdr:col>8</xdr:col>
      <xdr:colOff>0</xdr:colOff>
      <xdr:row>16</xdr:row>
      <xdr:rowOff>19050</xdr:rowOff>
    </xdr:to>
    <xdr:cxnSp macro="">
      <xdr:nvCxnSpPr>
        <xdr:cNvPr id="4" name="AutoShape 7">
          <a:extLst>
            <a:ext uri="{FF2B5EF4-FFF2-40B4-BE49-F238E27FC236}">
              <a16:creationId xmlns:a16="http://schemas.microsoft.com/office/drawing/2014/main" id="{3F8409EA-7E90-8F4F-B8CE-949E5120155C}"/>
            </a:ext>
          </a:extLst>
        </xdr:cNvPr>
        <xdr:cNvCxnSpPr>
          <a:cxnSpLocks noChangeShapeType="1"/>
        </xdr:cNvCxnSpPr>
      </xdr:nvCxnSpPr>
      <xdr:spPr bwMode="auto">
        <a:xfrm flipV="1">
          <a:off x="7886700" y="2755900"/>
          <a:ext cx="0" cy="1905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</xdr:col>
      <xdr:colOff>0</xdr:colOff>
      <xdr:row>7</xdr:row>
      <xdr:rowOff>9525</xdr:rowOff>
    </xdr:from>
    <xdr:to>
      <xdr:col>8</xdr:col>
      <xdr:colOff>0</xdr:colOff>
      <xdr:row>7</xdr:row>
      <xdr:rowOff>28575</xdr:rowOff>
    </xdr:to>
    <xdr:cxnSp macro="">
      <xdr:nvCxnSpPr>
        <xdr:cNvPr id="5" name="AutoShape 9">
          <a:extLst>
            <a:ext uri="{FF2B5EF4-FFF2-40B4-BE49-F238E27FC236}">
              <a16:creationId xmlns:a16="http://schemas.microsoft.com/office/drawing/2014/main" id="{FD5824F0-6BF0-A846-AF01-527064453AED}"/>
            </a:ext>
          </a:extLst>
        </xdr:cNvPr>
        <xdr:cNvCxnSpPr>
          <a:cxnSpLocks noChangeShapeType="1"/>
        </xdr:cNvCxnSpPr>
      </xdr:nvCxnSpPr>
      <xdr:spPr bwMode="auto">
        <a:xfrm>
          <a:off x="7886700" y="1279525"/>
          <a:ext cx="0" cy="1905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</xdr:col>
      <xdr:colOff>0</xdr:colOff>
      <xdr:row>16</xdr:row>
      <xdr:rowOff>9525</xdr:rowOff>
    </xdr:from>
    <xdr:to>
      <xdr:col>8</xdr:col>
      <xdr:colOff>0</xdr:colOff>
      <xdr:row>16</xdr:row>
      <xdr:rowOff>28575</xdr:rowOff>
    </xdr:to>
    <xdr:cxnSp macro="">
      <xdr:nvCxnSpPr>
        <xdr:cNvPr id="6" name="AutoShape 11">
          <a:extLst>
            <a:ext uri="{FF2B5EF4-FFF2-40B4-BE49-F238E27FC236}">
              <a16:creationId xmlns:a16="http://schemas.microsoft.com/office/drawing/2014/main" id="{C6ADA2BF-F15A-EA43-95FC-FCBFB0CD9A9D}"/>
            </a:ext>
          </a:extLst>
        </xdr:cNvPr>
        <xdr:cNvCxnSpPr>
          <a:cxnSpLocks noChangeShapeType="1"/>
        </xdr:cNvCxnSpPr>
      </xdr:nvCxnSpPr>
      <xdr:spPr bwMode="auto">
        <a:xfrm flipH="1" flipV="1">
          <a:off x="7886700" y="2765425"/>
          <a:ext cx="0" cy="1905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</xdr:col>
      <xdr:colOff>0</xdr:colOff>
      <xdr:row>3</xdr:row>
      <xdr:rowOff>180975</xdr:rowOff>
    </xdr:from>
    <xdr:to>
      <xdr:col>8</xdr:col>
      <xdr:colOff>0</xdr:colOff>
      <xdr:row>3</xdr:row>
      <xdr:rowOff>180975</xdr:rowOff>
    </xdr:to>
    <xdr:cxnSp macro="">
      <xdr:nvCxnSpPr>
        <xdr:cNvPr id="7" name="AutoShape 12">
          <a:extLst>
            <a:ext uri="{FF2B5EF4-FFF2-40B4-BE49-F238E27FC236}">
              <a16:creationId xmlns:a16="http://schemas.microsoft.com/office/drawing/2014/main" id="{C1B5679D-F3DD-2545-B1F4-A038467B02FA}"/>
            </a:ext>
          </a:extLst>
        </xdr:cNvPr>
        <xdr:cNvCxnSpPr>
          <a:cxnSpLocks noChangeShapeType="1"/>
        </xdr:cNvCxnSpPr>
      </xdr:nvCxnSpPr>
      <xdr:spPr bwMode="auto">
        <a:xfrm rot="10800000">
          <a:off x="7886700" y="752475"/>
          <a:ext cx="0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</xdr:col>
      <xdr:colOff>0</xdr:colOff>
      <xdr:row>9</xdr:row>
      <xdr:rowOff>152400</xdr:rowOff>
    </xdr:from>
    <xdr:to>
      <xdr:col>8</xdr:col>
      <xdr:colOff>0</xdr:colOff>
      <xdr:row>9</xdr:row>
      <xdr:rowOff>152400</xdr:rowOff>
    </xdr:to>
    <xdr:cxnSp macro="">
      <xdr:nvCxnSpPr>
        <xdr:cNvPr id="8" name="AutoShape 13">
          <a:extLst>
            <a:ext uri="{FF2B5EF4-FFF2-40B4-BE49-F238E27FC236}">
              <a16:creationId xmlns:a16="http://schemas.microsoft.com/office/drawing/2014/main" id="{9AADC1E5-4535-0649-9FCF-E79A2309E56C}"/>
            </a:ext>
          </a:extLst>
        </xdr:cNvPr>
        <xdr:cNvCxnSpPr>
          <a:cxnSpLocks noChangeShapeType="1"/>
        </xdr:cNvCxnSpPr>
      </xdr:nvCxnSpPr>
      <xdr:spPr bwMode="auto">
        <a:xfrm rot="10800000">
          <a:off x="7886700" y="1752600"/>
          <a:ext cx="0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</xdr:col>
      <xdr:colOff>0</xdr:colOff>
      <xdr:row>13</xdr:row>
      <xdr:rowOff>0</xdr:rowOff>
    </xdr:from>
    <xdr:to>
      <xdr:col>8</xdr:col>
      <xdr:colOff>0</xdr:colOff>
      <xdr:row>13</xdr:row>
      <xdr:rowOff>0</xdr:rowOff>
    </xdr:to>
    <xdr:cxnSp macro="">
      <xdr:nvCxnSpPr>
        <xdr:cNvPr id="9" name="AutoShape 15">
          <a:extLst>
            <a:ext uri="{FF2B5EF4-FFF2-40B4-BE49-F238E27FC236}">
              <a16:creationId xmlns:a16="http://schemas.microsoft.com/office/drawing/2014/main" id="{254EC29C-540D-BA47-A50B-6EAE73B3F58B}"/>
            </a:ext>
          </a:extLst>
        </xdr:cNvPr>
        <xdr:cNvCxnSpPr>
          <a:cxnSpLocks noChangeShapeType="1"/>
        </xdr:cNvCxnSpPr>
      </xdr:nvCxnSpPr>
      <xdr:spPr bwMode="auto">
        <a:xfrm rot="10800000">
          <a:off x="7886700" y="2260600"/>
          <a:ext cx="0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</xdr:col>
      <xdr:colOff>0</xdr:colOff>
      <xdr:row>19</xdr:row>
      <xdr:rowOff>9525</xdr:rowOff>
    </xdr:from>
    <xdr:to>
      <xdr:col>8</xdr:col>
      <xdr:colOff>0</xdr:colOff>
      <xdr:row>19</xdr:row>
      <xdr:rowOff>9525</xdr:rowOff>
    </xdr:to>
    <xdr:cxnSp macro="">
      <xdr:nvCxnSpPr>
        <xdr:cNvPr id="10" name="AutoShape 16">
          <a:extLst>
            <a:ext uri="{FF2B5EF4-FFF2-40B4-BE49-F238E27FC236}">
              <a16:creationId xmlns:a16="http://schemas.microsoft.com/office/drawing/2014/main" id="{5119FE0D-A56D-D246-9A67-6CEC1F5B683C}"/>
            </a:ext>
          </a:extLst>
        </xdr:cNvPr>
        <xdr:cNvCxnSpPr>
          <a:cxnSpLocks noChangeShapeType="1"/>
        </xdr:cNvCxnSpPr>
      </xdr:nvCxnSpPr>
      <xdr:spPr bwMode="auto">
        <a:xfrm rot="10800000">
          <a:off x="7886700" y="3260725"/>
          <a:ext cx="0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619125</xdr:colOff>
      <xdr:row>7</xdr:row>
      <xdr:rowOff>9525</xdr:rowOff>
    </xdr:from>
    <xdr:to>
      <xdr:col>1</xdr:col>
      <xdr:colOff>619125</xdr:colOff>
      <xdr:row>16</xdr:row>
      <xdr:rowOff>9525</xdr:rowOff>
    </xdr:to>
    <xdr:cxnSp macro="">
      <xdr:nvCxnSpPr>
        <xdr:cNvPr id="11" name="AutoShape 22">
          <a:extLst>
            <a:ext uri="{FF2B5EF4-FFF2-40B4-BE49-F238E27FC236}">
              <a16:creationId xmlns:a16="http://schemas.microsoft.com/office/drawing/2014/main" id="{4CE7CF2C-0FBB-374F-A66B-E35C86F802F2}"/>
            </a:ext>
          </a:extLst>
        </xdr:cNvPr>
        <xdr:cNvCxnSpPr>
          <a:cxnSpLocks noChangeShapeType="1"/>
        </xdr:cNvCxnSpPr>
      </xdr:nvCxnSpPr>
      <xdr:spPr bwMode="auto">
        <a:xfrm flipV="1">
          <a:off x="885825" y="1279525"/>
          <a:ext cx="0" cy="148590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0</xdr:colOff>
      <xdr:row>9</xdr:row>
      <xdr:rowOff>152400</xdr:rowOff>
    </xdr:from>
    <xdr:to>
      <xdr:col>4</xdr:col>
      <xdr:colOff>76200</xdr:colOff>
      <xdr:row>9</xdr:row>
      <xdr:rowOff>152400</xdr:rowOff>
    </xdr:to>
    <xdr:cxnSp macro="">
      <xdr:nvCxnSpPr>
        <xdr:cNvPr id="12" name="AutoShape 27">
          <a:extLst>
            <a:ext uri="{FF2B5EF4-FFF2-40B4-BE49-F238E27FC236}">
              <a16:creationId xmlns:a16="http://schemas.microsoft.com/office/drawing/2014/main" id="{45048212-7ADE-494E-B2B5-71F04D69C1AF}"/>
            </a:ext>
          </a:extLst>
        </xdr:cNvPr>
        <xdr:cNvCxnSpPr>
          <a:cxnSpLocks noChangeShapeType="1"/>
        </xdr:cNvCxnSpPr>
      </xdr:nvCxnSpPr>
      <xdr:spPr bwMode="auto">
        <a:xfrm rot="10800000">
          <a:off x="1993900" y="1752600"/>
          <a:ext cx="1600200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0</xdr:colOff>
      <xdr:row>3</xdr:row>
      <xdr:rowOff>180975</xdr:rowOff>
    </xdr:from>
    <xdr:to>
      <xdr:col>3</xdr:col>
      <xdr:colOff>0</xdr:colOff>
      <xdr:row>9</xdr:row>
      <xdr:rowOff>152400</xdr:rowOff>
    </xdr:to>
    <xdr:cxnSp macro="">
      <xdr:nvCxnSpPr>
        <xdr:cNvPr id="13" name="AutoShape 28">
          <a:extLst>
            <a:ext uri="{FF2B5EF4-FFF2-40B4-BE49-F238E27FC236}">
              <a16:creationId xmlns:a16="http://schemas.microsoft.com/office/drawing/2014/main" id="{D46C6F7B-6775-F544-B69E-66D0F0A9B20B}"/>
            </a:ext>
          </a:extLst>
        </xdr:cNvPr>
        <xdr:cNvCxnSpPr>
          <a:cxnSpLocks noChangeShapeType="1"/>
        </xdr:cNvCxnSpPr>
      </xdr:nvCxnSpPr>
      <xdr:spPr bwMode="auto">
        <a:xfrm>
          <a:off x="1993900" y="752475"/>
          <a:ext cx="0" cy="1000125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0</xdr:colOff>
      <xdr:row>13</xdr:row>
      <xdr:rowOff>0</xdr:rowOff>
    </xdr:from>
    <xdr:to>
      <xdr:col>4</xdr:col>
      <xdr:colOff>76200</xdr:colOff>
      <xdr:row>13</xdr:row>
      <xdr:rowOff>0</xdr:rowOff>
    </xdr:to>
    <xdr:cxnSp macro="">
      <xdr:nvCxnSpPr>
        <xdr:cNvPr id="14" name="AutoShape 29">
          <a:extLst>
            <a:ext uri="{FF2B5EF4-FFF2-40B4-BE49-F238E27FC236}">
              <a16:creationId xmlns:a16="http://schemas.microsoft.com/office/drawing/2014/main" id="{64A5F56B-A8FE-8F4D-AD80-E6FC3509841F}"/>
            </a:ext>
          </a:extLst>
        </xdr:cNvPr>
        <xdr:cNvCxnSpPr>
          <a:cxnSpLocks noChangeShapeType="1"/>
        </xdr:cNvCxnSpPr>
      </xdr:nvCxnSpPr>
      <xdr:spPr bwMode="auto">
        <a:xfrm rot="10800000">
          <a:off x="1993900" y="2260600"/>
          <a:ext cx="1600200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0</xdr:colOff>
      <xdr:row>19</xdr:row>
      <xdr:rowOff>9525</xdr:rowOff>
    </xdr:from>
    <xdr:to>
      <xdr:col>4</xdr:col>
      <xdr:colOff>76200</xdr:colOff>
      <xdr:row>19</xdr:row>
      <xdr:rowOff>9525</xdr:rowOff>
    </xdr:to>
    <xdr:cxnSp macro="">
      <xdr:nvCxnSpPr>
        <xdr:cNvPr id="15" name="AutoShape 30">
          <a:extLst>
            <a:ext uri="{FF2B5EF4-FFF2-40B4-BE49-F238E27FC236}">
              <a16:creationId xmlns:a16="http://schemas.microsoft.com/office/drawing/2014/main" id="{1CF16427-637C-E24E-8397-ACFBEA33E4C7}"/>
            </a:ext>
          </a:extLst>
        </xdr:cNvPr>
        <xdr:cNvCxnSpPr>
          <a:cxnSpLocks noChangeShapeType="1"/>
        </xdr:cNvCxnSpPr>
      </xdr:nvCxnSpPr>
      <xdr:spPr bwMode="auto">
        <a:xfrm rot="10800000">
          <a:off x="1993900" y="3260725"/>
          <a:ext cx="1600200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0</xdr:colOff>
      <xdr:row>13</xdr:row>
      <xdr:rowOff>0</xdr:rowOff>
    </xdr:from>
    <xdr:to>
      <xdr:col>3</xdr:col>
      <xdr:colOff>0</xdr:colOff>
      <xdr:row>19</xdr:row>
      <xdr:rowOff>9525</xdr:rowOff>
    </xdr:to>
    <xdr:cxnSp macro="">
      <xdr:nvCxnSpPr>
        <xdr:cNvPr id="16" name="AutoShape 31">
          <a:extLst>
            <a:ext uri="{FF2B5EF4-FFF2-40B4-BE49-F238E27FC236}">
              <a16:creationId xmlns:a16="http://schemas.microsoft.com/office/drawing/2014/main" id="{11837AE7-0809-7D42-9653-219F1AB2DBA2}"/>
            </a:ext>
          </a:extLst>
        </xdr:cNvPr>
        <xdr:cNvCxnSpPr>
          <a:cxnSpLocks noChangeShapeType="1"/>
        </xdr:cNvCxnSpPr>
      </xdr:nvCxnSpPr>
      <xdr:spPr bwMode="auto">
        <a:xfrm>
          <a:off x="1993900" y="2260600"/>
          <a:ext cx="0" cy="1000125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542925</xdr:colOff>
      <xdr:row>11</xdr:row>
      <xdr:rowOff>114300</xdr:rowOff>
    </xdr:from>
    <xdr:to>
      <xdr:col>1</xdr:col>
      <xdr:colOff>771525</xdr:colOff>
      <xdr:row>12</xdr:row>
      <xdr:rowOff>57150</xdr:rowOff>
    </xdr:to>
    <xdr:sp macro="" textlink="">
      <xdr:nvSpPr>
        <xdr:cNvPr id="17" name="Oval 34">
          <a:extLst>
            <a:ext uri="{FF2B5EF4-FFF2-40B4-BE49-F238E27FC236}">
              <a16:creationId xmlns:a16="http://schemas.microsoft.com/office/drawing/2014/main" id="{1AD7E441-B845-294F-B22F-55F7C2DDBA7D}"/>
            </a:ext>
          </a:extLst>
        </xdr:cNvPr>
        <xdr:cNvSpPr>
          <a:spLocks noChangeArrowheads="1"/>
        </xdr:cNvSpPr>
      </xdr:nvSpPr>
      <xdr:spPr bwMode="auto">
        <a:xfrm>
          <a:off x="809625" y="2044700"/>
          <a:ext cx="152400" cy="1079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</xdr:row>
      <xdr:rowOff>190500</xdr:rowOff>
    </xdr:from>
    <xdr:to>
      <xdr:col>4</xdr:col>
      <xdr:colOff>95250</xdr:colOff>
      <xdr:row>3</xdr:row>
      <xdr:rowOff>190500</xdr:rowOff>
    </xdr:to>
    <xdr:cxnSp macro="">
      <xdr:nvCxnSpPr>
        <xdr:cNvPr id="18" name="AutoShape 35">
          <a:extLst>
            <a:ext uri="{FF2B5EF4-FFF2-40B4-BE49-F238E27FC236}">
              <a16:creationId xmlns:a16="http://schemas.microsoft.com/office/drawing/2014/main" id="{72072766-3838-A74D-B419-F487BD4E79E9}"/>
            </a:ext>
          </a:extLst>
        </xdr:cNvPr>
        <xdr:cNvCxnSpPr>
          <a:cxnSpLocks noChangeShapeType="1"/>
        </xdr:cNvCxnSpPr>
      </xdr:nvCxnSpPr>
      <xdr:spPr bwMode="auto">
        <a:xfrm rot="10800000">
          <a:off x="1993900" y="762000"/>
          <a:ext cx="1619250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622590</xdr:colOff>
      <xdr:row>7</xdr:row>
      <xdr:rowOff>7506</xdr:rowOff>
    </xdr:from>
    <xdr:to>
      <xdr:col>3</xdr:col>
      <xdr:colOff>25400</xdr:colOff>
      <xdr:row>7</xdr:row>
      <xdr:rowOff>12700</xdr:rowOff>
    </xdr:to>
    <xdr:cxnSp macro="">
      <xdr:nvCxnSpPr>
        <xdr:cNvPr id="19" name="AutoShape 36">
          <a:extLst>
            <a:ext uri="{FF2B5EF4-FFF2-40B4-BE49-F238E27FC236}">
              <a16:creationId xmlns:a16="http://schemas.microsoft.com/office/drawing/2014/main" id="{75AD861E-E734-8B41-A95B-9AAAFEDB096D}"/>
            </a:ext>
          </a:extLst>
        </xdr:cNvPr>
        <xdr:cNvCxnSpPr>
          <a:cxnSpLocks noChangeShapeType="1"/>
        </xdr:cNvCxnSpPr>
      </xdr:nvCxnSpPr>
      <xdr:spPr bwMode="auto">
        <a:xfrm>
          <a:off x="889290" y="1429906"/>
          <a:ext cx="1434810" cy="5194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638175</xdr:colOff>
      <xdr:row>16</xdr:row>
      <xdr:rowOff>0</xdr:rowOff>
    </xdr:from>
    <xdr:to>
      <xdr:col>3</xdr:col>
      <xdr:colOff>0</xdr:colOff>
      <xdr:row>16</xdr:row>
      <xdr:rowOff>9525</xdr:rowOff>
    </xdr:to>
    <xdr:cxnSp macro="">
      <xdr:nvCxnSpPr>
        <xdr:cNvPr id="20" name="AutoShape 37">
          <a:extLst>
            <a:ext uri="{FF2B5EF4-FFF2-40B4-BE49-F238E27FC236}">
              <a16:creationId xmlns:a16="http://schemas.microsoft.com/office/drawing/2014/main" id="{C2D1242F-AA26-3A4E-97E6-9131C25E646D}"/>
            </a:ext>
          </a:extLst>
        </xdr:cNvPr>
        <xdr:cNvCxnSpPr>
          <a:cxnSpLocks noChangeShapeType="1"/>
        </xdr:cNvCxnSpPr>
      </xdr:nvCxnSpPr>
      <xdr:spPr bwMode="auto">
        <a:xfrm>
          <a:off x="904875" y="2755900"/>
          <a:ext cx="1089025" cy="9525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0</xdr:colOff>
      <xdr:row>12</xdr:row>
      <xdr:rowOff>190500</xdr:rowOff>
    </xdr:from>
    <xdr:to>
      <xdr:col>4</xdr:col>
      <xdr:colOff>95250</xdr:colOff>
      <xdr:row>12</xdr:row>
      <xdr:rowOff>190500</xdr:rowOff>
    </xdr:to>
    <xdr:cxnSp macro="">
      <xdr:nvCxnSpPr>
        <xdr:cNvPr id="21" name="AutoShape 38">
          <a:extLst>
            <a:ext uri="{FF2B5EF4-FFF2-40B4-BE49-F238E27FC236}">
              <a16:creationId xmlns:a16="http://schemas.microsoft.com/office/drawing/2014/main" id="{03DF4100-2366-4244-950A-6B3C8871CB95}"/>
            </a:ext>
          </a:extLst>
        </xdr:cNvPr>
        <xdr:cNvCxnSpPr>
          <a:cxnSpLocks noChangeShapeType="1"/>
        </xdr:cNvCxnSpPr>
      </xdr:nvCxnSpPr>
      <xdr:spPr bwMode="auto">
        <a:xfrm rot="10800000">
          <a:off x="1993900" y="2260600"/>
          <a:ext cx="1619250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447675</xdr:colOff>
      <xdr:row>11</xdr:row>
      <xdr:rowOff>57150</xdr:rowOff>
    </xdr:from>
    <xdr:to>
      <xdr:col>1</xdr:col>
      <xdr:colOff>812800</xdr:colOff>
      <xdr:row>12</xdr:row>
      <xdr:rowOff>101600</xdr:rowOff>
    </xdr:to>
    <xdr:sp macro="" textlink="">
      <xdr:nvSpPr>
        <xdr:cNvPr id="22" name="Oval 48">
          <a:extLst>
            <a:ext uri="{FF2B5EF4-FFF2-40B4-BE49-F238E27FC236}">
              <a16:creationId xmlns:a16="http://schemas.microsoft.com/office/drawing/2014/main" id="{84CE8E3E-F7D6-E248-9CB9-D0E39B3000B1}"/>
            </a:ext>
          </a:extLst>
        </xdr:cNvPr>
        <xdr:cNvSpPr>
          <a:spLocks noChangeArrowheads="1"/>
        </xdr:cNvSpPr>
      </xdr:nvSpPr>
      <xdr:spPr bwMode="auto">
        <a:xfrm>
          <a:off x="714375" y="2292350"/>
          <a:ext cx="3651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</a:t>
          </a:r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4</xdr:row>
      <xdr:rowOff>0</xdr:rowOff>
    </xdr:from>
    <xdr:to>
      <xdr:col>4</xdr:col>
      <xdr:colOff>342900</xdr:colOff>
      <xdr:row>10</xdr:row>
      <xdr:rowOff>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1D3715E6-E208-8440-8D67-A9DFC3312AA5}"/>
            </a:ext>
          </a:extLst>
        </xdr:cNvPr>
        <xdr:cNvSpPr>
          <a:spLocks/>
        </xdr:cNvSpPr>
      </xdr:nvSpPr>
      <xdr:spPr bwMode="auto">
        <a:xfrm>
          <a:off x="3762375" y="774700"/>
          <a:ext cx="161925" cy="990600"/>
        </a:xfrm>
        <a:prstGeom prst="rightBrace">
          <a:avLst>
            <a:gd name="adj1" fmla="val 50000"/>
            <a:gd name="adj2" fmla="val 51963"/>
          </a:avLst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4</xdr:col>
      <xdr:colOff>190500</xdr:colOff>
      <xdr:row>12</xdr:row>
      <xdr:rowOff>152400</xdr:rowOff>
    </xdr:from>
    <xdr:to>
      <xdr:col>4</xdr:col>
      <xdr:colOff>352425</xdr:colOff>
      <xdr:row>18</xdr:row>
      <xdr:rowOff>152400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F448705F-E2B0-DA4F-8BB9-4E8334435EF9}"/>
            </a:ext>
          </a:extLst>
        </xdr:cNvPr>
        <xdr:cNvSpPr>
          <a:spLocks/>
        </xdr:cNvSpPr>
      </xdr:nvSpPr>
      <xdr:spPr bwMode="auto">
        <a:xfrm>
          <a:off x="3771900" y="2247900"/>
          <a:ext cx="161925" cy="990600"/>
        </a:xfrm>
        <a:prstGeom prst="rightBrace">
          <a:avLst>
            <a:gd name="adj1" fmla="val 50000"/>
            <a:gd name="adj2" fmla="val 51963"/>
          </a:avLst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8</xdr:col>
      <xdr:colOff>0</xdr:colOff>
      <xdr:row>16</xdr:row>
      <xdr:rowOff>0</xdr:rowOff>
    </xdr:from>
    <xdr:to>
      <xdr:col>8</xdr:col>
      <xdr:colOff>0</xdr:colOff>
      <xdr:row>16</xdr:row>
      <xdr:rowOff>19050</xdr:rowOff>
    </xdr:to>
    <xdr:cxnSp macro="">
      <xdr:nvCxnSpPr>
        <xdr:cNvPr id="4" name="AutoShape 3">
          <a:extLst>
            <a:ext uri="{FF2B5EF4-FFF2-40B4-BE49-F238E27FC236}">
              <a16:creationId xmlns:a16="http://schemas.microsoft.com/office/drawing/2014/main" id="{1BA08518-572E-5346-B273-5B3EDCE50ECC}"/>
            </a:ext>
          </a:extLst>
        </xdr:cNvPr>
        <xdr:cNvCxnSpPr>
          <a:cxnSpLocks noChangeShapeType="1"/>
        </xdr:cNvCxnSpPr>
      </xdr:nvCxnSpPr>
      <xdr:spPr bwMode="auto">
        <a:xfrm flipV="1">
          <a:off x="7518400" y="2755900"/>
          <a:ext cx="0" cy="1905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</xdr:col>
      <xdr:colOff>0</xdr:colOff>
      <xdr:row>7</xdr:row>
      <xdr:rowOff>9525</xdr:rowOff>
    </xdr:from>
    <xdr:to>
      <xdr:col>8</xdr:col>
      <xdr:colOff>0</xdr:colOff>
      <xdr:row>7</xdr:row>
      <xdr:rowOff>28575</xdr:rowOff>
    </xdr:to>
    <xdr:cxnSp macro="">
      <xdr:nvCxnSpPr>
        <xdr:cNvPr id="5" name="AutoShape 4">
          <a:extLst>
            <a:ext uri="{FF2B5EF4-FFF2-40B4-BE49-F238E27FC236}">
              <a16:creationId xmlns:a16="http://schemas.microsoft.com/office/drawing/2014/main" id="{671B58BE-D013-E24A-A8CC-2E7DEBF3A32F}"/>
            </a:ext>
          </a:extLst>
        </xdr:cNvPr>
        <xdr:cNvCxnSpPr>
          <a:cxnSpLocks noChangeShapeType="1"/>
        </xdr:cNvCxnSpPr>
      </xdr:nvCxnSpPr>
      <xdr:spPr bwMode="auto">
        <a:xfrm>
          <a:off x="7518400" y="1279525"/>
          <a:ext cx="0" cy="1905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</xdr:col>
      <xdr:colOff>0</xdr:colOff>
      <xdr:row>16</xdr:row>
      <xdr:rowOff>9525</xdr:rowOff>
    </xdr:from>
    <xdr:to>
      <xdr:col>8</xdr:col>
      <xdr:colOff>0</xdr:colOff>
      <xdr:row>16</xdr:row>
      <xdr:rowOff>28575</xdr:rowOff>
    </xdr:to>
    <xdr:cxnSp macro="">
      <xdr:nvCxnSpPr>
        <xdr:cNvPr id="6" name="AutoShape 5">
          <a:extLst>
            <a:ext uri="{FF2B5EF4-FFF2-40B4-BE49-F238E27FC236}">
              <a16:creationId xmlns:a16="http://schemas.microsoft.com/office/drawing/2014/main" id="{EEE7C93D-23BF-1541-9BC7-DF2A6CEBECCC}"/>
            </a:ext>
          </a:extLst>
        </xdr:cNvPr>
        <xdr:cNvCxnSpPr>
          <a:cxnSpLocks noChangeShapeType="1"/>
        </xdr:cNvCxnSpPr>
      </xdr:nvCxnSpPr>
      <xdr:spPr bwMode="auto">
        <a:xfrm flipH="1" flipV="1">
          <a:off x="7518400" y="2765425"/>
          <a:ext cx="0" cy="1905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</xdr:col>
      <xdr:colOff>0</xdr:colOff>
      <xdr:row>3</xdr:row>
      <xdr:rowOff>180975</xdr:rowOff>
    </xdr:from>
    <xdr:to>
      <xdr:col>8</xdr:col>
      <xdr:colOff>0</xdr:colOff>
      <xdr:row>3</xdr:row>
      <xdr:rowOff>180975</xdr:rowOff>
    </xdr:to>
    <xdr:cxnSp macro="">
      <xdr:nvCxnSpPr>
        <xdr:cNvPr id="7" name="AutoShape 6">
          <a:extLst>
            <a:ext uri="{FF2B5EF4-FFF2-40B4-BE49-F238E27FC236}">
              <a16:creationId xmlns:a16="http://schemas.microsoft.com/office/drawing/2014/main" id="{8E714DF4-73DC-C949-8732-B951B9B09524}"/>
            </a:ext>
          </a:extLst>
        </xdr:cNvPr>
        <xdr:cNvCxnSpPr>
          <a:cxnSpLocks noChangeShapeType="1"/>
        </xdr:cNvCxnSpPr>
      </xdr:nvCxnSpPr>
      <xdr:spPr bwMode="auto">
        <a:xfrm rot="10800000">
          <a:off x="7518400" y="752475"/>
          <a:ext cx="0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</xdr:col>
      <xdr:colOff>0</xdr:colOff>
      <xdr:row>9</xdr:row>
      <xdr:rowOff>152400</xdr:rowOff>
    </xdr:from>
    <xdr:to>
      <xdr:col>8</xdr:col>
      <xdr:colOff>0</xdr:colOff>
      <xdr:row>9</xdr:row>
      <xdr:rowOff>152400</xdr:rowOff>
    </xdr:to>
    <xdr:cxnSp macro="">
      <xdr:nvCxnSpPr>
        <xdr:cNvPr id="8" name="AutoShape 7">
          <a:extLst>
            <a:ext uri="{FF2B5EF4-FFF2-40B4-BE49-F238E27FC236}">
              <a16:creationId xmlns:a16="http://schemas.microsoft.com/office/drawing/2014/main" id="{8610783B-2B35-8B42-B74D-A834151A3731}"/>
            </a:ext>
          </a:extLst>
        </xdr:cNvPr>
        <xdr:cNvCxnSpPr>
          <a:cxnSpLocks noChangeShapeType="1"/>
        </xdr:cNvCxnSpPr>
      </xdr:nvCxnSpPr>
      <xdr:spPr bwMode="auto">
        <a:xfrm rot="10800000">
          <a:off x="7518400" y="1752600"/>
          <a:ext cx="0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</xdr:col>
      <xdr:colOff>0</xdr:colOff>
      <xdr:row>13</xdr:row>
      <xdr:rowOff>0</xdr:rowOff>
    </xdr:from>
    <xdr:to>
      <xdr:col>8</xdr:col>
      <xdr:colOff>0</xdr:colOff>
      <xdr:row>13</xdr:row>
      <xdr:rowOff>0</xdr:rowOff>
    </xdr:to>
    <xdr:cxnSp macro="">
      <xdr:nvCxnSpPr>
        <xdr:cNvPr id="9" name="AutoShape 8">
          <a:extLst>
            <a:ext uri="{FF2B5EF4-FFF2-40B4-BE49-F238E27FC236}">
              <a16:creationId xmlns:a16="http://schemas.microsoft.com/office/drawing/2014/main" id="{6D9C4842-37A1-0342-AFB0-C5E0D8FCB9BD}"/>
            </a:ext>
          </a:extLst>
        </xdr:cNvPr>
        <xdr:cNvCxnSpPr>
          <a:cxnSpLocks noChangeShapeType="1"/>
        </xdr:cNvCxnSpPr>
      </xdr:nvCxnSpPr>
      <xdr:spPr bwMode="auto">
        <a:xfrm rot="10800000">
          <a:off x="7518400" y="2260600"/>
          <a:ext cx="0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</xdr:col>
      <xdr:colOff>0</xdr:colOff>
      <xdr:row>19</xdr:row>
      <xdr:rowOff>9525</xdr:rowOff>
    </xdr:from>
    <xdr:to>
      <xdr:col>8</xdr:col>
      <xdr:colOff>0</xdr:colOff>
      <xdr:row>19</xdr:row>
      <xdr:rowOff>9525</xdr:rowOff>
    </xdr:to>
    <xdr:cxnSp macro="">
      <xdr:nvCxnSpPr>
        <xdr:cNvPr id="10" name="AutoShape 9">
          <a:extLst>
            <a:ext uri="{FF2B5EF4-FFF2-40B4-BE49-F238E27FC236}">
              <a16:creationId xmlns:a16="http://schemas.microsoft.com/office/drawing/2014/main" id="{98B23703-69B3-4D47-9690-62BBE3ED06FE}"/>
            </a:ext>
          </a:extLst>
        </xdr:cNvPr>
        <xdr:cNvCxnSpPr>
          <a:cxnSpLocks noChangeShapeType="1"/>
        </xdr:cNvCxnSpPr>
      </xdr:nvCxnSpPr>
      <xdr:spPr bwMode="auto">
        <a:xfrm rot="10800000">
          <a:off x="7518400" y="3260725"/>
          <a:ext cx="0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619125</xdr:colOff>
      <xdr:row>7</xdr:row>
      <xdr:rowOff>9525</xdr:rowOff>
    </xdr:from>
    <xdr:to>
      <xdr:col>1</xdr:col>
      <xdr:colOff>619125</xdr:colOff>
      <xdr:row>16</xdr:row>
      <xdr:rowOff>9525</xdr:rowOff>
    </xdr:to>
    <xdr:cxnSp macro="">
      <xdr:nvCxnSpPr>
        <xdr:cNvPr id="11" name="AutoShape 10">
          <a:extLst>
            <a:ext uri="{FF2B5EF4-FFF2-40B4-BE49-F238E27FC236}">
              <a16:creationId xmlns:a16="http://schemas.microsoft.com/office/drawing/2014/main" id="{2D474CE3-2BDC-E548-AF99-CDC2A2BC4999}"/>
            </a:ext>
          </a:extLst>
        </xdr:cNvPr>
        <xdr:cNvCxnSpPr>
          <a:cxnSpLocks noChangeShapeType="1"/>
        </xdr:cNvCxnSpPr>
      </xdr:nvCxnSpPr>
      <xdr:spPr bwMode="auto">
        <a:xfrm flipV="1">
          <a:off x="885825" y="1279525"/>
          <a:ext cx="0" cy="148590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0</xdr:colOff>
      <xdr:row>9</xdr:row>
      <xdr:rowOff>152400</xdr:rowOff>
    </xdr:from>
    <xdr:to>
      <xdr:col>4</xdr:col>
      <xdr:colOff>76200</xdr:colOff>
      <xdr:row>9</xdr:row>
      <xdr:rowOff>152400</xdr:rowOff>
    </xdr:to>
    <xdr:cxnSp macro="">
      <xdr:nvCxnSpPr>
        <xdr:cNvPr id="12" name="AutoShape 11">
          <a:extLst>
            <a:ext uri="{FF2B5EF4-FFF2-40B4-BE49-F238E27FC236}">
              <a16:creationId xmlns:a16="http://schemas.microsoft.com/office/drawing/2014/main" id="{F0BEEAD6-BB0A-5646-B1D1-CDDAFEDB2E53}"/>
            </a:ext>
          </a:extLst>
        </xdr:cNvPr>
        <xdr:cNvCxnSpPr>
          <a:cxnSpLocks noChangeShapeType="1"/>
        </xdr:cNvCxnSpPr>
      </xdr:nvCxnSpPr>
      <xdr:spPr bwMode="auto">
        <a:xfrm rot="10800000">
          <a:off x="1993900" y="1752600"/>
          <a:ext cx="1663700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0</xdr:colOff>
      <xdr:row>3</xdr:row>
      <xdr:rowOff>180975</xdr:rowOff>
    </xdr:from>
    <xdr:to>
      <xdr:col>3</xdr:col>
      <xdr:colOff>0</xdr:colOff>
      <xdr:row>9</xdr:row>
      <xdr:rowOff>152400</xdr:rowOff>
    </xdr:to>
    <xdr:cxnSp macro="">
      <xdr:nvCxnSpPr>
        <xdr:cNvPr id="13" name="AutoShape 12">
          <a:extLst>
            <a:ext uri="{FF2B5EF4-FFF2-40B4-BE49-F238E27FC236}">
              <a16:creationId xmlns:a16="http://schemas.microsoft.com/office/drawing/2014/main" id="{81861FE7-7F9F-DC40-B9A4-CDA911AF0F5C}"/>
            </a:ext>
          </a:extLst>
        </xdr:cNvPr>
        <xdr:cNvCxnSpPr>
          <a:cxnSpLocks noChangeShapeType="1"/>
        </xdr:cNvCxnSpPr>
      </xdr:nvCxnSpPr>
      <xdr:spPr bwMode="auto">
        <a:xfrm>
          <a:off x="1993900" y="752475"/>
          <a:ext cx="0" cy="1000125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0</xdr:colOff>
      <xdr:row>13</xdr:row>
      <xdr:rowOff>0</xdr:rowOff>
    </xdr:from>
    <xdr:to>
      <xdr:col>4</xdr:col>
      <xdr:colOff>76200</xdr:colOff>
      <xdr:row>13</xdr:row>
      <xdr:rowOff>0</xdr:rowOff>
    </xdr:to>
    <xdr:cxnSp macro="">
      <xdr:nvCxnSpPr>
        <xdr:cNvPr id="14" name="AutoShape 13">
          <a:extLst>
            <a:ext uri="{FF2B5EF4-FFF2-40B4-BE49-F238E27FC236}">
              <a16:creationId xmlns:a16="http://schemas.microsoft.com/office/drawing/2014/main" id="{BB0A6FDA-31B8-424F-9279-A6FDC1ACDF07}"/>
            </a:ext>
          </a:extLst>
        </xdr:cNvPr>
        <xdr:cNvCxnSpPr>
          <a:cxnSpLocks noChangeShapeType="1"/>
        </xdr:cNvCxnSpPr>
      </xdr:nvCxnSpPr>
      <xdr:spPr bwMode="auto">
        <a:xfrm rot="10800000">
          <a:off x="1993900" y="2260600"/>
          <a:ext cx="1663700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0</xdr:colOff>
      <xdr:row>19</xdr:row>
      <xdr:rowOff>9525</xdr:rowOff>
    </xdr:from>
    <xdr:to>
      <xdr:col>4</xdr:col>
      <xdr:colOff>76200</xdr:colOff>
      <xdr:row>19</xdr:row>
      <xdr:rowOff>9525</xdr:rowOff>
    </xdr:to>
    <xdr:cxnSp macro="">
      <xdr:nvCxnSpPr>
        <xdr:cNvPr id="15" name="AutoShape 14">
          <a:extLst>
            <a:ext uri="{FF2B5EF4-FFF2-40B4-BE49-F238E27FC236}">
              <a16:creationId xmlns:a16="http://schemas.microsoft.com/office/drawing/2014/main" id="{748B7C7F-0317-874C-949C-314764B3DBE7}"/>
            </a:ext>
          </a:extLst>
        </xdr:cNvPr>
        <xdr:cNvCxnSpPr>
          <a:cxnSpLocks noChangeShapeType="1"/>
        </xdr:cNvCxnSpPr>
      </xdr:nvCxnSpPr>
      <xdr:spPr bwMode="auto">
        <a:xfrm rot="10800000">
          <a:off x="1993900" y="3260725"/>
          <a:ext cx="1663700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0</xdr:colOff>
      <xdr:row>13</xdr:row>
      <xdr:rowOff>0</xdr:rowOff>
    </xdr:from>
    <xdr:to>
      <xdr:col>3</xdr:col>
      <xdr:colOff>0</xdr:colOff>
      <xdr:row>19</xdr:row>
      <xdr:rowOff>9525</xdr:rowOff>
    </xdr:to>
    <xdr:cxnSp macro="">
      <xdr:nvCxnSpPr>
        <xdr:cNvPr id="16" name="AutoShape 15">
          <a:extLst>
            <a:ext uri="{FF2B5EF4-FFF2-40B4-BE49-F238E27FC236}">
              <a16:creationId xmlns:a16="http://schemas.microsoft.com/office/drawing/2014/main" id="{0C023322-B4A4-9C41-BEB2-45BDAE7D1896}"/>
            </a:ext>
          </a:extLst>
        </xdr:cNvPr>
        <xdr:cNvCxnSpPr>
          <a:cxnSpLocks noChangeShapeType="1"/>
        </xdr:cNvCxnSpPr>
      </xdr:nvCxnSpPr>
      <xdr:spPr bwMode="auto">
        <a:xfrm>
          <a:off x="1993900" y="2260600"/>
          <a:ext cx="0" cy="1000125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542925</xdr:colOff>
      <xdr:row>11</xdr:row>
      <xdr:rowOff>114300</xdr:rowOff>
    </xdr:from>
    <xdr:to>
      <xdr:col>1</xdr:col>
      <xdr:colOff>771525</xdr:colOff>
      <xdr:row>12</xdr:row>
      <xdr:rowOff>57150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9D409A6B-C1DA-9141-BBD3-4A0FD88EA211}"/>
            </a:ext>
          </a:extLst>
        </xdr:cNvPr>
        <xdr:cNvSpPr>
          <a:spLocks noChangeArrowheads="1"/>
        </xdr:cNvSpPr>
      </xdr:nvSpPr>
      <xdr:spPr bwMode="auto">
        <a:xfrm>
          <a:off x="809625" y="2044700"/>
          <a:ext cx="152400" cy="1079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</xdr:row>
      <xdr:rowOff>190500</xdr:rowOff>
    </xdr:from>
    <xdr:to>
      <xdr:col>4</xdr:col>
      <xdr:colOff>95250</xdr:colOff>
      <xdr:row>3</xdr:row>
      <xdr:rowOff>190500</xdr:rowOff>
    </xdr:to>
    <xdr:cxnSp macro="">
      <xdr:nvCxnSpPr>
        <xdr:cNvPr id="18" name="AutoShape 17">
          <a:extLst>
            <a:ext uri="{FF2B5EF4-FFF2-40B4-BE49-F238E27FC236}">
              <a16:creationId xmlns:a16="http://schemas.microsoft.com/office/drawing/2014/main" id="{E668FB28-D440-8C44-A192-62DF88F617C2}"/>
            </a:ext>
          </a:extLst>
        </xdr:cNvPr>
        <xdr:cNvCxnSpPr>
          <a:cxnSpLocks noChangeShapeType="1"/>
        </xdr:cNvCxnSpPr>
      </xdr:nvCxnSpPr>
      <xdr:spPr bwMode="auto">
        <a:xfrm rot="10800000">
          <a:off x="1993900" y="762000"/>
          <a:ext cx="1682750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657225</xdr:colOff>
      <xdr:row>7</xdr:row>
      <xdr:rowOff>9525</xdr:rowOff>
    </xdr:from>
    <xdr:to>
      <xdr:col>3</xdr:col>
      <xdr:colOff>0</xdr:colOff>
      <xdr:row>7</xdr:row>
      <xdr:rowOff>19050</xdr:rowOff>
    </xdr:to>
    <xdr:cxnSp macro="">
      <xdr:nvCxnSpPr>
        <xdr:cNvPr id="19" name="AutoShape 18">
          <a:extLst>
            <a:ext uri="{FF2B5EF4-FFF2-40B4-BE49-F238E27FC236}">
              <a16:creationId xmlns:a16="http://schemas.microsoft.com/office/drawing/2014/main" id="{2240A47F-CD6A-9948-A5B9-DF3AFDA38021}"/>
            </a:ext>
          </a:extLst>
        </xdr:cNvPr>
        <xdr:cNvCxnSpPr>
          <a:cxnSpLocks noChangeShapeType="1"/>
        </xdr:cNvCxnSpPr>
      </xdr:nvCxnSpPr>
      <xdr:spPr bwMode="auto">
        <a:xfrm flipV="1">
          <a:off x="923925" y="1279525"/>
          <a:ext cx="1069975" cy="9525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638175</xdr:colOff>
      <xdr:row>16</xdr:row>
      <xdr:rowOff>0</xdr:rowOff>
    </xdr:from>
    <xdr:to>
      <xdr:col>3</xdr:col>
      <xdr:colOff>0</xdr:colOff>
      <xdr:row>16</xdr:row>
      <xdr:rowOff>9525</xdr:rowOff>
    </xdr:to>
    <xdr:cxnSp macro="">
      <xdr:nvCxnSpPr>
        <xdr:cNvPr id="20" name="AutoShape 19">
          <a:extLst>
            <a:ext uri="{FF2B5EF4-FFF2-40B4-BE49-F238E27FC236}">
              <a16:creationId xmlns:a16="http://schemas.microsoft.com/office/drawing/2014/main" id="{A0EC0A17-A100-D147-8A4E-EE4735DE94C0}"/>
            </a:ext>
          </a:extLst>
        </xdr:cNvPr>
        <xdr:cNvCxnSpPr>
          <a:cxnSpLocks noChangeShapeType="1"/>
        </xdr:cNvCxnSpPr>
      </xdr:nvCxnSpPr>
      <xdr:spPr bwMode="auto">
        <a:xfrm>
          <a:off x="904875" y="2755900"/>
          <a:ext cx="1089025" cy="9525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0</xdr:colOff>
      <xdr:row>12</xdr:row>
      <xdr:rowOff>190500</xdr:rowOff>
    </xdr:from>
    <xdr:to>
      <xdr:col>4</xdr:col>
      <xdr:colOff>95250</xdr:colOff>
      <xdr:row>12</xdr:row>
      <xdr:rowOff>190500</xdr:rowOff>
    </xdr:to>
    <xdr:cxnSp macro="">
      <xdr:nvCxnSpPr>
        <xdr:cNvPr id="21" name="AutoShape 20">
          <a:extLst>
            <a:ext uri="{FF2B5EF4-FFF2-40B4-BE49-F238E27FC236}">
              <a16:creationId xmlns:a16="http://schemas.microsoft.com/office/drawing/2014/main" id="{FDF24B5F-E034-544A-90B8-A5D4530EE5AE}"/>
            </a:ext>
          </a:extLst>
        </xdr:cNvPr>
        <xdr:cNvCxnSpPr>
          <a:cxnSpLocks noChangeShapeType="1"/>
        </xdr:cNvCxnSpPr>
      </xdr:nvCxnSpPr>
      <xdr:spPr bwMode="auto">
        <a:xfrm rot="10800000">
          <a:off x="1993900" y="2260600"/>
          <a:ext cx="1682750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180975</xdr:colOff>
      <xdr:row>4</xdr:row>
      <xdr:rowOff>0</xdr:rowOff>
    </xdr:from>
    <xdr:to>
      <xdr:col>4</xdr:col>
      <xdr:colOff>342900</xdr:colOff>
      <xdr:row>10</xdr:row>
      <xdr:rowOff>0</xdr:rowOff>
    </xdr:to>
    <xdr:sp macro="" textlink="">
      <xdr:nvSpPr>
        <xdr:cNvPr id="22" name="AutoShape 45">
          <a:extLst>
            <a:ext uri="{FF2B5EF4-FFF2-40B4-BE49-F238E27FC236}">
              <a16:creationId xmlns:a16="http://schemas.microsoft.com/office/drawing/2014/main" id="{E33B3023-9A2C-724D-A7F9-1C25575E5916}"/>
            </a:ext>
          </a:extLst>
        </xdr:cNvPr>
        <xdr:cNvSpPr>
          <a:spLocks/>
        </xdr:cNvSpPr>
      </xdr:nvSpPr>
      <xdr:spPr bwMode="auto">
        <a:xfrm>
          <a:off x="3762375" y="774700"/>
          <a:ext cx="161925" cy="990600"/>
        </a:xfrm>
        <a:prstGeom prst="rightBrace">
          <a:avLst>
            <a:gd name="adj1" fmla="val 50000"/>
            <a:gd name="adj2" fmla="val 51963"/>
          </a:avLst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4</xdr:col>
      <xdr:colOff>190500</xdr:colOff>
      <xdr:row>12</xdr:row>
      <xdr:rowOff>152400</xdr:rowOff>
    </xdr:from>
    <xdr:to>
      <xdr:col>4</xdr:col>
      <xdr:colOff>352425</xdr:colOff>
      <xdr:row>18</xdr:row>
      <xdr:rowOff>152400</xdr:rowOff>
    </xdr:to>
    <xdr:sp macro="" textlink="">
      <xdr:nvSpPr>
        <xdr:cNvPr id="23" name="AutoShape 46">
          <a:extLst>
            <a:ext uri="{FF2B5EF4-FFF2-40B4-BE49-F238E27FC236}">
              <a16:creationId xmlns:a16="http://schemas.microsoft.com/office/drawing/2014/main" id="{1EC82464-7959-6B4D-A91A-68B7D714C9EE}"/>
            </a:ext>
          </a:extLst>
        </xdr:cNvPr>
        <xdr:cNvSpPr>
          <a:spLocks/>
        </xdr:cNvSpPr>
      </xdr:nvSpPr>
      <xdr:spPr bwMode="auto">
        <a:xfrm>
          <a:off x="3771900" y="2247900"/>
          <a:ext cx="161925" cy="990600"/>
        </a:xfrm>
        <a:prstGeom prst="rightBrace">
          <a:avLst>
            <a:gd name="adj1" fmla="val 50000"/>
            <a:gd name="adj2" fmla="val 51963"/>
          </a:avLst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8</xdr:col>
      <xdr:colOff>0</xdr:colOff>
      <xdr:row>16</xdr:row>
      <xdr:rowOff>0</xdr:rowOff>
    </xdr:from>
    <xdr:to>
      <xdr:col>8</xdr:col>
      <xdr:colOff>0</xdr:colOff>
      <xdr:row>16</xdr:row>
      <xdr:rowOff>19050</xdr:rowOff>
    </xdr:to>
    <xdr:cxnSp macro="">
      <xdr:nvCxnSpPr>
        <xdr:cNvPr id="24" name="AutoShape 47">
          <a:extLst>
            <a:ext uri="{FF2B5EF4-FFF2-40B4-BE49-F238E27FC236}">
              <a16:creationId xmlns:a16="http://schemas.microsoft.com/office/drawing/2014/main" id="{F65DCDDB-9F5C-5241-AAF6-D0084FE0E445}"/>
            </a:ext>
          </a:extLst>
        </xdr:cNvPr>
        <xdr:cNvCxnSpPr>
          <a:cxnSpLocks noChangeShapeType="1"/>
        </xdr:cNvCxnSpPr>
      </xdr:nvCxnSpPr>
      <xdr:spPr bwMode="auto">
        <a:xfrm flipV="1">
          <a:off x="7518400" y="2755900"/>
          <a:ext cx="0" cy="1905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</xdr:col>
      <xdr:colOff>0</xdr:colOff>
      <xdr:row>7</xdr:row>
      <xdr:rowOff>9525</xdr:rowOff>
    </xdr:from>
    <xdr:to>
      <xdr:col>8</xdr:col>
      <xdr:colOff>0</xdr:colOff>
      <xdr:row>7</xdr:row>
      <xdr:rowOff>28575</xdr:rowOff>
    </xdr:to>
    <xdr:cxnSp macro="">
      <xdr:nvCxnSpPr>
        <xdr:cNvPr id="25" name="AutoShape 48">
          <a:extLst>
            <a:ext uri="{FF2B5EF4-FFF2-40B4-BE49-F238E27FC236}">
              <a16:creationId xmlns:a16="http://schemas.microsoft.com/office/drawing/2014/main" id="{6F2D195A-B202-2746-8205-F67D9C3C66AB}"/>
            </a:ext>
          </a:extLst>
        </xdr:cNvPr>
        <xdr:cNvCxnSpPr>
          <a:cxnSpLocks noChangeShapeType="1"/>
        </xdr:cNvCxnSpPr>
      </xdr:nvCxnSpPr>
      <xdr:spPr bwMode="auto">
        <a:xfrm>
          <a:off x="7518400" y="1279525"/>
          <a:ext cx="0" cy="1905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</xdr:col>
      <xdr:colOff>0</xdr:colOff>
      <xdr:row>16</xdr:row>
      <xdr:rowOff>9525</xdr:rowOff>
    </xdr:from>
    <xdr:to>
      <xdr:col>8</xdr:col>
      <xdr:colOff>0</xdr:colOff>
      <xdr:row>16</xdr:row>
      <xdr:rowOff>28575</xdr:rowOff>
    </xdr:to>
    <xdr:cxnSp macro="">
      <xdr:nvCxnSpPr>
        <xdr:cNvPr id="26" name="AutoShape 49">
          <a:extLst>
            <a:ext uri="{FF2B5EF4-FFF2-40B4-BE49-F238E27FC236}">
              <a16:creationId xmlns:a16="http://schemas.microsoft.com/office/drawing/2014/main" id="{94E62569-0204-C841-83C4-084997389941}"/>
            </a:ext>
          </a:extLst>
        </xdr:cNvPr>
        <xdr:cNvCxnSpPr>
          <a:cxnSpLocks noChangeShapeType="1"/>
        </xdr:cNvCxnSpPr>
      </xdr:nvCxnSpPr>
      <xdr:spPr bwMode="auto">
        <a:xfrm flipH="1" flipV="1">
          <a:off x="7518400" y="2765425"/>
          <a:ext cx="0" cy="1905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</xdr:col>
      <xdr:colOff>0</xdr:colOff>
      <xdr:row>3</xdr:row>
      <xdr:rowOff>180975</xdr:rowOff>
    </xdr:from>
    <xdr:to>
      <xdr:col>8</xdr:col>
      <xdr:colOff>0</xdr:colOff>
      <xdr:row>3</xdr:row>
      <xdr:rowOff>180975</xdr:rowOff>
    </xdr:to>
    <xdr:cxnSp macro="">
      <xdr:nvCxnSpPr>
        <xdr:cNvPr id="27" name="AutoShape 50">
          <a:extLst>
            <a:ext uri="{FF2B5EF4-FFF2-40B4-BE49-F238E27FC236}">
              <a16:creationId xmlns:a16="http://schemas.microsoft.com/office/drawing/2014/main" id="{6A0ED2A3-2DA3-724E-A767-3EFCEC27AEFE}"/>
            </a:ext>
          </a:extLst>
        </xdr:cNvPr>
        <xdr:cNvCxnSpPr>
          <a:cxnSpLocks noChangeShapeType="1"/>
        </xdr:cNvCxnSpPr>
      </xdr:nvCxnSpPr>
      <xdr:spPr bwMode="auto">
        <a:xfrm rot="10800000">
          <a:off x="7518400" y="752475"/>
          <a:ext cx="0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</xdr:col>
      <xdr:colOff>0</xdr:colOff>
      <xdr:row>9</xdr:row>
      <xdr:rowOff>152400</xdr:rowOff>
    </xdr:from>
    <xdr:to>
      <xdr:col>8</xdr:col>
      <xdr:colOff>0</xdr:colOff>
      <xdr:row>9</xdr:row>
      <xdr:rowOff>152400</xdr:rowOff>
    </xdr:to>
    <xdr:cxnSp macro="">
      <xdr:nvCxnSpPr>
        <xdr:cNvPr id="28" name="AutoShape 51">
          <a:extLst>
            <a:ext uri="{FF2B5EF4-FFF2-40B4-BE49-F238E27FC236}">
              <a16:creationId xmlns:a16="http://schemas.microsoft.com/office/drawing/2014/main" id="{6E036828-211D-EC45-A852-BD7512522160}"/>
            </a:ext>
          </a:extLst>
        </xdr:cNvPr>
        <xdr:cNvCxnSpPr>
          <a:cxnSpLocks noChangeShapeType="1"/>
        </xdr:cNvCxnSpPr>
      </xdr:nvCxnSpPr>
      <xdr:spPr bwMode="auto">
        <a:xfrm rot="10800000">
          <a:off x="7518400" y="1752600"/>
          <a:ext cx="0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</xdr:col>
      <xdr:colOff>0</xdr:colOff>
      <xdr:row>13</xdr:row>
      <xdr:rowOff>0</xdr:rowOff>
    </xdr:from>
    <xdr:to>
      <xdr:col>8</xdr:col>
      <xdr:colOff>0</xdr:colOff>
      <xdr:row>13</xdr:row>
      <xdr:rowOff>0</xdr:rowOff>
    </xdr:to>
    <xdr:cxnSp macro="">
      <xdr:nvCxnSpPr>
        <xdr:cNvPr id="29" name="AutoShape 52">
          <a:extLst>
            <a:ext uri="{FF2B5EF4-FFF2-40B4-BE49-F238E27FC236}">
              <a16:creationId xmlns:a16="http://schemas.microsoft.com/office/drawing/2014/main" id="{6FD3D5B5-C2D2-CC46-AD68-5EB5C4DD50C5}"/>
            </a:ext>
          </a:extLst>
        </xdr:cNvPr>
        <xdr:cNvCxnSpPr>
          <a:cxnSpLocks noChangeShapeType="1"/>
        </xdr:cNvCxnSpPr>
      </xdr:nvCxnSpPr>
      <xdr:spPr bwMode="auto">
        <a:xfrm rot="10800000">
          <a:off x="7518400" y="2260600"/>
          <a:ext cx="0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</xdr:col>
      <xdr:colOff>0</xdr:colOff>
      <xdr:row>19</xdr:row>
      <xdr:rowOff>9525</xdr:rowOff>
    </xdr:from>
    <xdr:to>
      <xdr:col>8</xdr:col>
      <xdr:colOff>0</xdr:colOff>
      <xdr:row>19</xdr:row>
      <xdr:rowOff>9525</xdr:rowOff>
    </xdr:to>
    <xdr:cxnSp macro="">
      <xdr:nvCxnSpPr>
        <xdr:cNvPr id="30" name="AutoShape 53">
          <a:extLst>
            <a:ext uri="{FF2B5EF4-FFF2-40B4-BE49-F238E27FC236}">
              <a16:creationId xmlns:a16="http://schemas.microsoft.com/office/drawing/2014/main" id="{F5F71549-FE58-744C-A0D9-3098230F152C}"/>
            </a:ext>
          </a:extLst>
        </xdr:cNvPr>
        <xdr:cNvCxnSpPr>
          <a:cxnSpLocks noChangeShapeType="1"/>
        </xdr:cNvCxnSpPr>
      </xdr:nvCxnSpPr>
      <xdr:spPr bwMode="auto">
        <a:xfrm rot="10800000">
          <a:off x="7518400" y="3260725"/>
          <a:ext cx="0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619125</xdr:colOff>
      <xdr:row>7</xdr:row>
      <xdr:rowOff>9525</xdr:rowOff>
    </xdr:from>
    <xdr:to>
      <xdr:col>1</xdr:col>
      <xdr:colOff>619125</xdr:colOff>
      <xdr:row>16</xdr:row>
      <xdr:rowOff>9525</xdr:rowOff>
    </xdr:to>
    <xdr:cxnSp macro="">
      <xdr:nvCxnSpPr>
        <xdr:cNvPr id="31" name="AutoShape 54">
          <a:extLst>
            <a:ext uri="{FF2B5EF4-FFF2-40B4-BE49-F238E27FC236}">
              <a16:creationId xmlns:a16="http://schemas.microsoft.com/office/drawing/2014/main" id="{8E974369-EE95-E94C-BD16-7B6A3A92FE7D}"/>
            </a:ext>
          </a:extLst>
        </xdr:cNvPr>
        <xdr:cNvCxnSpPr>
          <a:cxnSpLocks noChangeShapeType="1"/>
        </xdr:cNvCxnSpPr>
      </xdr:nvCxnSpPr>
      <xdr:spPr bwMode="auto">
        <a:xfrm flipV="1">
          <a:off x="885825" y="1279525"/>
          <a:ext cx="0" cy="148590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0</xdr:colOff>
      <xdr:row>9</xdr:row>
      <xdr:rowOff>152400</xdr:rowOff>
    </xdr:from>
    <xdr:to>
      <xdr:col>4</xdr:col>
      <xdr:colOff>76200</xdr:colOff>
      <xdr:row>9</xdr:row>
      <xdr:rowOff>152400</xdr:rowOff>
    </xdr:to>
    <xdr:cxnSp macro="">
      <xdr:nvCxnSpPr>
        <xdr:cNvPr id="32" name="AutoShape 55">
          <a:extLst>
            <a:ext uri="{FF2B5EF4-FFF2-40B4-BE49-F238E27FC236}">
              <a16:creationId xmlns:a16="http://schemas.microsoft.com/office/drawing/2014/main" id="{2E160D11-1BF1-F74B-A81F-09EC1C73463D}"/>
            </a:ext>
          </a:extLst>
        </xdr:cNvPr>
        <xdr:cNvCxnSpPr>
          <a:cxnSpLocks noChangeShapeType="1"/>
        </xdr:cNvCxnSpPr>
      </xdr:nvCxnSpPr>
      <xdr:spPr bwMode="auto">
        <a:xfrm rot="10800000">
          <a:off x="1993900" y="1752600"/>
          <a:ext cx="1663700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0</xdr:colOff>
      <xdr:row>3</xdr:row>
      <xdr:rowOff>180975</xdr:rowOff>
    </xdr:from>
    <xdr:to>
      <xdr:col>3</xdr:col>
      <xdr:colOff>0</xdr:colOff>
      <xdr:row>9</xdr:row>
      <xdr:rowOff>152400</xdr:rowOff>
    </xdr:to>
    <xdr:cxnSp macro="">
      <xdr:nvCxnSpPr>
        <xdr:cNvPr id="33" name="AutoShape 56">
          <a:extLst>
            <a:ext uri="{FF2B5EF4-FFF2-40B4-BE49-F238E27FC236}">
              <a16:creationId xmlns:a16="http://schemas.microsoft.com/office/drawing/2014/main" id="{A9828207-9811-784C-92C3-F172C7982F40}"/>
            </a:ext>
          </a:extLst>
        </xdr:cNvPr>
        <xdr:cNvCxnSpPr>
          <a:cxnSpLocks noChangeShapeType="1"/>
        </xdr:cNvCxnSpPr>
      </xdr:nvCxnSpPr>
      <xdr:spPr bwMode="auto">
        <a:xfrm>
          <a:off x="1993900" y="752475"/>
          <a:ext cx="0" cy="1000125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0</xdr:colOff>
      <xdr:row>13</xdr:row>
      <xdr:rowOff>0</xdr:rowOff>
    </xdr:from>
    <xdr:to>
      <xdr:col>4</xdr:col>
      <xdr:colOff>76200</xdr:colOff>
      <xdr:row>13</xdr:row>
      <xdr:rowOff>0</xdr:rowOff>
    </xdr:to>
    <xdr:cxnSp macro="">
      <xdr:nvCxnSpPr>
        <xdr:cNvPr id="34" name="AutoShape 57">
          <a:extLst>
            <a:ext uri="{FF2B5EF4-FFF2-40B4-BE49-F238E27FC236}">
              <a16:creationId xmlns:a16="http://schemas.microsoft.com/office/drawing/2014/main" id="{EA2FA738-2433-1D47-96D5-8728257E2A13}"/>
            </a:ext>
          </a:extLst>
        </xdr:cNvPr>
        <xdr:cNvCxnSpPr>
          <a:cxnSpLocks noChangeShapeType="1"/>
        </xdr:cNvCxnSpPr>
      </xdr:nvCxnSpPr>
      <xdr:spPr bwMode="auto">
        <a:xfrm rot="10800000">
          <a:off x="1993900" y="2260600"/>
          <a:ext cx="1663700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0</xdr:colOff>
      <xdr:row>19</xdr:row>
      <xdr:rowOff>9525</xdr:rowOff>
    </xdr:from>
    <xdr:to>
      <xdr:col>4</xdr:col>
      <xdr:colOff>76200</xdr:colOff>
      <xdr:row>19</xdr:row>
      <xdr:rowOff>9525</xdr:rowOff>
    </xdr:to>
    <xdr:cxnSp macro="">
      <xdr:nvCxnSpPr>
        <xdr:cNvPr id="35" name="AutoShape 58">
          <a:extLst>
            <a:ext uri="{FF2B5EF4-FFF2-40B4-BE49-F238E27FC236}">
              <a16:creationId xmlns:a16="http://schemas.microsoft.com/office/drawing/2014/main" id="{E2CA89E5-BDF0-674F-A25E-8CC65FCDCA2D}"/>
            </a:ext>
          </a:extLst>
        </xdr:cNvPr>
        <xdr:cNvCxnSpPr>
          <a:cxnSpLocks noChangeShapeType="1"/>
        </xdr:cNvCxnSpPr>
      </xdr:nvCxnSpPr>
      <xdr:spPr bwMode="auto">
        <a:xfrm rot="10800000">
          <a:off x="1993900" y="3260725"/>
          <a:ext cx="1663700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0</xdr:colOff>
      <xdr:row>13</xdr:row>
      <xdr:rowOff>0</xdr:rowOff>
    </xdr:from>
    <xdr:to>
      <xdr:col>3</xdr:col>
      <xdr:colOff>0</xdr:colOff>
      <xdr:row>19</xdr:row>
      <xdr:rowOff>9525</xdr:rowOff>
    </xdr:to>
    <xdr:cxnSp macro="">
      <xdr:nvCxnSpPr>
        <xdr:cNvPr id="36" name="AutoShape 59">
          <a:extLst>
            <a:ext uri="{FF2B5EF4-FFF2-40B4-BE49-F238E27FC236}">
              <a16:creationId xmlns:a16="http://schemas.microsoft.com/office/drawing/2014/main" id="{442082DA-319D-4C4C-9407-8A8D7A6F7B20}"/>
            </a:ext>
          </a:extLst>
        </xdr:cNvPr>
        <xdr:cNvCxnSpPr>
          <a:cxnSpLocks noChangeShapeType="1"/>
        </xdr:cNvCxnSpPr>
      </xdr:nvCxnSpPr>
      <xdr:spPr bwMode="auto">
        <a:xfrm>
          <a:off x="1993900" y="2260600"/>
          <a:ext cx="0" cy="1000125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542925</xdr:colOff>
      <xdr:row>11</xdr:row>
      <xdr:rowOff>114300</xdr:rowOff>
    </xdr:from>
    <xdr:to>
      <xdr:col>1</xdr:col>
      <xdr:colOff>771525</xdr:colOff>
      <xdr:row>12</xdr:row>
      <xdr:rowOff>57150</xdr:rowOff>
    </xdr:to>
    <xdr:sp macro="" textlink="">
      <xdr:nvSpPr>
        <xdr:cNvPr id="37" name="Oval 60">
          <a:extLst>
            <a:ext uri="{FF2B5EF4-FFF2-40B4-BE49-F238E27FC236}">
              <a16:creationId xmlns:a16="http://schemas.microsoft.com/office/drawing/2014/main" id="{06140F8C-5BE9-6C4E-ADD6-0541919B8E96}"/>
            </a:ext>
          </a:extLst>
        </xdr:cNvPr>
        <xdr:cNvSpPr>
          <a:spLocks noChangeArrowheads="1"/>
        </xdr:cNvSpPr>
      </xdr:nvSpPr>
      <xdr:spPr bwMode="auto">
        <a:xfrm>
          <a:off x="809625" y="2044700"/>
          <a:ext cx="152400" cy="1079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</xdr:row>
      <xdr:rowOff>190500</xdr:rowOff>
    </xdr:from>
    <xdr:to>
      <xdr:col>4</xdr:col>
      <xdr:colOff>95250</xdr:colOff>
      <xdr:row>3</xdr:row>
      <xdr:rowOff>190500</xdr:rowOff>
    </xdr:to>
    <xdr:cxnSp macro="">
      <xdr:nvCxnSpPr>
        <xdr:cNvPr id="38" name="AutoShape 61">
          <a:extLst>
            <a:ext uri="{FF2B5EF4-FFF2-40B4-BE49-F238E27FC236}">
              <a16:creationId xmlns:a16="http://schemas.microsoft.com/office/drawing/2014/main" id="{AAC381B6-C809-174F-8FCD-927ED0AD6538}"/>
            </a:ext>
          </a:extLst>
        </xdr:cNvPr>
        <xdr:cNvCxnSpPr>
          <a:cxnSpLocks noChangeShapeType="1"/>
        </xdr:cNvCxnSpPr>
      </xdr:nvCxnSpPr>
      <xdr:spPr bwMode="auto">
        <a:xfrm rot="10800000">
          <a:off x="1993900" y="762000"/>
          <a:ext cx="1682750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622590</xdr:colOff>
      <xdr:row>7</xdr:row>
      <xdr:rowOff>9525</xdr:rowOff>
    </xdr:from>
    <xdr:to>
      <xdr:col>2</xdr:col>
      <xdr:colOff>992911</xdr:colOff>
      <xdr:row>7</xdr:row>
      <xdr:rowOff>19050</xdr:rowOff>
    </xdr:to>
    <xdr:cxnSp macro="">
      <xdr:nvCxnSpPr>
        <xdr:cNvPr id="39" name="AutoShape 62">
          <a:extLst>
            <a:ext uri="{FF2B5EF4-FFF2-40B4-BE49-F238E27FC236}">
              <a16:creationId xmlns:a16="http://schemas.microsoft.com/office/drawing/2014/main" id="{EF24FF1A-3A38-8340-BD68-22A5F9FEAE77}"/>
            </a:ext>
          </a:extLst>
        </xdr:cNvPr>
        <xdr:cNvCxnSpPr>
          <a:cxnSpLocks noChangeShapeType="1"/>
        </xdr:cNvCxnSpPr>
      </xdr:nvCxnSpPr>
      <xdr:spPr bwMode="auto">
        <a:xfrm flipV="1">
          <a:off x="889290" y="1279525"/>
          <a:ext cx="1068821" cy="9525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638175</xdr:colOff>
      <xdr:row>16</xdr:row>
      <xdr:rowOff>0</xdr:rowOff>
    </xdr:from>
    <xdr:to>
      <xdr:col>3</xdr:col>
      <xdr:colOff>0</xdr:colOff>
      <xdr:row>16</xdr:row>
      <xdr:rowOff>9525</xdr:rowOff>
    </xdr:to>
    <xdr:cxnSp macro="">
      <xdr:nvCxnSpPr>
        <xdr:cNvPr id="40" name="AutoShape 63">
          <a:extLst>
            <a:ext uri="{FF2B5EF4-FFF2-40B4-BE49-F238E27FC236}">
              <a16:creationId xmlns:a16="http://schemas.microsoft.com/office/drawing/2014/main" id="{6E3992D1-8E64-4F44-B0DB-F4FD93A8B9CC}"/>
            </a:ext>
          </a:extLst>
        </xdr:cNvPr>
        <xdr:cNvCxnSpPr>
          <a:cxnSpLocks noChangeShapeType="1"/>
        </xdr:cNvCxnSpPr>
      </xdr:nvCxnSpPr>
      <xdr:spPr bwMode="auto">
        <a:xfrm>
          <a:off x="904875" y="2755900"/>
          <a:ext cx="1089025" cy="9525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0</xdr:colOff>
      <xdr:row>12</xdr:row>
      <xdr:rowOff>190500</xdr:rowOff>
    </xdr:from>
    <xdr:to>
      <xdr:col>4</xdr:col>
      <xdr:colOff>95250</xdr:colOff>
      <xdr:row>12</xdr:row>
      <xdr:rowOff>190500</xdr:rowOff>
    </xdr:to>
    <xdr:cxnSp macro="">
      <xdr:nvCxnSpPr>
        <xdr:cNvPr id="41" name="AutoShape 64">
          <a:extLst>
            <a:ext uri="{FF2B5EF4-FFF2-40B4-BE49-F238E27FC236}">
              <a16:creationId xmlns:a16="http://schemas.microsoft.com/office/drawing/2014/main" id="{D8884F9E-48BD-C44A-BC20-55134F499ED6}"/>
            </a:ext>
          </a:extLst>
        </xdr:cNvPr>
        <xdr:cNvCxnSpPr>
          <a:cxnSpLocks noChangeShapeType="1"/>
        </xdr:cNvCxnSpPr>
      </xdr:nvCxnSpPr>
      <xdr:spPr bwMode="auto">
        <a:xfrm rot="10800000">
          <a:off x="1993900" y="2260600"/>
          <a:ext cx="1682750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428625</xdr:colOff>
      <xdr:row>11</xdr:row>
      <xdr:rowOff>85725</xdr:rowOff>
    </xdr:from>
    <xdr:to>
      <xdr:col>2</xdr:col>
      <xdr:colOff>85725</xdr:colOff>
      <xdr:row>12</xdr:row>
      <xdr:rowOff>123825</xdr:rowOff>
    </xdr:to>
    <xdr:sp macro="" textlink="">
      <xdr:nvSpPr>
        <xdr:cNvPr id="42" name="Oval 66">
          <a:extLst>
            <a:ext uri="{FF2B5EF4-FFF2-40B4-BE49-F238E27FC236}">
              <a16:creationId xmlns:a16="http://schemas.microsoft.com/office/drawing/2014/main" id="{EDC875F9-50A4-D345-9EDB-E446EFBC2174}"/>
            </a:ext>
          </a:extLst>
        </xdr:cNvPr>
        <xdr:cNvSpPr>
          <a:spLocks noChangeArrowheads="1"/>
        </xdr:cNvSpPr>
      </xdr:nvSpPr>
      <xdr:spPr bwMode="auto">
        <a:xfrm>
          <a:off x="695325" y="2016125"/>
          <a:ext cx="355600" cy="203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</a:t>
          </a:r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licity/Downloads/Markov%20Model%20Exce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  <sheetName val="Drug A"/>
      <sheetName val="Drug B"/>
      <sheetName val="Results"/>
    </sheetNames>
    <sheetDataSet>
      <sheetData sheetId="0">
        <row r="4">
          <cell r="C4">
            <v>0.15</v>
          </cell>
        </row>
        <row r="5">
          <cell r="C5">
            <v>0.05</v>
          </cell>
        </row>
        <row r="7">
          <cell r="C7">
            <v>0.05</v>
          </cell>
        </row>
        <row r="8">
          <cell r="C8">
            <v>2.5000000000000001E-2</v>
          </cell>
        </row>
        <row r="11">
          <cell r="C11">
            <v>150</v>
          </cell>
        </row>
        <row r="12">
          <cell r="C12">
            <v>200</v>
          </cell>
        </row>
        <row r="13">
          <cell r="C13">
            <v>50</v>
          </cell>
        </row>
        <row r="14">
          <cell r="C14">
            <v>100</v>
          </cell>
        </row>
        <row r="17">
          <cell r="C17">
            <v>0.73</v>
          </cell>
        </row>
        <row r="18">
          <cell r="C18">
            <v>0.74</v>
          </cell>
        </row>
        <row r="19">
          <cell r="C19">
            <v>0.75</v>
          </cell>
        </row>
        <row r="20">
          <cell r="C20">
            <v>0.75</v>
          </cell>
        </row>
      </sheetData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B3287-A000-C24B-80AC-EDDAA8F5D822}">
  <dimension ref="B1:F20"/>
  <sheetViews>
    <sheetView tabSelected="1" zoomScale="150" zoomScaleNormal="150" workbookViewId="0">
      <selection activeCell="B26" sqref="B26"/>
    </sheetView>
  </sheetViews>
  <sheetFormatPr baseColWidth="10" defaultColWidth="9.1640625" defaultRowHeight="16" x14ac:dyDescent="0.2"/>
  <cols>
    <col min="1" max="1" width="4.6640625" style="2" customWidth="1"/>
    <col min="2" max="2" width="30.1640625" style="2" customWidth="1"/>
    <col min="3" max="3" width="14.83203125" style="2" customWidth="1"/>
    <col min="4" max="4" width="17.83203125" style="2" customWidth="1"/>
    <col min="5" max="5" width="12" style="2" bestFit="1" customWidth="1"/>
    <col min="6" max="10" width="9.1640625" style="2"/>
    <col min="11" max="11" width="16.5" style="2" customWidth="1"/>
    <col min="12" max="16384" width="9.1640625" style="2"/>
  </cols>
  <sheetData>
    <row r="1" spans="2:6" ht="19" customHeight="1" thickBot="1" x14ac:dyDescent="0.25">
      <c r="B1" s="1"/>
    </row>
    <row r="2" spans="2:6" ht="21" customHeight="1" thickBot="1" x14ac:dyDescent="0.25">
      <c r="B2" s="3" t="s">
        <v>0</v>
      </c>
      <c r="C2" s="4" t="s">
        <v>1</v>
      </c>
      <c r="D2" s="5" t="s">
        <v>2</v>
      </c>
      <c r="E2" s="6"/>
      <c r="F2" s="7"/>
    </row>
    <row r="3" spans="2:6" ht="19.5" customHeight="1" thickBot="1" x14ac:dyDescent="0.25">
      <c r="B3" s="8" t="s">
        <v>3</v>
      </c>
      <c r="C3" s="9"/>
      <c r="D3" s="10"/>
      <c r="E3" s="11"/>
      <c r="F3" s="12"/>
    </row>
    <row r="4" spans="2:6" x14ac:dyDescent="0.2">
      <c r="B4" s="13" t="s">
        <v>40</v>
      </c>
      <c r="C4" s="14">
        <v>0.85</v>
      </c>
      <c r="D4" s="15" t="s">
        <v>43</v>
      </c>
      <c r="E4" s="16"/>
      <c r="F4" s="17"/>
    </row>
    <row r="5" spans="2:6" x14ac:dyDescent="0.2">
      <c r="B5" s="13" t="s">
        <v>47</v>
      </c>
      <c r="C5" s="14">
        <v>0.95</v>
      </c>
      <c r="D5" s="15" t="s">
        <v>44</v>
      </c>
      <c r="E5" s="16"/>
      <c r="F5" s="17"/>
    </row>
    <row r="6" spans="2:6" x14ac:dyDescent="0.2">
      <c r="B6" s="18"/>
      <c r="C6" s="14"/>
      <c r="D6" s="15"/>
      <c r="E6" s="16"/>
      <c r="F6" s="19"/>
    </row>
    <row r="7" spans="2:6" x14ac:dyDescent="0.2">
      <c r="B7" s="13" t="s">
        <v>38</v>
      </c>
      <c r="C7" s="14">
        <v>0.95</v>
      </c>
      <c r="D7" s="15" t="s">
        <v>45</v>
      </c>
      <c r="E7" s="16"/>
      <c r="F7" s="19"/>
    </row>
    <row r="8" spans="2:6" x14ac:dyDescent="0.2">
      <c r="B8" s="13" t="s">
        <v>46</v>
      </c>
      <c r="C8" s="14">
        <v>0.97499999999999998</v>
      </c>
      <c r="D8" s="15" t="s">
        <v>42</v>
      </c>
      <c r="E8" s="16"/>
      <c r="F8" s="19"/>
    </row>
    <row r="9" spans="2:6" ht="17" thickBot="1" x14ac:dyDescent="0.25">
      <c r="B9" s="18"/>
      <c r="C9" s="20"/>
      <c r="D9" s="15"/>
      <c r="E9" s="16"/>
      <c r="F9" s="19"/>
    </row>
    <row r="10" spans="2:6" ht="21.75" customHeight="1" thickBot="1" x14ac:dyDescent="0.25">
      <c r="B10" s="8" t="s">
        <v>6</v>
      </c>
      <c r="C10" s="21"/>
      <c r="D10" s="22"/>
      <c r="E10" s="23"/>
      <c r="F10" s="24"/>
    </row>
    <row r="11" spans="2:6" x14ac:dyDescent="0.2">
      <c r="B11" s="13" t="s">
        <v>7</v>
      </c>
      <c r="C11" s="25">
        <v>150</v>
      </c>
      <c r="D11" s="26" t="s">
        <v>8</v>
      </c>
      <c r="E11" s="23"/>
      <c r="F11" s="24"/>
    </row>
    <row r="12" spans="2:6" x14ac:dyDescent="0.2">
      <c r="B12" s="13" t="s">
        <v>9</v>
      </c>
      <c r="C12" s="25">
        <v>200</v>
      </c>
      <c r="D12" s="13" t="s">
        <v>10</v>
      </c>
      <c r="F12" s="19"/>
    </row>
    <row r="13" spans="2:6" x14ac:dyDescent="0.2">
      <c r="B13" s="13" t="s">
        <v>11</v>
      </c>
      <c r="C13" s="25">
        <v>50</v>
      </c>
      <c r="D13" s="27" t="s">
        <v>8</v>
      </c>
      <c r="F13" s="19"/>
    </row>
    <row r="14" spans="2:6" x14ac:dyDescent="0.2">
      <c r="B14" s="13" t="s">
        <v>12</v>
      </c>
      <c r="C14" s="25">
        <v>100</v>
      </c>
      <c r="D14" s="27" t="s">
        <v>10</v>
      </c>
      <c r="F14" s="19"/>
    </row>
    <row r="15" spans="2:6" x14ac:dyDescent="0.2">
      <c r="B15" s="18"/>
      <c r="C15" s="28"/>
      <c r="D15" s="13"/>
      <c r="F15" s="19"/>
    </row>
    <row r="16" spans="2:6" x14ac:dyDescent="0.2">
      <c r="B16" s="18"/>
      <c r="C16" s="28"/>
      <c r="D16" s="13"/>
      <c r="F16" s="19"/>
    </row>
    <row r="17" spans="2:6" x14ac:dyDescent="0.2">
      <c r="B17" s="13" t="s">
        <v>13</v>
      </c>
      <c r="C17" s="29">
        <v>0.73</v>
      </c>
      <c r="D17" s="13" t="s">
        <v>14</v>
      </c>
      <c r="F17" s="19"/>
    </row>
    <row r="18" spans="2:6" x14ac:dyDescent="0.2">
      <c r="B18" s="13" t="s">
        <v>15</v>
      </c>
      <c r="C18" s="29">
        <v>0.74</v>
      </c>
      <c r="D18" s="13" t="s">
        <v>16</v>
      </c>
      <c r="F18" s="19"/>
    </row>
    <row r="19" spans="2:6" x14ac:dyDescent="0.2">
      <c r="B19" s="13" t="s">
        <v>17</v>
      </c>
      <c r="C19" s="29">
        <v>0.75</v>
      </c>
      <c r="D19" s="27" t="s">
        <v>14</v>
      </c>
      <c r="F19" s="19"/>
    </row>
    <row r="20" spans="2:6" ht="17" thickBot="1" x14ac:dyDescent="0.25">
      <c r="B20" s="30" t="s">
        <v>18</v>
      </c>
      <c r="C20" s="31">
        <v>0.75</v>
      </c>
      <c r="D20" s="32" t="s">
        <v>16</v>
      </c>
      <c r="E20" s="33"/>
      <c r="F20" s="3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12CDF-3CAB-1A47-B29C-AEFBD2088C54}">
  <dimension ref="B2:R83"/>
  <sheetViews>
    <sheetView workbookViewId="0">
      <selection activeCell="O20" sqref="O20"/>
    </sheetView>
  </sheetViews>
  <sheetFormatPr baseColWidth="10" defaultColWidth="9.1640625" defaultRowHeight="16" x14ac:dyDescent="0.2"/>
  <cols>
    <col min="1" max="1" width="3.5" style="2" customWidth="1"/>
    <col min="2" max="2" width="12" style="2" customWidth="1"/>
    <col min="3" max="3" width="13.5" style="2" customWidth="1"/>
    <col min="4" max="4" width="20" style="2" customWidth="1"/>
    <col min="5" max="5" width="16.33203125" style="2" customWidth="1"/>
    <col min="6" max="6" width="14.83203125" style="2" customWidth="1"/>
    <col min="7" max="7" width="16.5" style="2" bestFit="1" customWidth="1"/>
    <col min="8" max="8" width="9.6640625" style="2" customWidth="1"/>
    <col min="9" max="9" width="3.6640625" style="2" customWidth="1"/>
    <col min="10" max="10" width="13.5" style="2" customWidth="1"/>
    <col min="11" max="11" width="12.33203125" style="2" customWidth="1"/>
    <col min="12" max="12" width="11.33203125" style="2" customWidth="1"/>
    <col min="13" max="13" width="12.1640625" style="2" customWidth="1"/>
    <col min="14" max="14" width="9.1640625" style="2"/>
    <col min="15" max="15" width="11.6640625" style="2" customWidth="1"/>
    <col min="16" max="16384" width="9.1640625" style="2"/>
  </cols>
  <sheetData>
    <row r="2" spans="2:18" x14ac:dyDescent="0.2">
      <c r="B2" s="35"/>
      <c r="C2" s="36"/>
      <c r="D2" s="36"/>
      <c r="E2" s="37"/>
      <c r="F2" s="36"/>
      <c r="G2" s="36"/>
      <c r="H2" s="38"/>
      <c r="J2" s="39" t="s">
        <v>19</v>
      </c>
      <c r="K2" s="40"/>
      <c r="L2" s="40"/>
      <c r="M2" s="40"/>
      <c r="N2" s="40"/>
      <c r="O2" s="40"/>
      <c r="P2" s="41"/>
    </row>
    <row r="3" spans="2:18" x14ac:dyDescent="0.2">
      <c r="B3" s="42"/>
      <c r="F3" s="43"/>
      <c r="G3" s="43"/>
      <c r="H3" s="44"/>
      <c r="J3" s="42"/>
      <c r="K3" s="1"/>
      <c r="L3" s="1"/>
      <c r="M3" s="1"/>
      <c r="N3" s="1"/>
      <c r="P3" s="44"/>
    </row>
    <row r="4" spans="2:18" x14ac:dyDescent="0.2">
      <c r="B4" s="42"/>
      <c r="D4" s="1" t="s">
        <v>26</v>
      </c>
      <c r="E4" s="45"/>
      <c r="F4" s="46" t="s">
        <v>21</v>
      </c>
      <c r="G4" s="47" t="s">
        <v>22</v>
      </c>
      <c r="H4" s="48"/>
      <c r="J4" s="49"/>
      <c r="K4" s="50"/>
      <c r="L4" s="50"/>
      <c r="M4" s="50"/>
      <c r="N4" s="50"/>
      <c r="P4" s="44"/>
    </row>
    <row r="5" spans="2:18" x14ac:dyDescent="0.2">
      <c r="B5" s="42"/>
      <c r="D5" s="51">
        <f>Parameters!C7</f>
        <v>0.95</v>
      </c>
      <c r="E5" s="45"/>
      <c r="H5" s="44"/>
      <c r="J5" s="42"/>
      <c r="K5" s="52"/>
      <c r="L5" s="52" t="s">
        <v>23</v>
      </c>
      <c r="M5" s="53"/>
      <c r="N5" s="54" t="s">
        <v>24</v>
      </c>
      <c r="P5" s="44"/>
    </row>
    <row r="6" spans="2:18" x14ac:dyDescent="0.2">
      <c r="B6" s="42"/>
      <c r="D6" s="55" t="s">
        <v>38</v>
      </c>
      <c r="E6" s="45"/>
      <c r="H6" s="44"/>
      <c r="J6" s="42"/>
      <c r="K6" s="56" t="s">
        <v>25</v>
      </c>
      <c r="L6" s="57" t="s">
        <v>26</v>
      </c>
      <c r="M6" s="58" t="s">
        <v>20</v>
      </c>
      <c r="N6" s="59" t="s">
        <v>27</v>
      </c>
      <c r="P6" s="60"/>
      <c r="Q6" s="1"/>
      <c r="R6" s="1"/>
    </row>
    <row r="7" spans="2:18" x14ac:dyDescent="0.2">
      <c r="B7" s="49"/>
      <c r="C7" s="1" t="s">
        <v>26</v>
      </c>
      <c r="D7" s="1"/>
      <c r="F7" s="61">
        <f>Parameters!C13</f>
        <v>50</v>
      </c>
      <c r="G7" s="62">
        <f>Parameters!C19</f>
        <v>0.75</v>
      </c>
      <c r="H7" s="63"/>
      <c r="J7" s="42"/>
      <c r="K7" s="64">
        <v>1</v>
      </c>
      <c r="L7" s="65">
        <v>1</v>
      </c>
      <c r="M7" s="65">
        <v>0</v>
      </c>
      <c r="N7" s="66">
        <f>L7+M7</f>
        <v>1</v>
      </c>
      <c r="P7" s="60"/>
      <c r="Q7" s="1"/>
      <c r="R7" s="1"/>
    </row>
    <row r="8" spans="2:18" x14ac:dyDescent="0.2">
      <c r="B8" s="42"/>
      <c r="C8" s="67">
        <v>1</v>
      </c>
      <c r="D8" s="67"/>
      <c r="E8" s="45"/>
      <c r="F8" s="55" t="s">
        <v>11</v>
      </c>
      <c r="G8" s="55" t="s">
        <v>17</v>
      </c>
      <c r="H8" s="44"/>
      <c r="J8" s="42"/>
      <c r="K8" s="68">
        <v>2</v>
      </c>
      <c r="L8" s="65">
        <f>L7*$D$5+M7*$D$14</f>
        <v>0.95</v>
      </c>
      <c r="M8" s="65">
        <f>L7*$D$11+M7*$D$20</f>
        <v>5.0000000000000044E-2</v>
      </c>
      <c r="N8" s="66">
        <f t="shared" ref="N8:N18" si="0">L8+M8</f>
        <v>1</v>
      </c>
      <c r="P8" s="44"/>
      <c r="Q8" s="69"/>
      <c r="R8" s="69"/>
    </row>
    <row r="9" spans="2:18" x14ac:dyDescent="0.2">
      <c r="B9" s="42"/>
      <c r="E9" s="45"/>
      <c r="F9" s="67"/>
      <c r="G9" s="67"/>
      <c r="H9" s="44"/>
      <c r="J9" s="42"/>
      <c r="K9" s="68">
        <v>3</v>
      </c>
      <c r="L9" s="65">
        <f t="shared" ref="L9:L18" si="1">L8*$D$5+M8*$D$14</f>
        <v>0.94500000000000006</v>
      </c>
      <c r="M9" s="65">
        <f t="shared" ref="M9:M18" si="2">L8*$D$11+M8*$D$20</f>
        <v>5.5000000000000049E-2</v>
      </c>
      <c r="N9" s="66">
        <f t="shared" si="0"/>
        <v>1</v>
      </c>
      <c r="P9" s="44"/>
    </row>
    <row r="10" spans="2:18" x14ac:dyDescent="0.2">
      <c r="B10" s="42"/>
      <c r="D10" s="1" t="s">
        <v>20</v>
      </c>
      <c r="E10" s="45"/>
      <c r="F10" s="67"/>
      <c r="G10" s="67"/>
      <c r="H10" s="44"/>
      <c r="J10" s="42"/>
      <c r="K10" s="68">
        <v>4</v>
      </c>
      <c r="L10" s="65">
        <f t="shared" si="1"/>
        <v>0.94450000000000012</v>
      </c>
      <c r="M10" s="65">
        <f t="shared" si="2"/>
        <v>5.5500000000000049E-2</v>
      </c>
      <c r="N10" s="66">
        <f t="shared" si="0"/>
        <v>1.0000000000000002</v>
      </c>
      <c r="P10" s="44"/>
      <c r="Q10" s="16"/>
      <c r="R10" s="16"/>
    </row>
    <row r="11" spans="2:18" x14ac:dyDescent="0.2">
      <c r="B11" s="42"/>
      <c r="D11" s="51">
        <f>1-D5</f>
        <v>5.0000000000000044E-2</v>
      </c>
      <c r="F11" s="67"/>
      <c r="G11" s="67"/>
      <c r="H11" s="44"/>
      <c r="J11" s="42"/>
      <c r="K11" s="68">
        <v>5</v>
      </c>
      <c r="L11" s="65">
        <f t="shared" si="1"/>
        <v>0.94445000000000012</v>
      </c>
      <c r="M11" s="65">
        <f t="shared" si="2"/>
        <v>5.5550000000000058E-2</v>
      </c>
      <c r="N11" s="66">
        <f t="shared" si="0"/>
        <v>1.0000000000000002</v>
      </c>
      <c r="P11" s="44"/>
      <c r="Q11" s="16"/>
      <c r="R11" s="16"/>
    </row>
    <row r="12" spans="2:18" x14ac:dyDescent="0.2">
      <c r="B12" s="49" t="s">
        <v>28</v>
      </c>
      <c r="C12" s="1"/>
      <c r="D12" s="70" t="s">
        <v>39</v>
      </c>
      <c r="F12" s="67"/>
      <c r="G12" s="67"/>
      <c r="H12" s="44"/>
      <c r="J12" s="42"/>
      <c r="K12" s="68">
        <v>6</v>
      </c>
      <c r="L12" s="65">
        <f t="shared" si="1"/>
        <v>0.94444500000000009</v>
      </c>
      <c r="M12" s="65">
        <f t="shared" si="2"/>
        <v>5.5555000000000063E-2</v>
      </c>
      <c r="N12" s="66">
        <f t="shared" si="0"/>
        <v>1.0000000000000002</v>
      </c>
      <c r="P12" s="44"/>
      <c r="Q12" s="16"/>
      <c r="R12" s="16"/>
    </row>
    <row r="13" spans="2:18" x14ac:dyDescent="0.2">
      <c r="B13" s="42"/>
      <c r="D13" s="1" t="s">
        <v>26</v>
      </c>
      <c r="E13" s="45"/>
      <c r="F13" s="67"/>
      <c r="G13" s="67"/>
      <c r="H13" s="44"/>
      <c r="J13" s="42"/>
      <c r="K13" s="68">
        <v>7</v>
      </c>
      <c r="L13" s="65">
        <f t="shared" si="1"/>
        <v>0.94444450000000013</v>
      </c>
      <c r="M13" s="65">
        <f t="shared" si="2"/>
        <v>5.5555500000000063E-2</v>
      </c>
      <c r="N13" s="66">
        <f t="shared" si="0"/>
        <v>1.0000000000000002</v>
      </c>
      <c r="P13" s="44"/>
      <c r="Q13" s="16"/>
      <c r="R13" s="16"/>
    </row>
    <row r="14" spans="2:18" x14ac:dyDescent="0.2">
      <c r="B14" s="42"/>
      <c r="D14" s="51">
        <f>Parameters!C4</f>
        <v>0.85</v>
      </c>
      <c r="E14" s="45"/>
      <c r="F14" s="67"/>
      <c r="G14" s="67"/>
      <c r="H14" s="44"/>
      <c r="J14" s="42"/>
      <c r="K14" s="68">
        <v>8</v>
      </c>
      <c r="L14" s="65">
        <f t="shared" si="1"/>
        <v>0.9444444500000001</v>
      </c>
      <c r="M14" s="65">
        <f t="shared" si="2"/>
        <v>5.5555550000000058E-2</v>
      </c>
      <c r="N14" s="66">
        <f t="shared" si="0"/>
        <v>1.0000000000000002</v>
      </c>
      <c r="P14" s="44"/>
      <c r="Q14" s="16"/>
      <c r="R14" s="16"/>
    </row>
    <row r="15" spans="2:18" x14ac:dyDescent="0.2">
      <c r="B15" s="42"/>
      <c r="D15" s="55" t="s">
        <v>40</v>
      </c>
      <c r="E15" s="45"/>
      <c r="F15" s="67"/>
      <c r="G15" s="67"/>
      <c r="H15" s="44"/>
      <c r="J15" s="42"/>
      <c r="K15" s="68">
        <v>9</v>
      </c>
      <c r="L15" s="65">
        <f t="shared" si="1"/>
        <v>0.94444444500000002</v>
      </c>
      <c r="M15" s="65">
        <f t="shared" si="2"/>
        <v>5.5555555000000062E-2</v>
      </c>
      <c r="N15" s="66">
        <f t="shared" si="0"/>
        <v>1</v>
      </c>
      <c r="P15" s="44"/>
      <c r="Q15" s="16"/>
      <c r="R15" s="16"/>
    </row>
    <row r="16" spans="2:18" x14ac:dyDescent="0.2">
      <c r="B16" s="71"/>
      <c r="C16" s="72" t="s">
        <v>20</v>
      </c>
      <c r="D16" s="73"/>
      <c r="F16" s="61">
        <f>Parameters!C11</f>
        <v>150</v>
      </c>
      <c r="G16" s="74">
        <f>Parameters!C17</f>
        <v>0.73</v>
      </c>
      <c r="H16" s="63"/>
      <c r="J16" s="42"/>
      <c r="K16" s="68">
        <v>10</v>
      </c>
      <c r="L16" s="65">
        <f t="shared" si="1"/>
        <v>0.94444444449999998</v>
      </c>
      <c r="M16" s="65">
        <f t="shared" si="2"/>
        <v>5.5555555500000055E-2</v>
      </c>
      <c r="N16" s="66">
        <f t="shared" si="0"/>
        <v>1</v>
      </c>
      <c r="P16" s="44"/>
      <c r="Q16" s="16"/>
      <c r="R16" s="16"/>
    </row>
    <row r="17" spans="2:18" x14ac:dyDescent="0.2">
      <c r="B17" s="42"/>
      <c r="C17" s="67">
        <v>0</v>
      </c>
      <c r="D17" s="67"/>
      <c r="E17" s="45"/>
      <c r="F17" s="55" t="s">
        <v>7</v>
      </c>
      <c r="G17" s="55" t="s">
        <v>13</v>
      </c>
      <c r="H17" s="44"/>
      <c r="J17" s="42"/>
      <c r="K17" s="68">
        <v>11</v>
      </c>
      <c r="L17" s="65">
        <f t="shared" si="1"/>
        <v>0.94444444444999998</v>
      </c>
      <c r="M17" s="65">
        <f t="shared" si="2"/>
        <v>5.5555555550000052E-2</v>
      </c>
      <c r="N17" s="66">
        <f t="shared" si="0"/>
        <v>1</v>
      </c>
      <c r="P17" s="44"/>
      <c r="Q17" s="16"/>
      <c r="R17" s="16"/>
    </row>
    <row r="18" spans="2:18" x14ac:dyDescent="0.2">
      <c r="B18" s="42"/>
      <c r="E18" s="45"/>
      <c r="H18" s="44"/>
      <c r="J18" s="42"/>
      <c r="K18" s="75">
        <v>12</v>
      </c>
      <c r="L18" s="65">
        <f t="shared" si="1"/>
        <v>0.94444444444499998</v>
      </c>
      <c r="M18" s="65">
        <f t="shared" si="2"/>
        <v>5.5555555555000052E-2</v>
      </c>
      <c r="N18" s="66">
        <f t="shared" si="0"/>
        <v>1</v>
      </c>
      <c r="P18" s="44"/>
      <c r="Q18" s="16"/>
      <c r="R18" s="16"/>
    </row>
    <row r="19" spans="2:18" x14ac:dyDescent="0.2">
      <c r="B19" s="42"/>
      <c r="D19" s="1" t="s">
        <v>20</v>
      </c>
      <c r="E19" s="45"/>
      <c r="H19" s="44"/>
      <c r="J19" s="42"/>
      <c r="P19" s="44"/>
      <c r="Q19" s="16"/>
      <c r="R19" s="16"/>
    </row>
    <row r="20" spans="2:18" x14ac:dyDescent="0.2">
      <c r="B20" s="42"/>
      <c r="D20" s="51">
        <f>1-D14</f>
        <v>0.15000000000000002</v>
      </c>
      <c r="H20" s="44"/>
      <c r="J20" s="42"/>
      <c r="P20" s="44"/>
      <c r="Q20" s="16"/>
      <c r="R20" s="16"/>
    </row>
    <row r="21" spans="2:18" x14ac:dyDescent="0.2">
      <c r="B21" s="42"/>
      <c r="D21" s="55" t="s">
        <v>41</v>
      </c>
      <c r="H21" s="44"/>
      <c r="J21" s="42"/>
      <c r="P21" s="44"/>
    </row>
    <row r="22" spans="2:18" x14ac:dyDescent="0.2">
      <c r="B22" s="76"/>
      <c r="C22" s="77"/>
      <c r="D22" s="77"/>
      <c r="E22" s="77"/>
      <c r="F22" s="78"/>
      <c r="G22" s="78"/>
      <c r="H22" s="59"/>
      <c r="J22" s="76"/>
      <c r="K22" s="77"/>
      <c r="L22" s="77"/>
      <c r="M22" s="77"/>
      <c r="N22" s="77"/>
      <c r="O22" s="77"/>
      <c r="P22" s="79"/>
    </row>
    <row r="23" spans="2:18" ht="6" customHeight="1" x14ac:dyDescent="0.2">
      <c r="D23" s="67"/>
    </row>
    <row r="24" spans="2:18" x14ac:dyDescent="0.2">
      <c r="B24" s="39" t="s">
        <v>29</v>
      </c>
      <c r="C24" s="80"/>
      <c r="D24" s="81"/>
      <c r="E24" s="81"/>
      <c r="F24" s="81"/>
      <c r="G24" s="81"/>
      <c r="H24" s="82"/>
      <c r="J24" s="39" t="s">
        <v>30</v>
      </c>
      <c r="K24" s="80"/>
      <c r="L24" s="81"/>
      <c r="M24" s="81"/>
      <c r="N24" s="81"/>
      <c r="O24" s="81"/>
      <c r="P24" s="82"/>
    </row>
    <row r="25" spans="2:18" x14ac:dyDescent="0.2">
      <c r="B25" s="42"/>
      <c r="C25" s="83"/>
      <c r="D25" s="50"/>
      <c r="E25" s="50"/>
      <c r="F25" s="50"/>
      <c r="G25" s="1"/>
      <c r="H25" s="60"/>
      <c r="J25" s="42"/>
      <c r="K25" s="83"/>
      <c r="L25" s="50"/>
      <c r="M25" s="50"/>
      <c r="N25" s="50"/>
      <c r="O25" s="1"/>
      <c r="P25" s="60"/>
      <c r="Q25" s="1"/>
    </row>
    <row r="26" spans="2:18" x14ac:dyDescent="0.2">
      <c r="B26" s="49"/>
      <c r="C26" s="84"/>
      <c r="D26" s="52" t="s">
        <v>23</v>
      </c>
      <c r="E26" s="85"/>
      <c r="F26" s="54" t="s">
        <v>24</v>
      </c>
      <c r="G26" s="73"/>
      <c r="H26" s="86"/>
      <c r="J26" s="49"/>
      <c r="K26" s="84"/>
      <c r="L26" s="52" t="s">
        <v>23</v>
      </c>
      <c r="M26" s="85"/>
      <c r="N26" s="54" t="s">
        <v>24</v>
      </c>
      <c r="O26" s="73"/>
      <c r="P26" s="86"/>
    </row>
    <row r="27" spans="2:18" x14ac:dyDescent="0.2">
      <c r="B27" s="87"/>
      <c r="C27" s="88" t="s">
        <v>25</v>
      </c>
      <c r="D27" s="58" t="s">
        <v>26</v>
      </c>
      <c r="E27" s="58" t="s">
        <v>20</v>
      </c>
      <c r="F27" s="59" t="s">
        <v>21</v>
      </c>
      <c r="G27" s="73"/>
      <c r="H27" s="86"/>
      <c r="J27" s="87"/>
      <c r="K27" s="88" t="s">
        <v>25</v>
      </c>
      <c r="L27" s="58" t="s">
        <v>26</v>
      </c>
      <c r="M27" s="58" t="s">
        <v>20</v>
      </c>
      <c r="N27" s="59" t="s">
        <v>31</v>
      </c>
      <c r="O27" s="73"/>
      <c r="P27" s="86"/>
      <c r="Q27" s="69"/>
    </row>
    <row r="28" spans="2:18" x14ac:dyDescent="0.2">
      <c r="B28" s="49"/>
      <c r="C28" s="89">
        <v>1</v>
      </c>
      <c r="D28" s="90">
        <f>L7*$F$7</f>
        <v>50</v>
      </c>
      <c r="E28" s="90">
        <f>M7*$F$16</f>
        <v>0</v>
      </c>
      <c r="F28" s="90">
        <f>D28+E28</f>
        <v>50</v>
      </c>
      <c r="G28" s="91"/>
      <c r="H28" s="44"/>
      <c r="J28" s="49"/>
      <c r="K28" s="89">
        <v>1</v>
      </c>
      <c r="L28" s="66">
        <f>L7*$G$7</f>
        <v>0.75</v>
      </c>
      <c r="M28" s="66">
        <f>M7*$G$16</f>
        <v>0</v>
      </c>
      <c r="N28" s="65">
        <f>L28+M28</f>
        <v>0.75</v>
      </c>
      <c r="O28" s="92"/>
      <c r="P28" s="44"/>
      <c r="Q28" s="69"/>
    </row>
    <row r="29" spans="2:18" x14ac:dyDescent="0.2">
      <c r="B29" s="49"/>
      <c r="C29" s="93">
        <v>2</v>
      </c>
      <c r="D29" s="90">
        <f t="shared" ref="D29:D39" si="3">L8*$F$7</f>
        <v>47.5</v>
      </c>
      <c r="E29" s="90">
        <f t="shared" ref="E29:E39" si="4">M8*$F$16</f>
        <v>7.5000000000000071</v>
      </c>
      <c r="F29" s="90">
        <f t="shared" ref="F29:F39" si="5">D29+E29</f>
        <v>55.000000000000007</v>
      </c>
      <c r="G29" s="91"/>
      <c r="H29" s="44"/>
      <c r="J29" s="49"/>
      <c r="K29" s="93">
        <v>2</v>
      </c>
      <c r="L29" s="66">
        <f t="shared" ref="L29:L39" si="6">L8*$G$7</f>
        <v>0.71249999999999991</v>
      </c>
      <c r="M29" s="66">
        <f t="shared" ref="M29:M39" si="7">M8*$G$16</f>
        <v>3.6500000000000032E-2</v>
      </c>
      <c r="N29" s="65">
        <f t="shared" ref="N29:N39" si="8">L29+M29</f>
        <v>0.74899999999999989</v>
      </c>
      <c r="O29" s="92"/>
      <c r="P29" s="44"/>
    </row>
    <row r="30" spans="2:18" x14ac:dyDescent="0.2">
      <c r="B30" s="49"/>
      <c r="C30" s="93">
        <v>3</v>
      </c>
      <c r="D30" s="90">
        <f t="shared" si="3"/>
        <v>47.25</v>
      </c>
      <c r="E30" s="90">
        <f t="shared" si="4"/>
        <v>8.2500000000000071</v>
      </c>
      <c r="F30" s="90">
        <f t="shared" si="5"/>
        <v>55.500000000000007</v>
      </c>
      <c r="G30" s="91"/>
      <c r="H30" s="44"/>
      <c r="J30" s="49"/>
      <c r="K30" s="93">
        <v>3</v>
      </c>
      <c r="L30" s="66">
        <f t="shared" si="6"/>
        <v>0.70874999999999999</v>
      </c>
      <c r="M30" s="66">
        <f t="shared" si="7"/>
        <v>4.0150000000000033E-2</v>
      </c>
      <c r="N30" s="65">
        <f t="shared" si="8"/>
        <v>0.74890000000000001</v>
      </c>
      <c r="O30" s="92"/>
      <c r="P30" s="44"/>
      <c r="Q30" s="16"/>
    </row>
    <row r="31" spans="2:18" x14ac:dyDescent="0.2">
      <c r="B31" s="49"/>
      <c r="C31" s="93">
        <v>4</v>
      </c>
      <c r="D31" s="90">
        <f t="shared" si="3"/>
        <v>47.225000000000009</v>
      </c>
      <c r="E31" s="90">
        <f t="shared" si="4"/>
        <v>8.3250000000000082</v>
      </c>
      <c r="F31" s="90">
        <f t="shared" si="5"/>
        <v>55.550000000000018</v>
      </c>
      <c r="G31" s="91"/>
      <c r="H31" s="44"/>
      <c r="J31" s="49"/>
      <c r="K31" s="93">
        <v>4</v>
      </c>
      <c r="L31" s="66">
        <f t="shared" si="6"/>
        <v>0.70837500000000009</v>
      </c>
      <c r="M31" s="66">
        <f t="shared" si="7"/>
        <v>4.0515000000000037E-2</v>
      </c>
      <c r="N31" s="65">
        <f t="shared" si="8"/>
        <v>0.74889000000000017</v>
      </c>
      <c r="O31" s="92"/>
      <c r="P31" s="44"/>
      <c r="Q31" s="16"/>
    </row>
    <row r="32" spans="2:18" x14ac:dyDescent="0.2">
      <c r="B32" s="49"/>
      <c r="C32" s="93">
        <v>5</v>
      </c>
      <c r="D32" s="90">
        <f t="shared" si="3"/>
        <v>47.222500000000004</v>
      </c>
      <c r="E32" s="90">
        <f t="shared" si="4"/>
        <v>8.3325000000000085</v>
      </c>
      <c r="F32" s="90">
        <f t="shared" si="5"/>
        <v>55.555000000000014</v>
      </c>
      <c r="G32" s="91"/>
      <c r="H32" s="44"/>
      <c r="J32" s="49"/>
      <c r="K32" s="93">
        <v>5</v>
      </c>
      <c r="L32" s="66">
        <f t="shared" si="6"/>
        <v>0.70833750000000006</v>
      </c>
      <c r="M32" s="66">
        <f t="shared" si="7"/>
        <v>4.0551500000000039E-2</v>
      </c>
      <c r="N32" s="65">
        <f t="shared" si="8"/>
        <v>0.74888900000000014</v>
      </c>
      <c r="O32" s="92"/>
      <c r="P32" s="44"/>
      <c r="Q32" s="16"/>
    </row>
    <row r="33" spans="2:17" x14ac:dyDescent="0.2">
      <c r="B33" s="49"/>
      <c r="C33" s="93">
        <v>6</v>
      </c>
      <c r="D33" s="90">
        <f t="shared" si="3"/>
        <v>47.222250000000003</v>
      </c>
      <c r="E33" s="90">
        <f t="shared" si="4"/>
        <v>8.3332500000000103</v>
      </c>
      <c r="F33" s="90">
        <f t="shared" si="5"/>
        <v>55.555500000000009</v>
      </c>
      <c r="G33" s="91"/>
      <c r="H33" s="44"/>
      <c r="J33" s="49"/>
      <c r="K33" s="93">
        <v>6</v>
      </c>
      <c r="L33" s="66">
        <f t="shared" si="6"/>
        <v>0.7083337500000001</v>
      </c>
      <c r="M33" s="66">
        <f t="shared" si="7"/>
        <v>4.0555150000000047E-2</v>
      </c>
      <c r="N33" s="65">
        <f t="shared" si="8"/>
        <v>0.74888890000000019</v>
      </c>
      <c r="O33" s="92"/>
      <c r="P33" s="44"/>
      <c r="Q33" s="16"/>
    </row>
    <row r="34" spans="2:17" x14ac:dyDescent="0.2">
      <c r="B34" s="49"/>
      <c r="C34" s="93">
        <v>7</v>
      </c>
      <c r="D34" s="90">
        <f t="shared" si="3"/>
        <v>47.222225000000009</v>
      </c>
      <c r="E34" s="90">
        <f t="shared" si="4"/>
        <v>8.3333250000000092</v>
      </c>
      <c r="F34" s="90">
        <f t="shared" si="5"/>
        <v>55.555550000000018</v>
      </c>
      <c r="G34" s="91"/>
      <c r="H34" s="44"/>
      <c r="J34" s="49"/>
      <c r="K34" s="93">
        <v>7</v>
      </c>
      <c r="L34" s="66">
        <f t="shared" si="6"/>
        <v>0.70833337500000004</v>
      </c>
      <c r="M34" s="66">
        <f t="shared" si="7"/>
        <v>4.0555515000000042E-2</v>
      </c>
      <c r="N34" s="65">
        <f t="shared" si="8"/>
        <v>0.74888889000000014</v>
      </c>
      <c r="O34" s="92"/>
      <c r="P34" s="44"/>
      <c r="Q34" s="16"/>
    </row>
    <row r="35" spans="2:17" x14ac:dyDescent="0.2">
      <c r="B35" s="49"/>
      <c r="C35" s="93">
        <v>8</v>
      </c>
      <c r="D35" s="90">
        <f t="shared" si="3"/>
        <v>47.222222500000008</v>
      </c>
      <c r="E35" s="90">
        <f t="shared" si="4"/>
        <v>8.333332500000008</v>
      </c>
      <c r="F35" s="90">
        <f t="shared" si="5"/>
        <v>55.555555000000012</v>
      </c>
      <c r="G35" s="91"/>
      <c r="H35" s="44"/>
      <c r="J35" s="49"/>
      <c r="K35" s="93">
        <v>8</v>
      </c>
      <c r="L35" s="66">
        <f t="shared" si="6"/>
        <v>0.70833333750000005</v>
      </c>
      <c r="M35" s="66">
        <f t="shared" si="7"/>
        <v>4.0555551500000044E-2</v>
      </c>
      <c r="N35" s="65">
        <f t="shared" si="8"/>
        <v>0.74888888900000006</v>
      </c>
      <c r="O35" s="92"/>
      <c r="P35" s="44"/>
      <c r="Q35" s="16"/>
    </row>
    <row r="36" spans="2:17" x14ac:dyDescent="0.2">
      <c r="B36" s="49"/>
      <c r="C36" s="93">
        <v>9</v>
      </c>
      <c r="D36" s="90">
        <f t="shared" si="3"/>
        <v>47.222222250000002</v>
      </c>
      <c r="E36" s="90">
        <f t="shared" si="4"/>
        <v>8.3333332500000097</v>
      </c>
      <c r="F36" s="90">
        <f t="shared" si="5"/>
        <v>55.555555500000011</v>
      </c>
      <c r="G36" s="91"/>
      <c r="H36" s="44"/>
      <c r="J36" s="49"/>
      <c r="K36" s="93">
        <v>9</v>
      </c>
      <c r="L36" s="66">
        <f t="shared" si="6"/>
        <v>0.70833333374999996</v>
      </c>
      <c r="M36" s="66">
        <f t="shared" si="7"/>
        <v>4.0555555150000047E-2</v>
      </c>
      <c r="N36" s="65">
        <f t="shared" si="8"/>
        <v>0.74888888890000005</v>
      </c>
      <c r="O36" s="92"/>
      <c r="P36" s="44"/>
      <c r="Q36" s="16"/>
    </row>
    <row r="37" spans="2:17" x14ac:dyDescent="0.2">
      <c r="B37" s="49"/>
      <c r="C37" s="93">
        <v>10</v>
      </c>
      <c r="D37" s="90">
        <f t="shared" si="3"/>
        <v>47.222222224999996</v>
      </c>
      <c r="E37" s="90">
        <f t="shared" si="4"/>
        <v>8.3333333250000088</v>
      </c>
      <c r="F37" s="90">
        <f t="shared" si="5"/>
        <v>55.555555550000008</v>
      </c>
      <c r="G37" s="91"/>
      <c r="H37" s="44"/>
      <c r="J37" s="49"/>
      <c r="K37" s="93">
        <v>10</v>
      </c>
      <c r="L37" s="66">
        <f t="shared" si="6"/>
        <v>0.70833333337499993</v>
      </c>
      <c r="M37" s="66">
        <f t="shared" si="7"/>
        <v>4.0555555515000036E-2</v>
      </c>
      <c r="N37" s="65">
        <f t="shared" si="8"/>
        <v>0.74888888888999994</v>
      </c>
      <c r="O37" s="92"/>
      <c r="P37" s="44"/>
      <c r="Q37" s="16"/>
    </row>
    <row r="38" spans="2:17" x14ac:dyDescent="0.2">
      <c r="B38" s="49"/>
      <c r="C38" s="93">
        <v>11</v>
      </c>
      <c r="D38" s="90">
        <f t="shared" si="3"/>
        <v>47.222222222500001</v>
      </c>
      <c r="E38" s="90">
        <f t="shared" si="4"/>
        <v>8.3333333325000076</v>
      </c>
      <c r="F38" s="90">
        <f t="shared" si="5"/>
        <v>55.555555555000012</v>
      </c>
      <c r="G38" s="91"/>
      <c r="H38" s="44"/>
      <c r="J38" s="49"/>
      <c r="K38" s="93">
        <v>11</v>
      </c>
      <c r="L38" s="66">
        <f t="shared" si="6"/>
        <v>0.70833333333749993</v>
      </c>
      <c r="M38" s="66">
        <f t="shared" si="7"/>
        <v>4.055555555150004E-2</v>
      </c>
      <c r="N38" s="65">
        <f t="shared" si="8"/>
        <v>0.74888888888899996</v>
      </c>
      <c r="O38" s="92"/>
      <c r="P38" s="44"/>
      <c r="Q38" s="16"/>
    </row>
    <row r="39" spans="2:17" ht="18" x14ac:dyDescent="0.2">
      <c r="B39" s="49"/>
      <c r="C39" s="94">
        <v>12</v>
      </c>
      <c r="D39" s="90">
        <f t="shared" si="3"/>
        <v>47.222222222249997</v>
      </c>
      <c r="E39" s="90">
        <f t="shared" si="4"/>
        <v>8.3333333332500086</v>
      </c>
      <c r="F39" s="90">
        <f t="shared" si="5"/>
        <v>55.555555555500007</v>
      </c>
      <c r="G39" s="91"/>
      <c r="H39" s="44"/>
      <c r="J39" s="49"/>
      <c r="K39" s="94">
        <v>12</v>
      </c>
      <c r="L39" s="66">
        <f t="shared" si="6"/>
        <v>0.70833333333375004</v>
      </c>
      <c r="M39" s="66">
        <f t="shared" si="7"/>
        <v>4.0555555555150037E-2</v>
      </c>
      <c r="N39" s="65">
        <f t="shared" si="8"/>
        <v>0.74888888888890004</v>
      </c>
      <c r="O39" s="92"/>
      <c r="P39" s="44"/>
      <c r="Q39" s="95"/>
    </row>
    <row r="40" spans="2:17" ht="18" x14ac:dyDescent="0.2">
      <c r="B40" s="96"/>
      <c r="C40" s="97"/>
      <c r="D40" s="98"/>
      <c r="E40" s="99" t="s">
        <v>32</v>
      </c>
      <c r="F40" s="90">
        <f>SUM(F28:F39)</f>
        <v>660.49382716050013</v>
      </c>
      <c r="G40" s="100"/>
      <c r="H40" s="101"/>
      <c r="J40" s="96"/>
      <c r="K40" s="97"/>
      <c r="L40" s="98"/>
      <c r="M40" s="99" t="s">
        <v>32</v>
      </c>
      <c r="N40" s="65">
        <f>SUM(N28:N39)</f>
        <v>8.9879012345679001</v>
      </c>
      <c r="O40" s="100"/>
      <c r="P40" s="101"/>
    </row>
    <row r="41" spans="2:17" ht="18" x14ac:dyDescent="0.2">
      <c r="B41" s="1"/>
      <c r="C41" s="102"/>
      <c r="D41" s="103"/>
      <c r="E41" s="103"/>
      <c r="F41" s="103"/>
      <c r="G41" s="95"/>
      <c r="H41" s="95"/>
    </row>
    <row r="42" spans="2:17" x14ac:dyDescent="0.2">
      <c r="C42" s="104"/>
    </row>
    <row r="43" spans="2:17" x14ac:dyDescent="0.2">
      <c r="C43" s="104"/>
      <c r="D43" s="16"/>
      <c r="E43" s="16"/>
      <c r="F43" s="16"/>
      <c r="G43" s="16"/>
      <c r="H43" s="16"/>
    </row>
    <row r="44" spans="2:17" x14ac:dyDescent="0.2">
      <c r="C44" s="104"/>
      <c r="D44" s="16"/>
      <c r="E44" s="16"/>
      <c r="F44" s="16"/>
      <c r="G44" s="16"/>
      <c r="H44" s="16"/>
    </row>
    <row r="45" spans="2:17" x14ac:dyDescent="0.2">
      <c r="C45" s="104"/>
      <c r="D45" s="16"/>
      <c r="E45" s="16"/>
      <c r="F45" s="16"/>
      <c r="G45" s="16"/>
      <c r="H45" s="16"/>
    </row>
    <row r="61" ht="12" customHeight="1" x14ac:dyDescent="0.2"/>
    <row r="62" ht="13.5" customHeight="1" x14ac:dyDescent="0.2"/>
    <row r="66" spans="3:3" x14ac:dyDescent="0.2">
      <c r="C66" s="104"/>
    </row>
    <row r="83" ht="15.75" customHeight="1" x14ac:dyDescent="0.2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9B64B-CE0E-5341-AF16-125F2D0E54A8}">
  <dimension ref="B2:R83"/>
  <sheetViews>
    <sheetView topLeftCell="A2" workbookViewId="0">
      <selection activeCell="F11" sqref="F11"/>
    </sheetView>
  </sheetViews>
  <sheetFormatPr baseColWidth="10" defaultColWidth="9.1640625" defaultRowHeight="16" x14ac:dyDescent="0.2"/>
  <cols>
    <col min="1" max="1" width="3.5" style="2" customWidth="1"/>
    <col min="2" max="2" width="10.83203125" style="2" customWidth="1"/>
    <col min="3" max="3" width="13.5" style="2" customWidth="1"/>
    <col min="4" max="4" width="20.83203125" style="2" customWidth="1"/>
    <col min="5" max="5" width="16.33203125" style="2" customWidth="1"/>
    <col min="6" max="7" width="13.5" style="2" bestFit="1" customWidth="1"/>
    <col min="8" max="8" width="8.33203125" style="2" customWidth="1"/>
    <col min="9" max="9" width="3.6640625" style="2" customWidth="1"/>
    <col min="10" max="10" width="13.5" style="2" customWidth="1"/>
    <col min="11" max="11" width="12.33203125" style="2" customWidth="1"/>
    <col min="12" max="12" width="11.33203125" style="2" customWidth="1"/>
    <col min="13" max="13" width="12.1640625" style="2" customWidth="1"/>
    <col min="14" max="14" width="9.1640625" style="2"/>
    <col min="15" max="15" width="11.6640625" style="2" customWidth="1"/>
    <col min="16" max="16384" width="9.1640625" style="2"/>
  </cols>
  <sheetData>
    <row r="2" spans="2:18" x14ac:dyDescent="0.2">
      <c r="B2" s="35"/>
      <c r="C2" s="36"/>
      <c r="D2" s="36"/>
      <c r="E2" s="37"/>
      <c r="F2" s="36"/>
      <c r="G2" s="36"/>
      <c r="H2" s="38"/>
      <c r="J2" s="39" t="s">
        <v>19</v>
      </c>
      <c r="K2" s="40"/>
      <c r="L2" s="40"/>
      <c r="M2" s="40"/>
      <c r="N2" s="40"/>
      <c r="O2" s="40"/>
      <c r="P2" s="41"/>
    </row>
    <row r="3" spans="2:18" x14ac:dyDescent="0.2">
      <c r="B3" s="42"/>
      <c r="F3" s="43"/>
      <c r="G3" s="43"/>
      <c r="H3" s="44"/>
      <c r="J3" s="42"/>
      <c r="K3" s="1"/>
      <c r="L3" s="1"/>
      <c r="M3" s="1"/>
      <c r="N3" s="1"/>
      <c r="P3" s="44"/>
    </row>
    <row r="4" spans="2:18" x14ac:dyDescent="0.2">
      <c r="B4" s="42"/>
      <c r="D4" s="1" t="s">
        <v>26</v>
      </c>
      <c r="E4" s="45"/>
      <c r="F4" s="46" t="s">
        <v>21</v>
      </c>
      <c r="G4" s="47" t="s">
        <v>22</v>
      </c>
      <c r="H4" s="48"/>
      <c r="J4" s="49"/>
      <c r="K4" s="50"/>
      <c r="L4" s="50"/>
      <c r="M4" s="50"/>
      <c r="N4" s="50"/>
      <c r="P4" s="44"/>
    </row>
    <row r="5" spans="2:18" x14ac:dyDescent="0.2">
      <c r="B5" s="42"/>
      <c r="D5" s="51">
        <f>Parameters!C8</f>
        <v>0.97499999999999998</v>
      </c>
      <c r="E5" s="45"/>
      <c r="H5" s="44"/>
      <c r="J5" s="42"/>
      <c r="K5" s="52"/>
      <c r="L5" s="52" t="s">
        <v>23</v>
      </c>
      <c r="M5" s="53"/>
      <c r="N5" s="54" t="s">
        <v>24</v>
      </c>
      <c r="P5" s="44"/>
    </row>
    <row r="6" spans="2:18" x14ac:dyDescent="0.2">
      <c r="B6" s="42"/>
      <c r="D6" s="55" t="s">
        <v>5</v>
      </c>
      <c r="E6" s="45"/>
      <c r="H6" s="44"/>
      <c r="J6" s="42"/>
      <c r="K6" s="56" t="s">
        <v>25</v>
      </c>
      <c r="L6" s="58" t="s">
        <v>26</v>
      </c>
      <c r="M6" s="58" t="s">
        <v>20</v>
      </c>
      <c r="N6" s="59" t="s">
        <v>27</v>
      </c>
      <c r="P6" s="60"/>
      <c r="Q6" s="1"/>
      <c r="R6" s="1"/>
    </row>
    <row r="7" spans="2:18" x14ac:dyDescent="0.2">
      <c r="B7" s="49"/>
      <c r="C7" s="1" t="s">
        <v>26</v>
      </c>
      <c r="D7" s="1"/>
      <c r="F7" s="61">
        <f>Parameters!C14</f>
        <v>100</v>
      </c>
      <c r="G7" s="105">
        <f>Parameters!C20</f>
        <v>0.75</v>
      </c>
      <c r="H7" s="63"/>
      <c r="J7" s="42"/>
      <c r="K7" s="106">
        <v>1</v>
      </c>
      <c r="L7" s="65">
        <v>1</v>
      </c>
      <c r="M7" s="65">
        <v>0</v>
      </c>
      <c r="N7" s="65">
        <f>L7+M7</f>
        <v>1</v>
      </c>
      <c r="P7" s="60"/>
      <c r="Q7" s="1"/>
      <c r="R7" s="1"/>
    </row>
    <row r="8" spans="2:18" x14ac:dyDescent="0.2">
      <c r="B8" s="42"/>
      <c r="C8" s="67">
        <v>1</v>
      </c>
      <c r="D8" s="107"/>
      <c r="E8" s="45"/>
      <c r="F8" s="55" t="s">
        <v>12</v>
      </c>
      <c r="G8" s="55" t="s">
        <v>18</v>
      </c>
      <c r="H8" s="44"/>
      <c r="J8" s="42"/>
      <c r="K8" s="108">
        <v>2</v>
      </c>
      <c r="L8" s="65">
        <f>L7*$D$5+M7*$D$14</f>
        <v>0.97499999999999998</v>
      </c>
      <c r="M8" s="65">
        <f>L7*$D$11+M7*$D$20</f>
        <v>2.5000000000000022E-2</v>
      </c>
      <c r="N8" s="65">
        <f t="shared" ref="N8:N18" si="0">L8+M8</f>
        <v>1</v>
      </c>
      <c r="P8" s="44"/>
      <c r="Q8" s="69"/>
      <c r="R8" s="69"/>
    </row>
    <row r="9" spans="2:18" x14ac:dyDescent="0.2">
      <c r="B9" s="42"/>
      <c r="E9" s="45"/>
      <c r="H9" s="44"/>
      <c r="J9" s="42"/>
      <c r="K9" s="108">
        <v>3</v>
      </c>
      <c r="L9" s="65">
        <f t="shared" ref="L9:L18" si="1">L8*$D$5+M8*$D$14</f>
        <v>0.97437499999999999</v>
      </c>
      <c r="M9" s="65">
        <f t="shared" ref="M9:M18" si="2">L8*$D$11+M8*$D$20</f>
        <v>2.5625000000000023E-2</v>
      </c>
      <c r="N9" s="65">
        <f t="shared" si="0"/>
        <v>1</v>
      </c>
      <c r="P9" s="44"/>
    </row>
    <row r="10" spans="2:18" x14ac:dyDescent="0.2">
      <c r="B10" s="42"/>
      <c r="D10" s="1" t="s">
        <v>20</v>
      </c>
      <c r="E10" s="45"/>
      <c r="H10" s="44"/>
      <c r="J10" s="42"/>
      <c r="K10" s="108">
        <v>4</v>
      </c>
      <c r="L10" s="65">
        <f t="shared" si="1"/>
        <v>0.97435937499999992</v>
      </c>
      <c r="M10" s="65">
        <f t="shared" si="2"/>
        <v>2.5640625000000021E-2</v>
      </c>
      <c r="N10" s="65">
        <f t="shared" si="0"/>
        <v>0.99999999999999989</v>
      </c>
      <c r="P10" s="44"/>
      <c r="Q10" s="16"/>
      <c r="R10" s="16"/>
    </row>
    <row r="11" spans="2:18" x14ac:dyDescent="0.2">
      <c r="B11" s="42"/>
      <c r="D11" s="51">
        <f>1-D5</f>
        <v>2.5000000000000022E-2</v>
      </c>
      <c r="H11" s="44"/>
      <c r="J11" s="42"/>
      <c r="K11" s="108">
        <v>5</v>
      </c>
      <c r="L11" s="65">
        <f t="shared" si="1"/>
        <v>0.9743589843749999</v>
      </c>
      <c r="M11" s="65">
        <f t="shared" si="2"/>
        <v>2.5641015625000024E-2</v>
      </c>
      <c r="N11" s="65">
        <f t="shared" si="0"/>
        <v>0.99999999999999989</v>
      </c>
      <c r="P11" s="44"/>
      <c r="Q11" s="16"/>
      <c r="R11" s="16"/>
    </row>
    <row r="12" spans="2:18" x14ac:dyDescent="0.2">
      <c r="B12" s="49" t="s">
        <v>33</v>
      </c>
      <c r="C12" s="1"/>
      <c r="D12" s="55" t="s">
        <v>34</v>
      </c>
      <c r="H12" s="44"/>
      <c r="J12" s="42"/>
      <c r="K12" s="108">
        <v>6</v>
      </c>
      <c r="L12" s="65">
        <f t="shared" si="1"/>
        <v>0.97435897460937493</v>
      </c>
      <c r="M12" s="65">
        <f t="shared" si="2"/>
        <v>2.564102539062502E-2</v>
      </c>
      <c r="N12" s="65">
        <f t="shared" si="0"/>
        <v>1</v>
      </c>
      <c r="P12" s="44"/>
      <c r="Q12" s="16"/>
      <c r="R12" s="16"/>
    </row>
    <row r="13" spans="2:18" x14ac:dyDescent="0.2">
      <c r="B13" s="42"/>
      <c r="D13" s="1" t="s">
        <v>26</v>
      </c>
      <c r="E13" s="45"/>
      <c r="H13" s="44"/>
      <c r="J13" s="42"/>
      <c r="K13" s="108">
        <v>7</v>
      </c>
      <c r="L13" s="65">
        <f t="shared" si="1"/>
        <v>0.97435897436523433</v>
      </c>
      <c r="M13" s="65">
        <f t="shared" si="2"/>
        <v>2.5641025634765644E-2</v>
      </c>
      <c r="N13" s="65">
        <f t="shared" si="0"/>
        <v>1</v>
      </c>
      <c r="P13" s="44"/>
      <c r="Q13" s="16"/>
      <c r="R13" s="16"/>
    </row>
    <row r="14" spans="2:18" x14ac:dyDescent="0.2">
      <c r="B14" s="42"/>
      <c r="D14" s="51">
        <f>Parameters!C5</f>
        <v>0.95</v>
      </c>
      <c r="E14" s="45"/>
      <c r="H14" s="44"/>
      <c r="J14" s="42"/>
      <c r="K14" s="108">
        <v>8</v>
      </c>
      <c r="L14" s="65">
        <f t="shared" si="1"/>
        <v>0.97435897435913077</v>
      </c>
      <c r="M14" s="65">
        <f t="shared" si="2"/>
        <v>2.5641025640869165E-2</v>
      </c>
      <c r="N14" s="65">
        <f t="shared" si="0"/>
        <v>0.99999999999999989</v>
      </c>
      <c r="P14" s="44"/>
      <c r="Q14" s="16"/>
      <c r="R14" s="16"/>
    </row>
    <row r="15" spans="2:18" x14ac:dyDescent="0.2">
      <c r="B15" s="42"/>
      <c r="D15" s="55" t="s">
        <v>4</v>
      </c>
      <c r="E15" s="45"/>
      <c r="H15" s="44"/>
      <c r="J15" s="42"/>
      <c r="K15" s="108">
        <v>9</v>
      </c>
      <c r="L15" s="65">
        <f t="shared" si="1"/>
        <v>0.97435897435897822</v>
      </c>
      <c r="M15" s="65">
        <f t="shared" si="2"/>
        <v>2.5641025641021751E-2</v>
      </c>
      <c r="N15" s="65">
        <f t="shared" si="0"/>
        <v>1</v>
      </c>
      <c r="P15" s="44"/>
      <c r="Q15" s="16"/>
      <c r="R15" s="16"/>
    </row>
    <row r="16" spans="2:18" x14ac:dyDescent="0.2">
      <c r="B16" s="71"/>
      <c r="C16" s="72" t="s">
        <v>20</v>
      </c>
      <c r="D16" s="1"/>
      <c r="F16" s="61">
        <f>Parameters!C12</f>
        <v>200</v>
      </c>
      <c r="G16" s="62">
        <f>Parameters!C18</f>
        <v>0.74</v>
      </c>
      <c r="H16" s="63"/>
      <c r="J16" s="42"/>
      <c r="K16" s="108">
        <v>10</v>
      </c>
      <c r="L16" s="65">
        <f t="shared" si="1"/>
        <v>0.97435897435897434</v>
      </c>
      <c r="M16" s="65">
        <f t="shared" si="2"/>
        <v>2.5641025641025567E-2</v>
      </c>
      <c r="N16" s="65">
        <f t="shared" si="0"/>
        <v>0.99999999999999989</v>
      </c>
      <c r="P16" s="44"/>
      <c r="Q16" s="16"/>
      <c r="R16" s="16"/>
    </row>
    <row r="17" spans="2:18" x14ac:dyDescent="0.2">
      <c r="B17" s="42"/>
      <c r="C17" s="67">
        <v>0</v>
      </c>
      <c r="D17" s="67"/>
      <c r="E17" s="45"/>
      <c r="F17" s="55" t="s">
        <v>9</v>
      </c>
      <c r="G17" s="55" t="s">
        <v>15</v>
      </c>
      <c r="H17" s="44"/>
      <c r="J17" s="42"/>
      <c r="K17" s="108">
        <v>11</v>
      </c>
      <c r="L17" s="65">
        <f t="shared" si="1"/>
        <v>0.97435897435897423</v>
      </c>
      <c r="M17" s="65">
        <f t="shared" si="2"/>
        <v>2.5641025641025661E-2</v>
      </c>
      <c r="N17" s="65">
        <f t="shared" si="0"/>
        <v>0.99999999999999989</v>
      </c>
      <c r="P17" s="44"/>
      <c r="Q17" s="16"/>
      <c r="R17" s="16"/>
    </row>
    <row r="18" spans="2:18" x14ac:dyDescent="0.2">
      <c r="B18" s="42"/>
      <c r="E18" s="45"/>
      <c r="H18" s="44"/>
      <c r="J18" s="42"/>
      <c r="K18" s="109">
        <v>12</v>
      </c>
      <c r="L18" s="65">
        <f t="shared" si="1"/>
        <v>0.97435897435897423</v>
      </c>
      <c r="M18" s="65">
        <f t="shared" si="2"/>
        <v>2.5641025641025661E-2</v>
      </c>
      <c r="N18" s="65">
        <f t="shared" si="0"/>
        <v>0.99999999999999989</v>
      </c>
      <c r="P18" s="44"/>
      <c r="Q18" s="16"/>
      <c r="R18" s="16"/>
    </row>
    <row r="19" spans="2:18" x14ac:dyDescent="0.2">
      <c r="B19" s="42"/>
      <c r="D19" s="1" t="s">
        <v>20</v>
      </c>
      <c r="E19" s="45"/>
      <c r="H19" s="44"/>
      <c r="J19" s="42"/>
      <c r="P19" s="44"/>
      <c r="Q19" s="16"/>
      <c r="R19" s="16"/>
    </row>
    <row r="20" spans="2:18" x14ac:dyDescent="0.2">
      <c r="B20" s="42"/>
      <c r="D20" s="51">
        <f>1-D14</f>
        <v>5.0000000000000044E-2</v>
      </c>
      <c r="H20" s="44"/>
      <c r="J20" s="42"/>
      <c r="P20" s="44"/>
      <c r="Q20" s="16"/>
      <c r="R20" s="16"/>
    </row>
    <row r="21" spans="2:18" x14ac:dyDescent="0.2">
      <c r="B21" s="42"/>
      <c r="D21" s="55" t="s">
        <v>35</v>
      </c>
      <c r="H21" s="44"/>
      <c r="J21" s="42"/>
      <c r="P21" s="44"/>
    </row>
    <row r="22" spans="2:18" x14ac:dyDescent="0.2">
      <c r="B22" s="76"/>
      <c r="C22" s="77"/>
      <c r="D22" s="77"/>
      <c r="E22" s="77"/>
      <c r="F22" s="78"/>
      <c r="G22" s="78"/>
      <c r="H22" s="59"/>
      <c r="J22" s="76"/>
      <c r="K22" s="77"/>
      <c r="L22" s="77"/>
      <c r="M22" s="77"/>
      <c r="N22" s="77"/>
      <c r="O22" s="77"/>
      <c r="P22" s="79"/>
    </row>
    <row r="23" spans="2:18" ht="6" customHeight="1" x14ac:dyDescent="0.2">
      <c r="D23" s="67"/>
    </row>
    <row r="24" spans="2:18" x14ac:dyDescent="0.2">
      <c r="B24" s="39" t="s">
        <v>29</v>
      </c>
      <c r="C24" s="80"/>
      <c r="D24" s="81"/>
      <c r="E24" s="81"/>
      <c r="F24" s="81"/>
      <c r="G24" s="81"/>
      <c r="H24" s="82"/>
      <c r="J24" s="39" t="s">
        <v>30</v>
      </c>
      <c r="K24" s="80"/>
      <c r="L24" s="81"/>
      <c r="M24" s="81"/>
      <c r="N24" s="81"/>
      <c r="O24" s="81"/>
      <c r="P24" s="82"/>
    </row>
    <row r="25" spans="2:18" x14ac:dyDescent="0.2">
      <c r="B25" s="42"/>
      <c r="C25" s="83"/>
      <c r="D25" s="50"/>
      <c r="E25" s="50"/>
      <c r="F25" s="50"/>
      <c r="G25" s="1"/>
      <c r="H25" s="60"/>
      <c r="J25" s="42"/>
      <c r="K25" s="83"/>
      <c r="L25" s="50"/>
      <c r="M25" s="50"/>
      <c r="N25" s="50"/>
      <c r="O25" s="1"/>
      <c r="P25" s="60"/>
      <c r="Q25" s="1"/>
    </row>
    <row r="26" spans="2:18" x14ac:dyDescent="0.2">
      <c r="B26" s="49"/>
      <c r="C26" s="84"/>
      <c r="D26" s="52" t="s">
        <v>23</v>
      </c>
      <c r="E26" s="85"/>
      <c r="F26" s="54" t="s">
        <v>24</v>
      </c>
      <c r="G26" s="73"/>
      <c r="H26" s="86"/>
      <c r="J26" s="49"/>
      <c r="K26" s="84"/>
      <c r="L26" s="52" t="s">
        <v>23</v>
      </c>
      <c r="M26" s="85"/>
      <c r="N26" s="54" t="s">
        <v>24</v>
      </c>
      <c r="O26" s="73"/>
      <c r="P26" s="86"/>
    </row>
    <row r="27" spans="2:18" x14ac:dyDescent="0.2">
      <c r="B27" s="87"/>
      <c r="C27" s="88" t="s">
        <v>25</v>
      </c>
      <c r="D27" s="57" t="s">
        <v>26</v>
      </c>
      <c r="E27" s="58" t="s">
        <v>20</v>
      </c>
      <c r="F27" s="59" t="s">
        <v>21</v>
      </c>
      <c r="G27" s="73"/>
      <c r="H27" s="86"/>
      <c r="J27" s="87"/>
      <c r="K27" s="88" t="s">
        <v>25</v>
      </c>
      <c r="L27" s="58" t="s">
        <v>26</v>
      </c>
      <c r="M27" s="58" t="s">
        <v>20</v>
      </c>
      <c r="N27" s="59" t="s">
        <v>31</v>
      </c>
      <c r="O27" s="73"/>
      <c r="P27" s="86"/>
      <c r="Q27" s="69"/>
    </row>
    <row r="28" spans="2:18" x14ac:dyDescent="0.2">
      <c r="B28" s="49"/>
      <c r="C28" s="89">
        <v>1</v>
      </c>
      <c r="D28" s="90">
        <f>L7*$F$7</f>
        <v>100</v>
      </c>
      <c r="E28" s="90">
        <f>M7*$F$16</f>
        <v>0</v>
      </c>
      <c r="F28" s="90">
        <f>D28+E28</f>
        <v>100</v>
      </c>
      <c r="G28" s="91"/>
      <c r="H28" s="44"/>
      <c r="J28" s="49"/>
      <c r="K28" s="89">
        <v>1</v>
      </c>
      <c r="L28" s="66">
        <f>L7*$G$7</f>
        <v>0.75</v>
      </c>
      <c r="M28" s="66">
        <f>M7*$G$16</f>
        <v>0</v>
      </c>
      <c r="N28" s="66">
        <f>L28+M28</f>
        <v>0.75</v>
      </c>
      <c r="O28" s="92"/>
      <c r="P28" s="44"/>
      <c r="Q28" s="69"/>
    </row>
    <row r="29" spans="2:18" x14ac:dyDescent="0.2">
      <c r="B29" s="49"/>
      <c r="C29" s="93">
        <v>2</v>
      </c>
      <c r="D29" s="90">
        <f t="shared" ref="D29:D39" si="3">L8*$F$7</f>
        <v>97.5</v>
      </c>
      <c r="E29" s="90">
        <f t="shared" ref="E29:E39" si="4">M8*$F$16</f>
        <v>5.0000000000000044</v>
      </c>
      <c r="F29" s="90">
        <f t="shared" ref="F29:F39" si="5">D29+E29</f>
        <v>102.5</v>
      </c>
      <c r="G29" s="91"/>
      <c r="H29" s="44"/>
      <c r="J29" s="49"/>
      <c r="K29" s="93">
        <v>2</v>
      </c>
      <c r="L29" s="66">
        <f t="shared" ref="L29:L39" si="6">L8*$G$7</f>
        <v>0.73124999999999996</v>
      </c>
      <c r="M29" s="66">
        <f t="shared" ref="M29:M39" si="7">M8*$G$16</f>
        <v>1.8500000000000016E-2</v>
      </c>
      <c r="N29" s="66">
        <f t="shared" ref="N29:N39" si="8">L29+M29</f>
        <v>0.74974999999999992</v>
      </c>
      <c r="O29" s="92"/>
      <c r="P29" s="44"/>
    </row>
    <row r="30" spans="2:18" x14ac:dyDescent="0.2">
      <c r="B30" s="49"/>
      <c r="C30" s="93">
        <v>3</v>
      </c>
      <c r="D30" s="90">
        <f t="shared" si="3"/>
        <v>97.4375</v>
      </c>
      <c r="E30" s="90">
        <f t="shared" si="4"/>
        <v>5.1250000000000044</v>
      </c>
      <c r="F30" s="90">
        <f t="shared" si="5"/>
        <v>102.5625</v>
      </c>
      <c r="G30" s="91"/>
      <c r="H30" s="44"/>
      <c r="J30" s="49"/>
      <c r="K30" s="93">
        <v>3</v>
      </c>
      <c r="L30" s="66">
        <f t="shared" si="6"/>
        <v>0.73078124999999994</v>
      </c>
      <c r="M30" s="66">
        <f t="shared" si="7"/>
        <v>1.8962500000000018E-2</v>
      </c>
      <c r="N30" s="66">
        <f t="shared" si="8"/>
        <v>0.74974374999999993</v>
      </c>
      <c r="O30" s="92"/>
      <c r="P30" s="44"/>
      <c r="Q30" s="16"/>
    </row>
    <row r="31" spans="2:18" x14ac:dyDescent="0.2">
      <c r="B31" s="49"/>
      <c r="C31" s="93">
        <v>4</v>
      </c>
      <c r="D31" s="90">
        <f t="shared" si="3"/>
        <v>97.435937499999994</v>
      </c>
      <c r="E31" s="90">
        <f t="shared" si="4"/>
        <v>5.1281250000000043</v>
      </c>
      <c r="F31" s="90">
        <f t="shared" si="5"/>
        <v>102.56406250000001</v>
      </c>
      <c r="G31" s="91"/>
      <c r="H31" s="44"/>
      <c r="J31" s="49"/>
      <c r="K31" s="93">
        <v>4</v>
      </c>
      <c r="L31" s="66">
        <f t="shared" si="6"/>
        <v>0.73076953124999999</v>
      </c>
      <c r="M31" s="66">
        <f t="shared" si="7"/>
        <v>1.8974062500000017E-2</v>
      </c>
      <c r="N31" s="66">
        <f t="shared" si="8"/>
        <v>0.74974359374999999</v>
      </c>
      <c r="O31" s="92"/>
      <c r="P31" s="44"/>
      <c r="Q31" s="16"/>
    </row>
    <row r="32" spans="2:18" x14ac:dyDescent="0.2">
      <c r="B32" s="49"/>
      <c r="C32" s="93">
        <v>5</v>
      </c>
      <c r="D32" s="90">
        <f t="shared" si="3"/>
        <v>97.435898437499986</v>
      </c>
      <c r="E32" s="90">
        <f t="shared" si="4"/>
        <v>5.1282031250000051</v>
      </c>
      <c r="F32" s="90">
        <f t="shared" si="5"/>
        <v>102.56410156249999</v>
      </c>
      <c r="G32" s="91"/>
      <c r="H32" s="44"/>
      <c r="J32" s="49"/>
      <c r="K32" s="93">
        <v>5</v>
      </c>
      <c r="L32" s="66">
        <f t="shared" si="6"/>
        <v>0.73076923828124996</v>
      </c>
      <c r="M32" s="66">
        <f t="shared" si="7"/>
        <v>1.8974351562500016E-2</v>
      </c>
      <c r="N32" s="66">
        <f t="shared" si="8"/>
        <v>0.74974358984375</v>
      </c>
      <c r="O32" s="92"/>
      <c r="P32" s="44"/>
      <c r="Q32" s="16"/>
    </row>
    <row r="33" spans="2:17" x14ac:dyDescent="0.2">
      <c r="B33" s="49"/>
      <c r="C33" s="93">
        <v>6</v>
      </c>
      <c r="D33" s="90">
        <f t="shared" si="3"/>
        <v>97.435897460937497</v>
      </c>
      <c r="E33" s="90">
        <f t="shared" si="4"/>
        <v>5.1282050781250037</v>
      </c>
      <c r="F33" s="90">
        <f t="shared" si="5"/>
        <v>102.5641025390625</v>
      </c>
      <c r="G33" s="91"/>
      <c r="H33" s="44"/>
      <c r="J33" s="49"/>
      <c r="K33" s="93">
        <v>6</v>
      </c>
      <c r="L33" s="66">
        <f t="shared" si="6"/>
        <v>0.73076923095703117</v>
      </c>
      <c r="M33" s="66">
        <f t="shared" si="7"/>
        <v>1.8974358789062513E-2</v>
      </c>
      <c r="N33" s="66">
        <f t="shared" si="8"/>
        <v>0.74974358974609367</v>
      </c>
      <c r="O33" s="92"/>
      <c r="P33" s="44"/>
      <c r="Q33" s="16"/>
    </row>
    <row r="34" spans="2:17" x14ac:dyDescent="0.2">
      <c r="B34" s="49"/>
      <c r="C34" s="93">
        <v>7</v>
      </c>
      <c r="D34" s="90">
        <f t="shared" si="3"/>
        <v>97.435897436523433</v>
      </c>
      <c r="E34" s="90">
        <f t="shared" si="4"/>
        <v>5.1282051269531292</v>
      </c>
      <c r="F34" s="90">
        <f t="shared" si="5"/>
        <v>102.56410256347657</v>
      </c>
      <c r="G34" s="91"/>
      <c r="H34" s="44"/>
      <c r="J34" s="49"/>
      <c r="K34" s="93">
        <v>7</v>
      </c>
      <c r="L34" s="66">
        <f t="shared" si="6"/>
        <v>0.73076923077392575</v>
      </c>
      <c r="M34" s="66">
        <f t="shared" si="7"/>
        <v>1.8974358969726577E-2</v>
      </c>
      <c r="N34" s="66">
        <f t="shared" si="8"/>
        <v>0.74974358974365229</v>
      </c>
      <c r="O34" s="92"/>
      <c r="P34" s="44"/>
      <c r="Q34" s="16"/>
    </row>
    <row r="35" spans="2:17" x14ac:dyDescent="0.2">
      <c r="B35" s="49"/>
      <c r="C35" s="93">
        <v>8</v>
      </c>
      <c r="D35" s="90">
        <f t="shared" si="3"/>
        <v>97.435897435913077</v>
      </c>
      <c r="E35" s="90">
        <f t="shared" si="4"/>
        <v>5.1282051281738328</v>
      </c>
      <c r="F35" s="90">
        <f t="shared" si="5"/>
        <v>102.56410256408691</v>
      </c>
      <c r="G35" s="91"/>
      <c r="H35" s="44"/>
      <c r="J35" s="49"/>
      <c r="K35" s="93">
        <v>8</v>
      </c>
      <c r="L35" s="66">
        <f t="shared" si="6"/>
        <v>0.73076923076934808</v>
      </c>
      <c r="M35" s="66">
        <f t="shared" si="7"/>
        <v>1.8974358974243183E-2</v>
      </c>
      <c r="N35" s="66">
        <f t="shared" si="8"/>
        <v>0.74974358974359123</v>
      </c>
      <c r="O35" s="92"/>
      <c r="P35" s="44"/>
      <c r="Q35" s="16"/>
    </row>
    <row r="36" spans="2:17" x14ac:dyDescent="0.2">
      <c r="B36" s="49"/>
      <c r="C36" s="93">
        <v>9</v>
      </c>
      <c r="D36" s="90">
        <f t="shared" si="3"/>
        <v>97.435897435897829</v>
      </c>
      <c r="E36" s="90">
        <f t="shared" si="4"/>
        <v>5.1282051282043506</v>
      </c>
      <c r="F36" s="90">
        <f t="shared" si="5"/>
        <v>102.56410256410219</v>
      </c>
      <c r="G36" s="91"/>
      <c r="H36" s="44"/>
      <c r="J36" s="49"/>
      <c r="K36" s="93">
        <v>9</v>
      </c>
      <c r="L36" s="66">
        <f t="shared" si="6"/>
        <v>0.73076923076923372</v>
      </c>
      <c r="M36" s="66">
        <f t="shared" si="7"/>
        <v>1.8974358974356096E-2</v>
      </c>
      <c r="N36" s="66">
        <f t="shared" si="8"/>
        <v>0.74974358974358979</v>
      </c>
      <c r="O36" s="92"/>
      <c r="P36" s="44"/>
      <c r="Q36" s="16"/>
    </row>
    <row r="37" spans="2:17" x14ac:dyDescent="0.2">
      <c r="B37" s="49"/>
      <c r="C37" s="93">
        <v>10</v>
      </c>
      <c r="D37" s="90">
        <f t="shared" si="3"/>
        <v>97.435897435897431</v>
      </c>
      <c r="E37" s="90">
        <f t="shared" si="4"/>
        <v>5.1282051282051135</v>
      </c>
      <c r="F37" s="90">
        <f t="shared" si="5"/>
        <v>102.56410256410254</v>
      </c>
      <c r="G37" s="91"/>
      <c r="H37" s="44"/>
      <c r="J37" s="49"/>
      <c r="K37" s="93">
        <v>10</v>
      </c>
      <c r="L37" s="66">
        <f t="shared" si="6"/>
        <v>0.73076923076923073</v>
      </c>
      <c r="M37" s="66">
        <f t="shared" si="7"/>
        <v>1.897435897435892E-2</v>
      </c>
      <c r="N37" s="66">
        <f t="shared" si="8"/>
        <v>0.74974358974358968</v>
      </c>
      <c r="O37" s="92"/>
      <c r="P37" s="44"/>
      <c r="Q37" s="16"/>
    </row>
    <row r="38" spans="2:17" x14ac:dyDescent="0.2">
      <c r="B38" s="49"/>
      <c r="C38" s="93">
        <v>11</v>
      </c>
      <c r="D38" s="90">
        <f t="shared" si="3"/>
        <v>97.435897435897417</v>
      </c>
      <c r="E38" s="90">
        <f t="shared" si="4"/>
        <v>5.1282051282051322</v>
      </c>
      <c r="F38" s="90">
        <f t="shared" si="5"/>
        <v>102.56410256410255</v>
      </c>
      <c r="G38" s="91"/>
      <c r="H38" s="44"/>
      <c r="J38" s="49"/>
      <c r="K38" s="93">
        <v>11</v>
      </c>
      <c r="L38" s="66">
        <f t="shared" si="6"/>
        <v>0.73076923076923062</v>
      </c>
      <c r="M38" s="66">
        <f t="shared" si="7"/>
        <v>1.897435897435899E-2</v>
      </c>
      <c r="N38" s="66">
        <f t="shared" si="8"/>
        <v>0.74974358974358957</v>
      </c>
      <c r="O38" s="92"/>
      <c r="P38" s="44"/>
      <c r="Q38" s="16"/>
    </row>
    <row r="39" spans="2:17" ht="18" x14ac:dyDescent="0.2">
      <c r="B39" s="49"/>
      <c r="C39" s="94">
        <v>12</v>
      </c>
      <c r="D39" s="90">
        <f t="shared" si="3"/>
        <v>97.435897435897417</v>
      </c>
      <c r="E39" s="90">
        <f t="shared" si="4"/>
        <v>5.1282051282051322</v>
      </c>
      <c r="F39" s="90">
        <f t="shared" si="5"/>
        <v>102.56410256410255</v>
      </c>
      <c r="G39" s="91"/>
      <c r="H39" s="44"/>
      <c r="J39" s="49"/>
      <c r="K39" s="94">
        <v>12</v>
      </c>
      <c r="L39" s="66">
        <f t="shared" si="6"/>
        <v>0.73076923076923062</v>
      </c>
      <c r="M39" s="66">
        <f t="shared" si="7"/>
        <v>1.897435897435899E-2</v>
      </c>
      <c r="N39" s="66">
        <f t="shared" si="8"/>
        <v>0.74974358974358957</v>
      </c>
      <c r="O39" s="92"/>
      <c r="P39" s="44"/>
      <c r="Q39" s="95"/>
    </row>
    <row r="40" spans="2:17" ht="18" x14ac:dyDescent="0.2">
      <c r="B40" s="96"/>
      <c r="C40" s="97"/>
      <c r="D40" s="98"/>
      <c r="E40" s="110" t="s">
        <v>32</v>
      </c>
      <c r="F40" s="90">
        <f>SUM(F28:F39)</f>
        <v>1228.1393819855359</v>
      </c>
      <c r="G40" s="111"/>
      <c r="H40" s="112"/>
      <c r="J40" s="96"/>
      <c r="K40" s="97"/>
      <c r="L40" s="98"/>
      <c r="M40" s="110" t="s">
        <v>32</v>
      </c>
      <c r="N40" s="66">
        <f>SUM(N28:N39)</f>
        <v>8.997186061801445</v>
      </c>
      <c r="O40" s="111"/>
      <c r="P40" s="112"/>
    </row>
    <row r="41" spans="2:17" ht="18" x14ac:dyDescent="0.2">
      <c r="B41" s="1"/>
      <c r="C41" s="102"/>
      <c r="D41" s="103"/>
      <c r="E41" s="103"/>
      <c r="F41" s="103"/>
      <c r="G41" s="95"/>
      <c r="H41" s="95"/>
    </row>
    <row r="42" spans="2:17" x14ac:dyDescent="0.2">
      <c r="C42" s="104"/>
    </row>
    <row r="43" spans="2:17" x14ac:dyDescent="0.2">
      <c r="C43" s="104"/>
      <c r="D43" s="16"/>
      <c r="E43" s="16"/>
      <c r="F43" s="16"/>
      <c r="G43" s="16"/>
      <c r="H43" s="16"/>
    </row>
    <row r="44" spans="2:17" x14ac:dyDescent="0.2">
      <c r="C44" s="104"/>
      <c r="D44" s="16"/>
      <c r="E44" s="16"/>
      <c r="F44" s="16"/>
      <c r="G44" s="16"/>
      <c r="H44" s="16"/>
    </row>
    <row r="45" spans="2:17" x14ac:dyDescent="0.2">
      <c r="C45" s="104"/>
      <c r="D45" s="16"/>
      <c r="E45" s="16"/>
      <c r="F45" s="16"/>
      <c r="G45" s="16"/>
      <c r="H45" s="16"/>
    </row>
    <row r="61" ht="12" customHeight="1" x14ac:dyDescent="0.2"/>
    <row r="62" ht="13.5" customHeight="1" x14ac:dyDescent="0.2"/>
    <row r="66" spans="3:3" x14ac:dyDescent="0.2">
      <c r="C66" s="104"/>
    </row>
    <row r="83" ht="15.75" customHeight="1" x14ac:dyDescent="0.2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A2BF9-5911-CB48-85C6-8F91BBE2B071}">
  <dimension ref="C4:F10"/>
  <sheetViews>
    <sheetView workbookViewId="0">
      <selection activeCell="D17" sqref="D17"/>
    </sheetView>
  </sheetViews>
  <sheetFormatPr baseColWidth="10" defaultColWidth="9.1640625" defaultRowHeight="16" x14ac:dyDescent="0.2"/>
  <cols>
    <col min="1" max="2" width="9.1640625" style="113"/>
    <col min="3" max="3" width="25.33203125" style="113" bestFit="1" customWidth="1"/>
    <col min="4" max="5" width="16.5" style="113" bestFit="1" customWidth="1"/>
    <col min="6" max="6" width="22.5" style="113" bestFit="1" customWidth="1"/>
    <col min="7" max="16384" width="9.1640625" style="113"/>
  </cols>
  <sheetData>
    <row r="4" spans="3:6" ht="17" thickBot="1" x14ac:dyDescent="0.25"/>
    <row r="5" spans="3:6" ht="24" thickBot="1" x14ac:dyDescent="0.3">
      <c r="C5" s="114"/>
      <c r="D5" s="115" t="s">
        <v>21</v>
      </c>
      <c r="E5" s="116" t="s">
        <v>22</v>
      </c>
      <c r="F5" s="117" t="s">
        <v>36</v>
      </c>
    </row>
    <row r="6" spans="3:6" ht="23" x14ac:dyDescent="0.25">
      <c r="C6" s="118"/>
      <c r="D6" s="119"/>
      <c r="E6" s="120"/>
      <c r="F6" s="121"/>
    </row>
    <row r="7" spans="3:6" ht="23" x14ac:dyDescent="0.25">
      <c r="C7" s="122" t="s">
        <v>33</v>
      </c>
      <c r="D7" s="123">
        <f>'Drug B'!F40</f>
        <v>1228.1393819855359</v>
      </c>
      <c r="E7" s="124">
        <f>'Drug B'!N40</f>
        <v>8.997186061801445</v>
      </c>
      <c r="F7" s="121"/>
    </row>
    <row r="8" spans="3:6" ht="23" x14ac:dyDescent="0.25">
      <c r="C8" s="122" t="s">
        <v>28</v>
      </c>
      <c r="D8" s="123">
        <f>'Drug A'!F40</f>
        <v>660.49382716050013</v>
      </c>
      <c r="E8" s="124">
        <f>'Drug A'!N40</f>
        <v>8.9879012345679001</v>
      </c>
      <c r="F8" s="121"/>
    </row>
    <row r="9" spans="3:6" ht="24" thickBot="1" x14ac:dyDescent="0.3">
      <c r="C9" s="122"/>
      <c r="D9" s="123"/>
      <c r="E9" s="124"/>
      <c r="F9" s="121"/>
    </row>
    <row r="10" spans="3:6" ht="24" thickBot="1" x14ac:dyDescent="0.3">
      <c r="C10" s="125" t="s">
        <v>37</v>
      </c>
      <c r="D10" s="126">
        <f>D7-D8</f>
        <v>567.64555482503579</v>
      </c>
      <c r="E10" s="127">
        <f>E7-E8</f>
        <v>9.2848272335448456E-3</v>
      </c>
      <c r="F10" s="128">
        <f>D10/E10</f>
        <v>61136.900078679755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</vt:lpstr>
      <vt:lpstr>Drug A</vt:lpstr>
      <vt:lpstr>Drug B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Felicity Lamrock</dc:creator>
  <cp:lastModifiedBy>Felicity Lamrock</cp:lastModifiedBy>
  <dcterms:created xsi:type="dcterms:W3CDTF">2020-01-19T20:24:47Z</dcterms:created>
  <dcterms:modified xsi:type="dcterms:W3CDTF">2020-01-20T16:00:52Z</dcterms:modified>
</cp:coreProperties>
</file>