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" sheetId="1" r:id="rId3"/>
    <sheet state="visible" name="2016" sheetId="2" r:id="rId4"/>
    <sheet state="visible" name="2015" sheetId="3" r:id="rId5"/>
    <sheet state="visible" name="2014" sheetId="4" r:id="rId6"/>
    <sheet state="visible" name="2013" sheetId="5" r:id="rId7"/>
    <sheet state="visible" name="2012" sheetId="6" r:id="rId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IFERROR(__xludf.DUMMYFUNCTION("""COMPUTED_VALUE"""),1398.0)</f>
        <v>1398</v>
      </c>
      <c r="C2" s="1">
        <f>IFERROR(__xludf.DUMMYFUNCTION("""COMPUTED_VALUE"""),2895299.0)</f>
        <v>2895299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IFERROR(__xludf.DUMMYFUNCTION("""COMPUTED_VALUE"""),1371.0)</f>
        <v>1371</v>
      </c>
      <c r="C3" s="1">
        <f>IFERROR(__xludf.DUMMYFUNCTION("""COMPUTED_VALUE"""),2561733.0)</f>
        <v>2561733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IFERROR(__xludf.DUMMYFUNCTION("""COMPUTED_VALUE"""),8.0)</f>
        <v>8</v>
      </c>
      <c r="C4" s="1">
        <f>IFERROR(__xludf.DUMMYFUNCTION("""COMPUTED_VALUE"""),217712.0)</f>
        <v>217712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IFERROR(__xludf.DUMMYFUNCTION("""COMPUTED_VALUE"""),19.0)</f>
        <v>19</v>
      </c>
      <c r="C5" s="1">
        <f>IFERROR(__xludf.DUMMYFUNCTION("""COMPUTED_VALUE"""),115854.0)</f>
        <v>115854</v>
      </c>
    </row>
    <row r="6">
      <c r="A6" t="str">
        <f>IFERROR(__xludf.DUMMYFUNCTION("""COMPUTED_VALUE"""),"Caça prohibida")</f>
        <v>Caça prohibida</v>
      </c>
      <c r="B6">
        <f>IFERROR(__xludf.DUMMYFUNCTION("""COMPUTED_VALUE"""),95.0)</f>
        <v>95</v>
      </c>
      <c r="C6" s="1">
        <f>IFERROR(__xludf.DUMMYFUNCTION("""COMPUTED_VALUE"""),12031.0)</f>
        <v>12031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IFERROR(__xludf.DUMMYFUNCTION("""COMPUTED_VALUE"""),93.0)</f>
        <v>93</v>
      </c>
      <c r="C7" s="1">
        <f>IFERROR(__xludf.DUMMYFUNCTION("""COMPUTED_VALUE"""),11675.0)</f>
        <v>11675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IFERROR(__xludf.DUMMYFUNCTION("""COMPUTED_VALUE"""),356.0)</f>
        <v>356</v>
      </c>
    </row>
    <row r="9">
      <c r="A9" t="str">
        <f>IFERROR(__xludf.DUMMYFUNCTION("""COMPUTED_VALUE"""),"Total")</f>
        <v>Total</v>
      </c>
      <c r="B9" s="1">
        <f>IFERROR(__xludf.DUMMYFUNCTION("""COMPUTED_VALUE"""),1493.0)</f>
        <v>1493</v>
      </c>
      <c r="C9" s="1">
        <f>IFERROR(__xludf.DUMMYFUNCTION("""COMPUTED_VALUE"""),2907330.0)</f>
        <v>2907330</v>
      </c>
    </row>
    <row r="10">
      <c r="A10" t="str">
        <f>IFERROR(__xludf.DUMMYFUNCTION("""COMPUTED_VALUE"""),"Font: Departament d’Agricultura, Ramaderia, Pesca i Alimentació. Direcció 
General de Forests.")</f>
        <v>Font: Departament d’Agricultura, Ramaderia, Pesca i Alimentació. Direcció 
General de Forests.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IFERROR(__xludf.DUMMYFUNCTION("IMPORTHTML(""https://www.idescat.cat/pub/?id=aec&amp;n=221&amp;t=2016"",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IFERROR(__xludf.DUMMYFUNCTION("""COMPUTED_VALUE"""),1391.0)</f>
        <v>1391</v>
      </c>
      <c r="C2" s="1">
        <f>IFERROR(__xludf.DUMMYFUNCTION("""COMPUTED_VALUE"""),2886864.0)</f>
        <v>2886864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IFERROR(__xludf.DUMMYFUNCTION("""COMPUTED_VALUE"""),1365.0)</f>
        <v>1365</v>
      </c>
      <c r="C3" s="1">
        <f>IFERROR(__xludf.DUMMYFUNCTION("""COMPUTED_VALUE"""),2560275.0)</f>
        <v>2560275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IFERROR(__xludf.DUMMYFUNCTION("""COMPUTED_VALUE"""),8.0)</f>
        <v>8</v>
      </c>
      <c r="C4" s="1">
        <f>IFERROR(__xludf.DUMMYFUNCTION("""COMPUTED_VALUE"""),215613.0)</f>
        <v>215613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IFERROR(__xludf.DUMMYFUNCTION("""COMPUTED_VALUE"""),18.0)</f>
        <v>18</v>
      </c>
      <c r="C5" s="1">
        <f>IFERROR(__xludf.DUMMYFUNCTION("""COMPUTED_VALUE"""),110976.0)</f>
        <v>110976</v>
      </c>
    </row>
    <row r="6">
      <c r="A6" t="str">
        <f>IFERROR(__xludf.DUMMYFUNCTION("""COMPUTED_VALUE"""),"Caça prohibida")</f>
        <v>Caça prohibida</v>
      </c>
      <c r="B6">
        <f>IFERROR(__xludf.DUMMYFUNCTION("""COMPUTED_VALUE"""),95.0)</f>
        <v>95</v>
      </c>
      <c r="C6" s="1">
        <f>IFERROR(__xludf.DUMMYFUNCTION("""COMPUTED_VALUE"""),12031.0)</f>
        <v>12031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IFERROR(__xludf.DUMMYFUNCTION("""COMPUTED_VALUE"""),93.0)</f>
        <v>93</v>
      </c>
      <c r="C7" s="1">
        <f>IFERROR(__xludf.DUMMYFUNCTION("""COMPUTED_VALUE"""),11675.0)</f>
        <v>11675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IFERROR(__xludf.DUMMYFUNCTION("""COMPUTED_VALUE"""),356.0)</f>
        <v>356</v>
      </c>
    </row>
    <row r="9">
      <c r="A9" t="str">
        <f>IFERROR(__xludf.DUMMYFUNCTION("""COMPUTED_VALUE"""),"Total")</f>
        <v>Total</v>
      </c>
      <c r="B9" s="1">
        <f>IFERROR(__xludf.DUMMYFUNCTION("""COMPUTED_VALUE"""),1486.0)</f>
        <v>1486</v>
      </c>
      <c r="C9" s="1">
        <f>IFERROR(__xludf.DUMMYFUNCTION("""COMPUTED_VALUE"""),2898895.0)</f>
        <v>2898895</v>
      </c>
    </row>
    <row r="10">
      <c r="A10" t="str">
        <f>IFERROR(__xludf.DUMMYFUNCTION("""COMPUTED_VALUE"""),"Font: Departament d’Agricultura, Ramaderia, Pesca i Alimentació. Direcció 
General de Forests.")</f>
        <v>Font: Departament d’Agricultura, Ramaderia, Pesca i Alimentació. Direcció 
General de Forests.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IFERROR(__xludf.DUMMYFUNCTION("IMPORTHTML(""https://www.idescat.cat/pub/?id=aec&amp;n=221&amp;t=2015"",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IFERROR(__xludf.DUMMYFUNCTION("""COMPUTED_VALUE"""),1404.0)</f>
        <v>1404</v>
      </c>
      <c r="C2" s="1">
        <f>IFERROR(__xludf.DUMMYFUNCTION("""COMPUTED_VALUE"""),2910870.0)</f>
        <v>2910870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IFERROR(__xludf.DUMMYFUNCTION("""COMPUTED_VALUE"""),1378.0)</f>
        <v>1378</v>
      </c>
      <c r="C3" s="1">
        <f>IFERROR(__xludf.DUMMYFUNCTION("""COMPUTED_VALUE"""),2582022.0)</f>
        <v>2582022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IFERROR(__xludf.DUMMYFUNCTION("""COMPUTED_VALUE"""),8.0)</f>
        <v>8</v>
      </c>
      <c r="C4" s="1">
        <f>IFERROR(__xludf.DUMMYFUNCTION("""COMPUTED_VALUE"""),217872.0)</f>
        <v>217872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IFERROR(__xludf.DUMMYFUNCTION("""COMPUTED_VALUE"""),18.0)</f>
        <v>18</v>
      </c>
      <c r="C5" s="1">
        <f>IFERROR(__xludf.DUMMYFUNCTION("""COMPUTED_VALUE"""),110976.0)</f>
        <v>110976</v>
      </c>
    </row>
    <row r="6">
      <c r="A6" t="str">
        <f>IFERROR(__xludf.DUMMYFUNCTION("""COMPUTED_VALUE"""),"Espais protegits")</f>
        <v>Espais protegits</v>
      </c>
      <c r="B6">
        <f>IFERROR(__xludf.DUMMYFUNCTION("""COMPUTED_VALUE"""),95.0)</f>
        <v>95</v>
      </c>
      <c r="C6" s="1">
        <f>IFERROR(__xludf.DUMMYFUNCTION("""COMPUTED_VALUE"""),12030.0)</f>
        <v>12030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IFERROR(__xludf.DUMMYFUNCTION("""COMPUTED_VALUE"""),93.0)</f>
        <v>93</v>
      </c>
      <c r="C7" s="1">
        <f>IFERROR(__xludf.DUMMYFUNCTION("""COMPUTED_VALUE"""),11675.0)</f>
        <v>11675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IFERROR(__xludf.DUMMYFUNCTION("""COMPUTED_VALUE"""),356.0)</f>
        <v>356</v>
      </c>
    </row>
    <row r="9">
      <c r="A9" t="str">
        <f>IFERROR(__xludf.DUMMYFUNCTION("""COMPUTED_VALUE"""),"Total")</f>
        <v>Total</v>
      </c>
      <c r="B9" s="1">
        <f>IFERROR(__xludf.DUMMYFUNCTION("""COMPUTED_VALUE"""),1499.0)</f>
        <v>1499</v>
      </c>
      <c r="C9" s="1">
        <f>IFERROR(__xludf.DUMMYFUNCTION("""COMPUTED_VALUE"""),2922900.0)</f>
        <v>2922900</v>
      </c>
    </row>
    <row r="10">
      <c r="A10" t="str">
        <f>IFERROR(__xludf.DUMMYFUNCTION("""COMPUTED_VALUE"""),"Font: Departament d’Agricultura, Ramaderia, Pesca i Alimentació. Direcció 
General de Forests.")</f>
        <v>Font: Departament d’Agricultura, Ramaderia, Pesca i Alimentació. Direcció 
General de Forests.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IFERROR(__xludf.DUMMYFUNCTION("IMPORTHTML(""https://www.idescat.cat/pub/?id=aec&amp;n=221&amp;t=2014"",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IFERROR(__xludf.DUMMYFUNCTION("""COMPUTED_VALUE"""),1404.0)</f>
        <v>1404</v>
      </c>
      <c r="C2" s="1">
        <f>IFERROR(__xludf.DUMMYFUNCTION("""COMPUTED_VALUE"""),2911112.0)</f>
        <v>2911112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IFERROR(__xludf.DUMMYFUNCTION("""COMPUTED_VALUE"""),1380.0)</f>
        <v>1380</v>
      </c>
      <c r="C3" s="1">
        <f>IFERROR(__xludf.DUMMYFUNCTION("""COMPUTED_VALUE"""),2581952.0)</f>
        <v>2581952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IFERROR(__xludf.DUMMYFUNCTION("""COMPUTED_VALUE"""),6.0)</f>
        <v>6</v>
      </c>
      <c r="C4" s="1">
        <f>IFERROR(__xludf.DUMMYFUNCTION("""COMPUTED_VALUE"""),217880.0)</f>
        <v>217880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IFERROR(__xludf.DUMMYFUNCTION("""COMPUTED_VALUE"""),18.0)</f>
        <v>18</v>
      </c>
      <c r="C5" s="1">
        <f>IFERROR(__xludf.DUMMYFUNCTION("""COMPUTED_VALUE"""),111280.0)</f>
        <v>111280</v>
      </c>
    </row>
    <row r="6">
      <c r="A6" t="str">
        <f>IFERROR(__xludf.DUMMYFUNCTION("""COMPUTED_VALUE"""),"Espais protegits")</f>
        <v>Espais protegits</v>
      </c>
      <c r="B6">
        <f>IFERROR(__xludf.DUMMYFUNCTION("""COMPUTED_VALUE"""),95.0)</f>
        <v>95</v>
      </c>
      <c r="C6" s="1">
        <f>IFERROR(__xludf.DUMMYFUNCTION("""COMPUTED_VALUE"""),12030.0)</f>
        <v>12030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IFERROR(__xludf.DUMMYFUNCTION("""COMPUTED_VALUE"""),93.0)</f>
        <v>93</v>
      </c>
      <c r="C7" s="1">
        <f>IFERROR(__xludf.DUMMYFUNCTION("""COMPUTED_VALUE"""),11675.0)</f>
        <v>11675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IFERROR(__xludf.DUMMYFUNCTION("""COMPUTED_VALUE"""),356.0)</f>
        <v>356</v>
      </c>
    </row>
    <row r="9">
      <c r="A9" t="str">
        <f>IFERROR(__xludf.DUMMYFUNCTION("""COMPUTED_VALUE"""),"Total")</f>
        <v>Total</v>
      </c>
      <c r="B9" s="1">
        <f>IFERROR(__xludf.DUMMYFUNCTION("""COMPUTED_VALUE"""),1499.0)</f>
        <v>1499</v>
      </c>
      <c r="C9" s="1">
        <f>IFERROR(__xludf.DUMMYFUNCTION("""COMPUTED_VALUE"""),2923142.0)</f>
        <v>2923142</v>
      </c>
    </row>
    <row r="10">
      <c r="A10" t="str">
        <f>IFERROR(__xludf.DUMMYFUNCTION("""COMPUTED_VALUE"""),"Font: Departament d'Agricultura, Ramaderia, Pesca, Alimentació i Medi 
Natural. Direcció General del Medi Natural i Biodiversitat.")</f>
        <v>Font: Departament d'Agricultura, Ramaderia, Pesca, Alimentació i Medi 
Natural. Direcció General del Medi Natural i Biodiversitat.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IFERROR(__xludf.DUMMYFUNCTION("IMPORTHTML(""https://www.idescat.cat/pub/?id=aec&amp;n=221&amp;t=2013"",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IFERROR(__xludf.DUMMYFUNCTION("""COMPUTED_VALUE"""),1410.0)</f>
        <v>1410</v>
      </c>
      <c r="C2" s="1">
        <f>IFERROR(__xludf.DUMMYFUNCTION("""COMPUTED_VALUE"""),2912336.0)</f>
        <v>2912336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IFERROR(__xludf.DUMMYFUNCTION("""COMPUTED_VALUE"""),1385.0)</f>
        <v>1385</v>
      </c>
      <c r="C3" s="1">
        <f>IFERROR(__xludf.DUMMYFUNCTION("""COMPUTED_VALUE"""),2575721.0)</f>
        <v>2575721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IFERROR(__xludf.DUMMYFUNCTION("""COMPUTED_VALUE"""),17.0)</f>
        <v>17</v>
      </c>
      <c r="C4" s="1">
        <f>IFERROR(__xludf.DUMMYFUNCTION("""COMPUTED_VALUE"""),117769.0)</f>
        <v>117769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IFERROR(__xludf.DUMMYFUNCTION("""COMPUTED_VALUE"""),8.0)</f>
        <v>8</v>
      </c>
      <c r="C5" s="1">
        <f>IFERROR(__xludf.DUMMYFUNCTION("""COMPUTED_VALUE"""),218846.0)</f>
        <v>218846</v>
      </c>
    </row>
    <row r="6">
      <c r="A6" t="str">
        <f>IFERROR(__xludf.DUMMYFUNCTION("""COMPUTED_VALUE"""),"Espais protegits")</f>
        <v>Espais protegits</v>
      </c>
      <c r="B6">
        <f>IFERROR(__xludf.DUMMYFUNCTION("""COMPUTED_VALUE"""),95.0)</f>
        <v>95</v>
      </c>
      <c r="C6" s="1">
        <f>IFERROR(__xludf.DUMMYFUNCTION("""COMPUTED_VALUE"""),12908.0)</f>
        <v>12908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IFERROR(__xludf.DUMMYFUNCTION("""COMPUTED_VALUE"""),93.0)</f>
        <v>93</v>
      </c>
      <c r="C7" s="1">
        <f>IFERROR(__xludf.DUMMYFUNCTION("""COMPUTED_VALUE"""),12553.0)</f>
        <v>12553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IFERROR(__xludf.DUMMYFUNCTION("""COMPUTED_VALUE"""),355.0)</f>
        <v>355</v>
      </c>
    </row>
    <row r="9">
      <c r="A9" t="str">
        <f>IFERROR(__xludf.DUMMYFUNCTION("""COMPUTED_VALUE"""),"Total")</f>
        <v>Total</v>
      </c>
      <c r="B9" s="1">
        <f>IFERROR(__xludf.DUMMYFUNCTION("""COMPUTED_VALUE"""),1505.0)</f>
        <v>1505</v>
      </c>
      <c r="C9" s="1">
        <f>IFERROR(__xludf.DUMMYFUNCTION("""COMPUTED_VALUE"""),2925244.0)</f>
        <v>2925244</v>
      </c>
    </row>
    <row r="10">
      <c r="A10" t="str">
        <f>IFERROR(__xludf.DUMMYFUNCTION("""COMPUTED_VALUE"""),"Font: Departament d'Agricultura, Ramaderia, Pesca, Alimentació i Medi 
Natural. Direcció General del Medi Natural i Biodiversitat.")</f>
        <v>Font: Departament d'Agricultura, Ramaderia, Pesca, Alimentació i Medi 
Natural. Direcció General del Medi Natural i Biodiversitat.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IFERROR(__xludf.DUMMYFUNCTION("IMPORTHTML(""https://www.idescat.cat/pub/?id=aec&amp;n=221&amp;t=2012"", ""table"", 1)"),"")</f>
        <v/>
      </c>
      <c r="B1" t="str">
        <f>IFERROR(__xludf.DUMMYFUNCTION("""COMPUTED_VALUE"""),"Espais")</f>
        <v>Espais</v>
      </c>
      <c r="C1" t="str">
        <f>IFERROR(__xludf.DUMMYFUNCTION("""COMPUTED_VALUE"""),"Superfície (ha)")</f>
        <v>Superfície (ha)</v>
      </c>
    </row>
    <row r="2">
      <c r="A2" t="str">
        <f>IFERROR(__xludf.DUMMYFUNCTION("""COMPUTED_VALUE"""),"Caça autoritzada")</f>
        <v>Caça autoritzada</v>
      </c>
      <c r="B2" s="1">
        <f>IFERROR(__xludf.DUMMYFUNCTION("""COMPUTED_VALUE"""),1411.0)</f>
        <v>1411</v>
      </c>
      <c r="C2" s="1">
        <f>IFERROR(__xludf.DUMMYFUNCTION("""COMPUTED_VALUE"""),2900834.0)</f>
        <v>2900834</v>
      </c>
    </row>
    <row r="3">
      <c r="A3" t="str">
        <f>IFERROR(__xludf.DUMMYFUNCTION("""COMPUTED_VALUE"""),"àrees privades i locals de caça")</f>
        <v>àrees privades i locals de caça</v>
      </c>
      <c r="B3" s="1">
        <f>IFERROR(__xludf.DUMMYFUNCTION("""COMPUTED_VALUE"""),1387.0)</f>
        <v>1387</v>
      </c>
      <c r="C3" s="1">
        <f>IFERROR(__xludf.DUMMYFUNCTION("""COMPUTED_VALUE"""),2568568.0)</f>
        <v>2568568</v>
      </c>
    </row>
    <row r="4">
      <c r="A4" t="str">
        <f>IFERROR(__xludf.DUMMYFUNCTION("""COMPUTED_VALUE"""),"reserves nacionals de caça")</f>
        <v>reserves nacionals de caça</v>
      </c>
      <c r="B4">
        <f>IFERROR(__xludf.DUMMYFUNCTION("""COMPUTED_VALUE"""),7.0)</f>
        <v>7</v>
      </c>
      <c r="C4" s="1">
        <f>IFERROR(__xludf.DUMMYFUNCTION("""COMPUTED_VALUE"""),244206.0)</f>
        <v>244206</v>
      </c>
    </row>
    <row r="5">
      <c r="A5" t="str">
        <f>IFERROR(__xludf.DUMMYFUNCTION("""COMPUTED_VALUE"""),"zones de caça controlada")</f>
        <v>zones de caça controlada</v>
      </c>
      <c r="B5">
        <f>IFERROR(__xludf.DUMMYFUNCTION("""COMPUTED_VALUE"""),17.0)</f>
        <v>17</v>
      </c>
      <c r="C5" s="1">
        <f>IFERROR(__xludf.DUMMYFUNCTION("""COMPUTED_VALUE"""),88060.0)</f>
        <v>88060</v>
      </c>
    </row>
    <row r="6">
      <c r="A6" t="str">
        <f>IFERROR(__xludf.DUMMYFUNCTION("""COMPUTED_VALUE"""),"Espais protegits")</f>
        <v>Espais protegits</v>
      </c>
      <c r="B6">
        <f>IFERROR(__xludf.DUMMYFUNCTION("""COMPUTED_VALUE"""),91.0)</f>
        <v>91</v>
      </c>
      <c r="C6" s="1">
        <f>IFERROR(__xludf.DUMMYFUNCTION("""COMPUTED_VALUE"""),12699.0)</f>
        <v>12699</v>
      </c>
    </row>
    <row r="7">
      <c r="A7" t="str">
        <f>IFERROR(__xludf.DUMMYFUNCTION("""COMPUTED_VALUE"""),"refugis de fauna salvatge")</f>
        <v>refugis de fauna salvatge</v>
      </c>
      <c r="B7">
        <f>IFERROR(__xludf.DUMMYFUNCTION("""COMPUTED_VALUE"""),89.0)</f>
        <v>89</v>
      </c>
      <c r="C7" s="1">
        <f>IFERROR(__xludf.DUMMYFUNCTION("""COMPUTED_VALUE"""),12344.0)</f>
        <v>12344</v>
      </c>
    </row>
    <row r="8">
      <c r="A8" t="str">
        <f>IFERROR(__xludf.DUMMYFUNCTION("""COMPUTED_VALUE"""),"refugis de caça")</f>
        <v>refugis de caça</v>
      </c>
      <c r="B8">
        <f>IFERROR(__xludf.DUMMYFUNCTION("""COMPUTED_VALUE"""),2.0)</f>
        <v>2</v>
      </c>
      <c r="C8">
        <f>IFERROR(__xludf.DUMMYFUNCTION("""COMPUTED_VALUE"""),355.0)</f>
        <v>355</v>
      </c>
    </row>
    <row r="9">
      <c r="A9" t="str">
        <f>IFERROR(__xludf.DUMMYFUNCTION("""COMPUTED_VALUE"""),"Total")</f>
        <v>Total</v>
      </c>
      <c r="B9" s="1">
        <f>IFERROR(__xludf.DUMMYFUNCTION("""COMPUTED_VALUE"""),1502.0)</f>
        <v>1502</v>
      </c>
      <c r="C9" s="1">
        <f>IFERROR(__xludf.DUMMYFUNCTION("""COMPUTED_VALUE"""),2913533.0)</f>
        <v>2913533</v>
      </c>
    </row>
    <row r="10">
      <c r="A10" t="str">
        <f>IFERROR(__xludf.DUMMYFUNCTION("""COMPUTED_VALUE"""),"Font: Departament d'Agricultura, Ramaderia, Pesca, Alimentació i Medi 
Natural. Direcció General del Medi Natural i Biodiversitat.")</f>
        <v>Font: Departament d'Agricultura, Ramaderia, Pesca, Alimentació i Medi 
Natural. Direcció General del Medi Natural i Biodiversitat.</v>
      </c>
      <c r="B10" t="str">
        <f>IFERROR(__xludf.DUMMYFUNCTION("""COMPUTED_VALUE"""),"")</f>
        <v/>
      </c>
      <c r="C10" t="str">
        <f>IFERROR(__xludf.DUMMYFUNCTION("""COMPUTED_VALUE"""),"")</f>
        <v/>
      </c>
    </row>
  </sheetData>
  <drawing r:id="rId1"/>
</worksheet>
</file>