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7e156c1c0571c1/Dados programação/Projetos/Projeto final - excel/"/>
    </mc:Choice>
  </mc:AlternateContent>
  <xr:revisionPtr revIDLastSave="870" documentId="8_{DD1F09E5-7C2C-461D-9B85-97E290700D4F}" xr6:coauthVersionLast="47" xr6:coauthVersionMax="47" xr10:uidLastSave="{9614AD27-D5A0-464F-B4A0-A767DAC83BF1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4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3" l="1"/>
  <c r="C46" i="3"/>
  <c r="C45" i="3"/>
  <c r="C44" i="3"/>
  <c r="C43" i="3"/>
  <c r="C42" i="3"/>
  <c r="C37" i="3"/>
  <c r="B37" i="3"/>
  <c r="A10" i="3"/>
  <c r="C14" i="3"/>
  <c r="B17" i="3"/>
  <c r="A14" i="3"/>
  <c r="B14" i="3"/>
  <c r="D14" i="3" l="1"/>
</calcChain>
</file>

<file path=xl/sharedStrings.xml><?xml version="1.0" encoding="utf-8"?>
<sst xmlns="http://schemas.openxmlformats.org/spreadsheetml/2006/main" count="2026" uniqueCount="334">
  <si>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</si>
  <si>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</si>
  <si>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</si>
  <si>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</si>
  <si>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</si>
  <si>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</si>
  <si>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</si>
  <si>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</si>
  <si>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</si>
  <si>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</si>
  <si>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</si>
  <si>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</si>
  <si>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</si>
  <si>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</si>
  <si>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</si>
  <si>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</si>
  <si>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</si>
  <si>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</si>
  <si>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</si>
  <si>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</si>
  <si>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</si>
  <si>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</si>
  <si>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</si>
  <si>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</si>
  <si>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</si>
  <si>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</si>
  <si>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</si>
  <si>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</si>
  <si>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</si>
  <si>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</si>
  <si>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</si>
  <si>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</si>
  <si>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</si>
  <si>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</si>
  <si>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</si>
  <si>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</si>
  <si>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</si>
  <si>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</si>
  <si>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</si>
  <si>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</si>
  <si>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</si>
  <si>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</si>
  <si>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</si>
  <si>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</si>
  <si>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</si>
  <si>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</si>
  <si>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</si>
  <si>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</si>
  <si>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</si>
  <si>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</si>
  <si>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</si>
  <si>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</si>
  <si>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</si>
  <si>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</si>
  <si>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</si>
  <si>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</si>
  <si>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</si>
  <si>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</si>
  <si>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</si>
  <si>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</si>
  <si>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</si>
  <si>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</si>
  <si>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</si>
  <si>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</si>
  <si>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</si>
  <si>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</si>
  <si>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</si>
  <si>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</si>
  <si>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</si>
  <si>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</si>
  <si>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</si>
  <si>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</si>
  <si>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</si>
  <si>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</si>
  <si>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</si>
  <si>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</si>
  <si>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</si>
  <si>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</si>
  <si>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</si>
  <si>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</si>
  <si>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</si>
  <si>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</si>
  <si>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</si>
  <si>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</si>
  <si>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</si>
  <si>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</si>
  <si>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</si>
  <si>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</si>
  <si>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</si>
  <si>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</si>
  <si>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</si>
  <si>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</si>
  <si>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</si>
  <si>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</si>
  <si>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</si>
  <si>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</si>
  <si>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</si>
  <si>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</si>
  <si>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</si>
  <si>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</si>
  <si>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</si>
  <si>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</si>
  <si>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</si>
  <si>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</si>
  <si>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</si>
  <si>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</si>
  <si>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</si>
  <si>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</si>
  <si>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</si>
  <si>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</si>
  <si>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</si>
  <si>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</si>
  <si>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</si>
  <si>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</si>
  <si>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</si>
  <si>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</si>
  <si>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</si>
  <si>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</si>
  <si>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</si>
  <si>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</si>
  <si>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</si>
  <si>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</si>
  <si>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</si>
  <si>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</si>
  <si>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</si>
  <si>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</si>
  <si>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</si>
  <si>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</si>
  <si>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</si>
  <si>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</si>
  <si>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</si>
  <si>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</si>
  <si>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</si>
  <si>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</si>
  <si>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</si>
  <si>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</si>
  <si>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</si>
  <si>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</si>
  <si>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</si>
  <si>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</si>
  <si>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</si>
  <si>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</si>
  <si>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</si>
  <si>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</si>
  <si>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</si>
  <si>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</si>
  <si>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</si>
  <si>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</si>
  <si>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</si>
  <si>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</si>
  <si>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</si>
  <si>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</si>
  <si>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</si>
  <si>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</si>
  <si>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</si>
  <si>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</si>
  <si>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</si>
  <si>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</si>
  <si>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</si>
  <si>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</si>
  <si>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</si>
  <si>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</si>
  <si>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</si>
  <si>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</si>
  <si>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</si>
  <si>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</si>
  <si>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</si>
  <si>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</si>
  <si>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</si>
  <si>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</si>
  <si>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</si>
  <si>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</si>
  <si>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</si>
  <si>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</si>
  <si>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</si>
  <si>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</si>
  <si>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</si>
  <si>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</si>
  <si>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</si>
  <si>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</si>
  <si>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</si>
  <si>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</si>
  <si>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</si>
  <si>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</si>
  <si>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</si>
  <si>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</si>
  <si>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</si>
  <si>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</si>
  <si>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</si>
  <si>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</si>
  <si>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</si>
  <si>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</si>
  <si>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</si>
  <si>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</si>
  <si>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</si>
  <si>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</si>
  <si>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</si>
  <si>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</si>
  <si>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</si>
  <si>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</si>
  <si>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</si>
  <si>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</si>
  <si>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</si>
  <si>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</si>
  <si>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</si>
  <si>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</si>
  <si>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</si>
  <si>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</si>
  <si>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</si>
  <si>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</si>
  <si>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</si>
  <si>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</si>
  <si>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</si>
  <si>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</si>
  <si>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</si>
  <si>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</si>
  <si>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</si>
  <si>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</si>
  <si>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</si>
  <si>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</si>
  <si>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</si>
  <si>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</si>
  <si>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</si>
  <si>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</si>
  <si>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</si>
  <si>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</si>
  <si>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</si>
  <si>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</si>
  <si>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</si>
  <si>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</si>
  <si>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</si>
  <si>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</si>
  <si>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</si>
  <si>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</si>
  <si>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</si>
  <si>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</si>
  <si>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</si>
  <si>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</si>
  <si>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</si>
  <si>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</si>
  <si>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</si>
  <si>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</si>
  <si>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</si>
  <si>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</si>
  <si>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</si>
  <si>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</si>
  <si>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</si>
  <si>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</si>
  <si>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</si>
  <si>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</si>
  <si>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</si>
  <si>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</si>
  <si>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</si>
  <si>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</si>
  <si>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</si>
  <si>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</si>
  <si>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</si>
  <si>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</si>
  <si>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</si>
  <si>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</si>
  <si>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</si>
  <si>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</si>
  <si>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</si>
  <si>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</si>
  <si>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</si>
  <si>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</si>
  <si>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</si>
  <si>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</si>
  <si>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</si>
  <si>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</si>
  <si>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</si>
  <si>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</si>
  <si>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</si>
  <si>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</si>
  <si>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</si>
  <si>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</si>
  <si>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</si>
  <si>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</si>
  <si>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</si>
  <si>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</si>
  <si>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</si>
  <si>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</si>
  <si>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</si>
  <si>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</si>
  <si>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</si>
  <si>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</si>
  <si>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</si>
  <si>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</si>
  <si>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</si>
  <si>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</si>
  <si>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</si>
  <si>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</si>
  <si>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</si>
  <si>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</si>
  <si>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</si>
  <si>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</si>
  <si>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</si>
  <si>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</si>
  <si>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</si>
  <si>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</si>
  <si>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</si>
  <si>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</si>
  <si>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</si>
  <si>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</si>
  <si>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</si>
  <si>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</si>
  <si>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</si>
  <si>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</si>
  <si>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</si>
  <si>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</si>
  <si>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</si>
  <si>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#22C55E</t>
  </si>
  <si>
    <t>#E8E6E9</t>
  </si>
  <si>
    <t>Pergunta 02 - Qual o montante total das inscrições sem desconto?</t>
  </si>
  <si>
    <t>Pergunta 03 - Qual valor total de descontos?</t>
  </si>
  <si>
    <t>Rótulos de Linha</t>
  </si>
  <si>
    <t>(vazio)</t>
  </si>
  <si>
    <t>Total Geral</t>
  </si>
  <si>
    <t>Contagem de Subscriber ID</t>
  </si>
  <si>
    <t>Soma de Subscription Price</t>
  </si>
  <si>
    <t>Soma de Minecraft Season Pass Price</t>
  </si>
  <si>
    <t>Contagem de EA Play Season Pass
Price</t>
  </si>
  <si>
    <t>Soma de EA Play Season Pass</t>
  </si>
  <si>
    <t>Soma de Coupon Value</t>
  </si>
  <si>
    <t>mar</t>
  </si>
  <si>
    <t>mai</t>
  </si>
  <si>
    <t>jul</t>
  </si>
  <si>
    <t>ago</t>
  </si>
  <si>
    <t>out</t>
  </si>
  <si>
    <r>
      <rPr>
        <sz val="36"/>
        <color rgb="FF068012"/>
        <rFont val="Segoe UI"/>
        <family val="2"/>
      </rPr>
      <t xml:space="preserve">        </t>
    </r>
    <r>
      <rPr>
        <u/>
        <sz val="36"/>
        <color rgb="FF068012"/>
        <rFont val="Segoe UI"/>
        <family val="2"/>
      </rPr>
      <t xml:space="preserve">Xbox Game Pass                                                                                          </t>
    </r>
  </si>
  <si>
    <t>Pergunta 01 - Qual o total de inscrições?</t>
  </si>
  <si>
    <t>Pergunta 04 - Qual o valor de descontos por tipo de assinatura?</t>
  </si>
  <si>
    <t>Pergunta 05 - Qual o valor total das assinaturas por tipo e Season Pass?</t>
  </si>
  <si>
    <t>Pergunta 06 - Quais os meses com maior número de assinaturas?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</si>
</sst>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sz val="11"/>
      <color rgb="FF242424"/>
      <name val="Consolas"/>
      <family val="3"/>
    </font>
    <font>
      <u/>
      <sz val="36"/>
      <color rgb="FF068012"/>
      <name val="Segoe UI"/>
      <family val="2"/>
    </font>
    <font>
      <sz val="36"/>
      <color rgb="FF068012"/>
      <name val="Segoe UI"/>
      <family val="2"/>
    </font>
    <font>
      <u/>
      <sz val="36"/>
      <color rgb="FF06801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068012"/>
      </bottom>
      <diagonal/>
    </border>
    <border>
      <left style="medium">
        <color rgb="FF068012"/>
      </left>
      <right/>
      <top style="medium">
        <color rgb="FF068012"/>
      </top>
      <bottom/>
      <diagonal/>
    </border>
    <border>
      <left style="medium">
        <color rgb="FF068012"/>
      </left>
      <right/>
      <top/>
      <bottom/>
      <diagonal/>
    </border>
    <border>
      <left/>
      <right style="medium">
        <color rgb="FF068012"/>
      </right>
      <top/>
      <bottom/>
      <diagonal/>
    </border>
    <border>
      <left style="medium">
        <color rgb="FF068012"/>
      </left>
      <right/>
      <top/>
      <bottom style="medium">
        <color rgb="FF068012"/>
      </bottom>
      <diagonal/>
    </border>
    <border>
      <left/>
      <right style="medium">
        <color rgb="FF068012"/>
      </right>
      <top/>
      <bottom style="medium">
        <color rgb="FF068012"/>
      </bottom>
      <diagonal/>
    </border>
    <border>
      <left/>
      <right style="medium">
        <color rgb="FF068012"/>
      </right>
      <top style="medium">
        <color rgb="FF068012"/>
      </top>
      <bottom style="medium">
        <color rgb="FFE8E6E9"/>
      </bottom>
      <diagonal/>
    </border>
    <border>
      <left/>
      <right/>
      <top style="medium">
        <color rgb="FF068012"/>
      </top>
      <bottom style="medium">
        <color rgb="FFE8E6E9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44" fontId="0" fillId="0" borderId="0" xfId="0" applyNumberFormat="1"/>
    <xf numFmtId="0" fontId="3" fillId="0" borderId="0" xfId="0" applyFont="1"/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5" fillId="0" borderId="0" xfId="0" applyFont="1"/>
    <xf numFmtId="0" fontId="4" fillId="4" borderId="3" xfId="0" applyFont="1" applyFill="1" applyBorder="1" applyAlignment="1"/>
    <xf numFmtId="0" fontId="0" fillId="4" borderId="4" xfId="0" applyFill="1" applyBorder="1" applyAlignment="1"/>
    <xf numFmtId="0" fontId="0" fillId="7" borderId="0" xfId="0" applyFill="1" applyBorder="1"/>
    <xf numFmtId="0" fontId="0" fillId="7" borderId="5" xfId="0" applyFill="1" applyBorder="1"/>
    <xf numFmtId="0" fontId="0" fillId="4" borderId="6" xfId="0" applyFill="1" applyBorder="1" applyAlignment="1"/>
    <xf numFmtId="0" fontId="0" fillId="7" borderId="2" xfId="0" applyFill="1" applyBorder="1"/>
    <xf numFmtId="0" fontId="0" fillId="7" borderId="7" xfId="0" applyFill="1" applyBorder="1"/>
    <xf numFmtId="0" fontId="6" fillId="8" borderId="9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2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2" formatCode="mmm/yy"/>
    </dxf>
    <dxf>
      <numFmt numFmtId="30" formatCode="@"/>
    </dxf>
    <dxf>
      <font>
        <b/>
        <i val="0"/>
        <sz val="16"/>
        <color theme="0"/>
        <name val="Segoe UI"/>
        <family val="2"/>
      </font>
      <fill>
        <patternFill>
          <fgColor auto="1"/>
        </patternFill>
      </fill>
      <border>
        <bottom style="thick">
          <color rgb="FF22C55E"/>
        </bottom>
      </border>
    </dxf>
    <dxf>
      <font>
        <color auto="1"/>
      </font>
      <fill>
        <patternFill patternType="solid">
          <fgColor auto="1"/>
          <bgColor rgb="FF22C55E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7" xr9:uid="{8497A24F-BCBD-438E-8280-30540F793872}">
      <tableStyleElement type="wholeTable" dxfId="5"/>
      <tableStyleElement type="headerRow" dxfId="4"/>
    </tableStyle>
    <tableStyle name="SlicerStyleLight6 2" pivot="0" table="0" count="10" xr9:uid="{7EADBF04-C364-4C9A-9072-AC669031E611}">
      <tableStyleElement type="wholeTable" dxfId="7"/>
      <tableStyleElement type="headerRow" dxfId="6"/>
    </tableStyle>
  </tableStyles>
  <colors>
    <mruColors>
      <color rgb="FF068012"/>
      <color rgb="FFE8E6E9"/>
      <color rgb="FFF7F8FC"/>
      <color rgb="FF22C55E"/>
      <color rgb="FF5BF6A8"/>
      <color rgb="FF000000"/>
      <color rgb="FFE0E0E0"/>
      <color rgb="FFEDEDED"/>
      <color rgb="FF2AE6B1"/>
      <color rgb="FF9BC848"/>
    </mruColors>
  </colors>
  <extLst>
    <ext xmlns:x14="http://schemas.microsoft.com/office/spreadsheetml/2009/9/main" uri="{46F421CA-312F-682f-3DD2-61675219B42D}">
      <x14:dxfs count="13">
        <dxf>
          <font>
            <b/>
            <i val="0"/>
            <sz val="14"/>
            <color theme="0"/>
            <name val="Segoe UI"/>
            <family val="2"/>
          </font>
          <border diagonalDown="1">
            <left style="thin">
              <color rgb="FF22C55E"/>
            </left>
            <right style="thin">
              <color rgb="FF22C55E"/>
            </right>
            <top style="thin">
              <color rgb="FF22C55E"/>
            </top>
            <bottom style="thin">
              <color rgb="FF22C55E"/>
            </bottom>
            <diagonal style="thin">
              <color rgb="FF22C55E"/>
            </diagonal>
          </border>
        </dxf>
        <dxf>
          <font>
            <b/>
            <i val="0"/>
            <sz val="14"/>
            <color auto="1"/>
            <name val="Segoe UI"/>
            <family val="2"/>
          </font>
          <border>
            <left style="thin">
              <color rgb="FF22C55E"/>
            </left>
            <right style="thin">
              <color rgb="FF22C55E"/>
            </right>
            <top style="thin">
              <color rgb="FF22C55E"/>
            </top>
            <bottom style="thin">
              <color rgb="FF22C55E"/>
            </bottom>
            <vertical/>
            <horizontal/>
          </border>
        </dxf>
        <dxf>
          <font>
            <b/>
            <i val="0"/>
            <sz val="14"/>
            <color theme="0"/>
            <name val="Segoe UI"/>
            <family val="2"/>
          </font>
          <fill>
            <patternFill>
              <bgColor rgb="FF22C55E"/>
            </patternFill>
          </fill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4"/>
            <color theme="0"/>
            <name val="Segoe UI"/>
            <family val="2"/>
          </font>
          <border>
            <left style="thin">
              <color rgb="FF22C55E"/>
            </left>
            <right style="thin">
              <color rgb="FF22C55E"/>
            </right>
            <top style="thin">
              <color rgb="FF22C55E"/>
            </top>
            <bottom style="thin">
              <color rgb="FF22C55E"/>
            </bottom>
          </border>
        </dxf>
        <dxf>
          <font>
            <b/>
            <i val="0"/>
            <sz val="14"/>
            <color theme="0"/>
            <name val="Segoe UI"/>
            <family val="2"/>
          </font>
          <border>
            <left style="thin">
              <color rgb="FF22C55E"/>
            </left>
            <right style="thin">
              <color rgb="FF22C55E"/>
            </right>
            <top style="thin">
              <color rgb="FF22C55E"/>
            </top>
            <bottom style="thin">
              <color rgb="FF22C55E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  <x14:slicerStyle name="SlicerStyleLight6 2">
          <x14:slicerStyleElements>
            <x14:slicerStyleElement type="unselectedItemWithData" dxfId="12"/>
            <x14:slicerStyleElement type="unselectedItemWithNoData" dxfId="11"/>
            <x14:slicerStyleElement type="selectedItemWithData" dxfId="10"/>
            <x14:slicerStyleElement type="selectedItemWithNoData" dxfId="9"/>
            <x14:slicerStyleElement type="hoveredUnselectedItemWithData" dxfId="8"/>
            <x14:slicerStyleElement type="hoveredSelectedItemWithData" dxfId="7"/>
            <x14:slicerStyleElement type="hoveredUnselectedItemWithNoData" dxfId="6"/>
            <x14:slicerStyleElement type="hoveredSelectedItemWithNoData" dxfId="5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Game Pass.xlsx]C̳álculos!Tabela dinâmica9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C̳álculos!$A$22:$A$25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C̳álculos!$B$22:$B$25</c:f>
              <c:numCache>
                <c:formatCode>_("R$"* #,##0.00_);_("R$"* \(#,##0.00\);_("R$"* "-"??_);_(@_)</c:formatCode>
                <c:ptCount val="3"/>
                <c:pt idx="0">
                  <c:v>61</c:v>
                </c:pt>
                <c:pt idx="1">
                  <c:v>1079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A8C-97F1-C03893C3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405536"/>
        <c:axId val="644409856"/>
      </c:barChart>
      <c:catAx>
        <c:axId val="6444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409856"/>
        <c:crosses val="autoZero"/>
        <c:auto val="1"/>
        <c:lblAlgn val="ctr"/>
        <c:lblOffset val="100"/>
        <c:noMultiLvlLbl val="0"/>
      </c:catAx>
      <c:valAx>
        <c:axId val="6444098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44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Game Pass.xlsx]C̳álculos!Tabela dinâmica9</c:name>
    <c:fmtId val="7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41379495955476E-2"/>
          <c:y val="0.14972347086330826"/>
          <c:w val="0.91085199773493053"/>
          <c:h val="0.791609936935658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C̳álculos!$A$22:$A$25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C̳álculos!$B$22:$B$25</c:f>
              <c:numCache>
                <c:formatCode>_("R$"* #,##0.00_);_("R$"* \(#,##0.00\);_("R$"* "-"??_);_(@_)</c:formatCode>
                <c:ptCount val="3"/>
                <c:pt idx="0">
                  <c:v>61</c:v>
                </c:pt>
                <c:pt idx="1">
                  <c:v>1079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D-48FF-A504-3A36BAEA0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4405536"/>
        <c:axId val="644409856"/>
      </c:barChart>
      <c:catAx>
        <c:axId val="6444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644409856"/>
        <c:crosses val="autoZero"/>
        <c:auto val="1"/>
        <c:lblAlgn val="ctr"/>
        <c:lblOffset val="100"/>
        <c:noMultiLvlLbl val="0"/>
      </c:catAx>
      <c:valAx>
        <c:axId val="6444098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44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chart" Target="../charts/chart2.xml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171450</xdr:rowOff>
    </xdr:from>
    <xdr:to>
      <xdr:col>4</xdr:col>
      <xdr:colOff>647701</xdr:colOff>
      <xdr:row>37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2A690073-9C72-4974-8306-2728FE256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5695950"/>
              <a:ext cx="1457326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9524</xdr:colOff>
      <xdr:row>20</xdr:row>
      <xdr:rowOff>9524</xdr:rowOff>
    </xdr:from>
    <xdr:to>
      <xdr:col>3</xdr:col>
      <xdr:colOff>152399</xdr:colOff>
      <xdr:row>27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06B6D8-2959-19B4-D4F4-20DD0FF0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31</xdr:col>
      <xdr:colOff>186787</xdr:colOff>
      <xdr:row>0</xdr:row>
      <xdr:rowOff>0</xdr:rowOff>
    </xdr:from>
    <xdr:to>
      <xdr:col>31</xdr:col>
      <xdr:colOff>885515</xdr:colOff>
      <xdr:row>0</xdr:row>
      <xdr:rowOff>695325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1D38A9D5-C74D-4246-9D21-C7B2A075E167}"/>
            </a:ext>
          </a:extLst>
        </xdr:cNvPr>
        <xdr:cNvSpPr/>
      </xdr:nvSpPr>
      <xdr:spPr>
        <a:xfrm>
          <a:off x="15634605" y="0"/>
          <a:ext cx="698728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29</xdr:col>
      <xdr:colOff>190501</xdr:colOff>
      <xdr:row>0</xdr:row>
      <xdr:rowOff>785810</xdr:rowOff>
    </xdr:from>
    <xdr:to>
      <xdr:col>32</xdr:col>
      <xdr:colOff>47627</xdr:colOff>
      <xdr:row>1</xdr:row>
      <xdr:rowOff>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D2FB1D8-6F3C-11AD-8892-A81CFD1D193D}"/>
            </a:ext>
          </a:extLst>
        </xdr:cNvPr>
        <xdr:cNvSpPr/>
      </xdr:nvSpPr>
      <xdr:spPr>
        <a:xfrm>
          <a:off x="14235546" y="785810"/>
          <a:ext cx="2264354" cy="2705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4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vinda, Ana Flavia S.</a:t>
          </a:r>
          <a:endParaRPr lang="pt-BR" sz="14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27</xdr:col>
      <xdr:colOff>93238</xdr:colOff>
      <xdr:row>37</xdr:row>
      <xdr:rowOff>128338</xdr:rowOff>
    </xdr:from>
    <xdr:to>
      <xdr:col>32</xdr:col>
      <xdr:colOff>190500</xdr:colOff>
      <xdr:row>39</xdr:row>
      <xdr:rowOff>69271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A80A2F1-2583-50A9-637A-07952C6C2A62}"/>
            </a:ext>
          </a:extLst>
        </xdr:cNvPr>
        <xdr:cNvSpPr/>
      </xdr:nvSpPr>
      <xdr:spPr>
        <a:xfrm>
          <a:off x="13341647" y="8042747"/>
          <a:ext cx="3301126" cy="3392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Dados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 de 2024, atualizados até a data de 31/12/2024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68035</xdr:colOff>
      <xdr:row>1</xdr:row>
      <xdr:rowOff>54429</xdr:rowOff>
    </xdr:from>
    <xdr:to>
      <xdr:col>31</xdr:col>
      <xdr:colOff>898070</xdr:colOff>
      <xdr:row>8</xdr:row>
      <xdr:rowOff>78241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85EE3DA-D3AF-DCCE-B980-7BA90AB3FBB0}"/>
            </a:ext>
          </a:extLst>
        </xdr:cNvPr>
        <xdr:cNvGrpSpPr/>
      </xdr:nvGrpSpPr>
      <xdr:grpSpPr>
        <a:xfrm>
          <a:off x="2952749" y="1115786"/>
          <a:ext cx="13280571" cy="1357312"/>
          <a:chOff x="1801245" y="1120888"/>
          <a:chExt cx="12662128" cy="1357312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6CCC861-94EF-DB40-865E-BAB4DC2CE28E}"/>
              </a:ext>
            </a:extLst>
          </xdr:cNvPr>
          <xdr:cNvGrpSpPr/>
        </xdr:nvGrpSpPr>
        <xdr:grpSpPr>
          <a:xfrm>
            <a:off x="1801245" y="1120888"/>
            <a:ext cx="3466419" cy="1357312"/>
            <a:chOff x="1940719" y="1071562"/>
            <a:chExt cx="3452812" cy="1357312"/>
          </a:xfrm>
        </xdr:grpSpPr>
        <xdr:sp macro="" textlink="C̳álculos!A10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A36916CC-2C1F-7F9E-C9A7-FA2A43A0FD03}"/>
                </a:ext>
              </a:extLst>
            </xdr:cNvPr>
            <xdr:cNvSpPr/>
          </xdr:nvSpPr>
          <xdr:spPr>
            <a:xfrm>
              <a:off x="1940719" y="1095375"/>
              <a:ext cx="3452812" cy="13334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799867F2-A250-4876-9586-E6EF00ECF984}" type="TxLink">
                <a:rPr lang="en-US" sz="3600" b="0" i="0" u="none" strike="noStrike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295</a:t>
              </a:fld>
              <a:endParaRPr lang="pt-BR" sz="36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E615EDDF-8CC0-F070-2E4C-2AB2F63901AE}"/>
                </a:ext>
              </a:extLst>
            </xdr:cNvPr>
            <xdr:cNvSpPr/>
          </xdr:nvSpPr>
          <xdr:spPr>
            <a:xfrm>
              <a:off x="1940719" y="1071562"/>
              <a:ext cx="3452812" cy="511969"/>
            </a:xfrm>
            <a:prstGeom prst="round2SameRect">
              <a:avLst>
                <a:gd name="adj1" fmla="val 4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2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de assinaturas</a:t>
              </a:r>
              <a:endParaRPr lang="pt-BR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9B8E379-7837-4DC0-BDC7-0398FB4D97E4}"/>
              </a:ext>
            </a:extLst>
          </xdr:cNvPr>
          <xdr:cNvGrpSpPr/>
        </xdr:nvGrpSpPr>
        <xdr:grpSpPr>
          <a:xfrm>
            <a:off x="5457484" y="1120888"/>
            <a:ext cx="4402590" cy="1357312"/>
            <a:chOff x="1940719" y="1071562"/>
            <a:chExt cx="3452812" cy="1357312"/>
          </a:xfrm>
        </xdr:grpSpPr>
        <xdr:sp macro="" textlink="C̳álculos!D14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8A7B60E0-E3B4-BCD5-D454-68A99F4DF986}"/>
                </a:ext>
              </a:extLst>
            </xdr:cNvPr>
            <xdr:cNvSpPr/>
          </xdr:nvSpPr>
          <xdr:spPr>
            <a:xfrm>
              <a:off x="1940719" y="1095375"/>
              <a:ext cx="3452812" cy="13334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020E59DD-1DB5-4ABF-9B68-7C7E32F6EA7B}" type="TxLink">
                <a:rPr lang="en-US" sz="36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R$ 7.110,00 </a:t>
              </a:fld>
              <a:endParaRPr lang="pt-BR" sz="88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495DD509-B84E-67AF-B55E-32AE38538E80}"/>
                </a:ext>
              </a:extLst>
            </xdr:cNvPr>
            <xdr:cNvSpPr/>
          </xdr:nvSpPr>
          <xdr:spPr>
            <a:xfrm>
              <a:off x="1940719" y="1071562"/>
              <a:ext cx="3452812" cy="511969"/>
            </a:xfrm>
            <a:prstGeom prst="round2SameRect">
              <a:avLst>
                <a:gd name="adj1" fmla="val 4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Valor</a:t>
              </a:r>
              <a:r>
                <a:rPr lang="pt-BR" sz="2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t</a:t>
              </a:r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otal</a:t>
              </a:r>
              <a:r>
                <a:rPr lang="pt-BR" sz="2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 assinaturas</a:t>
              </a:r>
              <a:endParaRPr lang="pt-BR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AF6D1E4C-6DFE-44D0-9D53-31181CFB6495}"/>
              </a:ext>
            </a:extLst>
          </xdr:cNvPr>
          <xdr:cNvGrpSpPr/>
        </xdr:nvGrpSpPr>
        <xdr:grpSpPr>
          <a:xfrm>
            <a:off x="10064183" y="1120888"/>
            <a:ext cx="4399190" cy="1357312"/>
            <a:chOff x="1940719" y="1071562"/>
            <a:chExt cx="3452812" cy="1357312"/>
          </a:xfrm>
        </xdr:grpSpPr>
        <xdr:sp macro="" textlink="C̳álculos!B17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02AEEAA-EAAB-0702-F31F-5400CC2946CE}"/>
                </a:ext>
              </a:extLst>
            </xdr:cNvPr>
            <xdr:cNvSpPr/>
          </xdr:nvSpPr>
          <xdr:spPr>
            <a:xfrm>
              <a:off x="1940719" y="1095375"/>
              <a:ext cx="3452812" cy="13334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3E00780A-89A2-4E13-A5BB-1A0201CA88E4}" type="TxLink">
                <a:rPr lang="en-US" sz="40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R$ 2.122,00 </a:t>
              </a:fld>
              <a:endParaRPr lang="pt-BR" sz="49600" b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5493CEF8-3C83-B095-A470-FF2D82CFF545}"/>
                </a:ext>
              </a:extLst>
            </xdr:cNvPr>
            <xdr:cNvSpPr/>
          </xdr:nvSpPr>
          <xdr:spPr>
            <a:xfrm>
              <a:off x="1940719" y="1071562"/>
              <a:ext cx="3452812" cy="511969"/>
            </a:xfrm>
            <a:prstGeom prst="round2SameRect">
              <a:avLst>
                <a:gd name="adj1" fmla="val 4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Valor</a:t>
              </a:r>
              <a:r>
                <a:rPr lang="pt-BR" sz="2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t</a:t>
              </a:r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otal</a:t>
              </a:r>
              <a:r>
                <a:rPr lang="pt-BR" sz="2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dos descontos</a:t>
              </a:r>
              <a:endParaRPr lang="pt-BR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</xdr:col>
      <xdr:colOff>59529</xdr:colOff>
      <xdr:row>9</xdr:row>
      <xdr:rowOff>71437</xdr:rowOff>
    </xdr:from>
    <xdr:to>
      <xdr:col>31</xdr:col>
      <xdr:colOff>911678</xdr:colOff>
      <xdr:row>23</xdr:row>
      <xdr:rowOff>54429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50AA7D4-4D28-480B-B56F-5127059F2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54430</xdr:colOff>
      <xdr:row>0</xdr:row>
      <xdr:rowOff>178128</xdr:rowOff>
    </xdr:from>
    <xdr:to>
      <xdr:col>0</xdr:col>
      <xdr:colOff>2843893</xdr:colOff>
      <xdr:row>4</xdr:row>
      <xdr:rowOff>55666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Subscription Type 1">
              <a:extLst>
                <a:ext uri="{FF2B5EF4-FFF2-40B4-BE49-F238E27FC236}">
                  <a16:creationId xmlns:a16="http://schemas.microsoft.com/office/drawing/2014/main" id="{40946A53-E807-492E-8D6C-9B0EEF26A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0" y="178128"/>
              <a:ext cx="2789463" cy="151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95250</xdr:colOff>
      <xdr:row>23</xdr:row>
      <xdr:rowOff>105393</xdr:rowOff>
    </xdr:from>
    <xdr:to>
      <xdr:col>31</xdr:col>
      <xdr:colOff>900546</xdr:colOff>
      <xdr:row>37</xdr:row>
      <xdr:rowOff>121227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E02D63FC-096B-5A67-3803-130868B37A57}"/>
            </a:ext>
          </a:extLst>
        </xdr:cNvPr>
        <xdr:cNvGrpSpPr/>
      </xdr:nvGrpSpPr>
      <xdr:grpSpPr>
        <a:xfrm>
          <a:off x="2979964" y="5357750"/>
          <a:ext cx="13255832" cy="2682834"/>
          <a:chOff x="2987386" y="5352802"/>
          <a:chExt cx="13360978" cy="268283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B1742F78-975B-481A-B33E-618853D2ED0A}"/>
              </a:ext>
            </a:extLst>
          </xdr:cNvPr>
          <xdr:cNvGrpSpPr/>
        </xdr:nvGrpSpPr>
        <xdr:grpSpPr>
          <a:xfrm>
            <a:off x="2987386" y="5352865"/>
            <a:ext cx="4716546" cy="1654969"/>
            <a:chOff x="2095500" y="1143000"/>
            <a:chExt cx="4655344" cy="1647825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7708C389-4E6D-9393-7DD0-EE5066B25A5A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B37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ACD014EB-2EF9-93DE-D38A-7377E8BC4B0D}"/>
                </a:ext>
              </a:extLst>
            </xdr:cNvPr>
            <xdr:cNvSpPr/>
          </xdr:nvSpPr>
          <xdr:spPr>
            <a:xfrm>
              <a:off x="3375012" y="1628447"/>
              <a:ext cx="3026569" cy="942975"/>
            </a:xfrm>
            <a:prstGeom prst="roundRect">
              <a:avLst>
                <a:gd name="adj" fmla="val 4069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33CF51-01E1-42F2-83DC-C5EA57BB49A7}" type="TxLink">
                <a:rPr lang="en-US" sz="36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R$ 1.950,00 </a:t>
              </a:fld>
              <a:endParaRPr lang="pt-BR" sz="8800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89EEB595-C5CA-BCF5-C4DF-A7EFADF4D7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50282" y="1571625"/>
              <a:ext cx="1219200" cy="1219200"/>
            </a:xfrm>
            <a:prstGeom prst="rect">
              <a:avLst/>
            </a:prstGeom>
          </xdr:spPr>
        </xdr:pic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202A86E0-1BE9-DCD4-3528-D7303F41E37B}"/>
                </a:ext>
              </a:extLst>
            </xdr:cNvPr>
            <xdr:cNvSpPr/>
          </xdr:nvSpPr>
          <xdr:spPr>
            <a:xfrm>
              <a:off x="2095500" y="1143000"/>
              <a:ext cx="4655344" cy="45243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de inscrições EA</a:t>
              </a:r>
              <a:r>
                <a:rPr lang="pt-BR" sz="16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PLAY Season Pass</a:t>
              </a:r>
              <a:endParaRPr lang="pt-BR" sz="16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B874FDC-FF57-962B-4F0E-F897ABBB66E7}"/>
              </a:ext>
            </a:extLst>
          </xdr:cNvPr>
          <xdr:cNvGrpSpPr/>
        </xdr:nvGrpSpPr>
        <xdr:grpSpPr>
          <a:xfrm>
            <a:off x="7789470" y="5356265"/>
            <a:ext cx="4695516" cy="1578439"/>
            <a:chOff x="11668743" y="5356265"/>
            <a:chExt cx="4695516" cy="1578439"/>
          </a:xfrm>
        </xdr:grpSpPr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8721BADA-0E71-49DB-A73A-C1FA8DCD97E8}"/>
                </a:ext>
              </a:extLst>
            </xdr:cNvPr>
            <xdr:cNvGrpSpPr/>
          </xdr:nvGrpSpPr>
          <xdr:grpSpPr>
            <a:xfrm>
              <a:off x="11668743" y="5356265"/>
              <a:ext cx="4695516" cy="1578439"/>
              <a:chOff x="2095500" y="1143000"/>
              <a:chExt cx="4655344" cy="1571625"/>
            </a:xfrm>
          </xdr:grpSpPr>
          <xdr:sp macro="" textlink="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D87BDF0A-052C-1324-9672-4558138661EE}"/>
                  </a:ext>
                </a:extLst>
              </xdr:cNvPr>
              <xdr:cNvSpPr/>
            </xdr:nvSpPr>
            <xdr:spPr>
              <a:xfrm>
                <a:off x="2095500" y="1202531"/>
                <a:ext cx="4655344" cy="1512094"/>
              </a:xfrm>
              <a:prstGeom prst="roundRect">
                <a:avLst>
                  <a:gd name="adj" fmla="val 406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C̳álculos!C37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90021120-3883-6835-A103-EBC3ACBA46F0}"/>
                  </a:ext>
                </a:extLst>
              </xdr:cNvPr>
              <xdr:cNvSpPr/>
            </xdr:nvSpPr>
            <xdr:spPr>
              <a:xfrm>
                <a:off x="3646184" y="1628447"/>
                <a:ext cx="3026569" cy="942975"/>
              </a:xfrm>
              <a:prstGeom prst="roundRect">
                <a:avLst>
                  <a:gd name="adj" fmla="val 4069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60B2180E-048C-4D31-990E-3C68EF1BECFC}" type="TxLink">
                  <a:rPr lang="en-US" sz="4000" b="0" i="0" u="none" strike="noStrike" kern="1200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 R$ 2.740,00 </a:t>
                </a:fld>
                <a:endParaRPr lang="pt-BR" sz="9600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36" name="Retângulo: Cantos Superiores Arredondados 35">
                <a:extLst>
                  <a:ext uri="{FF2B5EF4-FFF2-40B4-BE49-F238E27FC236}">
                    <a16:creationId xmlns:a16="http://schemas.microsoft.com/office/drawing/2014/main" id="{AFC68EBA-C6F5-112A-1695-BE9070EA20A7}"/>
                  </a:ext>
                </a:extLst>
              </xdr:cNvPr>
              <xdr:cNvSpPr/>
            </xdr:nvSpPr>
            <xdr:spPr>
              <a:xfrm>
                <a:off x="2095500" y="1143000"/>
                <a:ext cx="4655344" cy="452438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 kern="1200">
                    <a:latin typeface="Segoe UI" panose="020B0502040204020203" pitchFamily="34" charset="0"/>
                    <a:cs typeface="Segoe UI" panose="020B0502040204020203" pitchFamily="34" charset="0"/>
                  </a:rPr>
                  <a:t>Total de inscrições MINECRAFT</a:t>
                </a:r>
                <a:r>
                  <a:rPr lang="pt-BR" sz="1600" b="1" kern="1200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Season Pass</a:t>
                </a:r>
                <a:endParaRPr lang="pt-BR" sz="1600" b="1" kern="12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2E893F17-25B5-4DF1-BA11-046217795214}"/>
                </a:ext>
              </a:extLst>
            </xdr:cNvPr>
            <xdr:cNvGrpSpPr/>
          </xdr:nvGrpSpPr>
          <xdr:grpSpPr>
            <a:xfrm>
              <a:off x="11777601" y="5968587"/>
              <a:ext cx="1290204" cy="680357"/>
              <a:chOff x="3495675" y="5400674"/>
              <a:chExt cx="1549476" cy="752476"/>
            </a:xfrm>
          </xdr:grpSpPr>
          <xdr:pic>
            <xdr:nvPicPr>
              <xdr:cNvPr id="38" name="Imagem 37">
                <a:extLst>
                  <a:ext uri="{FF2B5EF4-FFF2-40B4-BE49-F238E27FC236}">
                    <a16:creationId xmlns:a16="http://schemas.microsoft.com/office/drawing/2014/main" id="{261828E4-5249-01E0-2839-E321D1AB9D7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39" name="Gráfico 38">
                <a:extLst>
                  <a:ext uri="{FF2B5EF4-FFF2-40B4-BE49-F238E27FC236}">
                    <a16:creationId xmlns:a16="http://schemas.microsoft.com/office/drawing/2014/main" id="{F2C724C5-3D63-7565-4099-90F483DECB1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5C19D22A-9156-F2BC-EDCD-DFEFC4487894}"/>
              </a:ext>
            </a:extLst>
          </xdr:cNvPr>
          <xdr:cNvGrpSpPr/>
        </xdr:nvGrpSpPr>
        <xdr:grpSpPr>
          <a:xfrm>
            <a:off x="12600461" y="5352802"/>
            <a:ext cx="3747903" cy="2682834"/>
            <a:chOff x="2095500" y="1143000"/>
            <a:chExt cx="4655344" cy="1571625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37E510DB-893A-8D2F-57D8-A93F43F86EA2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A49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C0BD0185-7C10-B207-2FE8-6FD29DEB052D}"/>
                </a:ext>
              </a:extLst>
            </xdr:cNvPr>
            <xdr:cNvSpPr/>
          </xdr:nvSpPr>
          <xdr:spPr>
            <a:xfrm>
              <a:off x="2211970" y="1628447"/>
              <a:ext cx="4460785" cy="942975"/>
            </a:xfrm>
            <a:prstGeom prst="roundRect">
              <a:avLst>
                <a:gd name="adj" fmla="val 4069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32430BC2-D3D9-459E-9A8D-C044DAF347DC}" type="TxLink">
                <a:rPr lang="en-US" sz="24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03/2024, 05/2024, 07/2024, 08/2024, 10/2024</a:t>
              </a:fld>
              <a:endParaRPr lang="pt-BR" sz="28700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8" name="Retângulo: Cantos Superiores Arredondados 47">
              <a:extLst>
                <a:ext uri="{FF2B5EF4-FFF2-40B4-BE49-F238E27FC236}">
                  <a16:creationId xmlns:a16="http://schemas.microsoft.com/office/drawing/2014/main" id="{4C6D8E43-A6BB-5954-3539-55827CAA3693}"/>
                </a:ext>
              </a:extLst>
            </xdr:cNvPr>
            <xdr:cNvSpPr/>
          </xdr:nvSpPr>
          <xdr:spPr>
            <a:xfrm>
              <a:off x="2095500" y="1143000"/>
              <a:ext cx="4655344" cy="45243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Meses</a:t>
              </a:r>
              <a:r>
                <a:rPr lang="pt-BR" sz="14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com maior numero de assinaturas</a:t>
              </a:r>
              <a:endParaRPr lang="pt-BR" sz="14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 editAs="absolute">
    <xdr:from>
      <xdr:col>1</xdr:col>
      <xdr:colOff>34637</xdr:colOff>
      <xdr:row>0</xdr:row>
      <xdr:rowOff>138546</xdr:rowOff>
    </xdr:from>
    <xdr:to>
      <xdr:col>3</xdr:col>
      <xdr:colOff>277092</xdr:colOff>
      <xdr:row>0</xdr:row>
      <xdr:rowOff>969818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FC46D447-3315-4867-4F1C-B4679514B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66541" b="-7728"/>
        <a:stretch/>
      </xdr:blipFill>
      <xdr:spPr>
        <a:xfrm>
          <a:off x="2926773" y="138546"/>
          <a:ext cx="1039092" cy="831272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0.18485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6BDA5B13-A4F6-2C50-A315-B3973F7DF890}"/>
            </a:ext>
          </a:extLst>
        </cdr:cNvPr>
        <cdr:cNvSpPr/>
      </cdr:nvSpPr>
      <cdr:spPr>
        <a:xfrm xmlns:a="http://schemas.openxmlformats.org/drawingml/2006/main">
          <a:off x="0" y="0"/>
          <a:ext cx="12690364" cy="489857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22C55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pt-BR" sz="1600" b="1" kern="1200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6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de descontos por plano</a:t>
          </a:r>
          <a:endParaRPr lang="pt-BR" sz="1600" b="1" kern="1200"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Flavia dos Santos" refreshedDate="45755.884651851855" createdVersion="8" refreshedVersion="8" minRefreshableVersion="3" recordCount="296" xr:uid="{57B0AE97-FD40-4F9C-8836-FC950453FD57}">
  <cacheSource type="worksheet">
    <worksheetSource ref="A1:M1048576" sheet="B̳ases"/>
  </cacheSource>
  <cacheFields count="15">
    <cacheField name="Subscriber ID" numFmtId="0">
      <sharedItems containsString="0" containsBlank="1" containsNumber="1" containsInteger="1" minValue="3231" maxValue="3525" count="296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m/>
      </sharedItems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 count="295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m/>
      </sharedItems>
      <fieldGroup par="14"/>
    </cacheField>
    <cacheField name="Auto Renewal" numFmtId="0">
      <sharedItems containsBlank="1"/>
    </cacheField>
    <cacheField name="Subscription Price" numFmtId="0">
      <sharedItems containsString="0" containsBlank="1" containsNumber="1" containsInteger="1" minValue="5" maxValue="15" count="4">
        <n v="15"/>
        <n v="5"/>
        <n v="10"/>
        <m/>
      </sharedItems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 count="3">
        <n v="20"/>
        <n v="0"/>
        <m/>
      </sharedItems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 count="16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  <m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1258664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s v="João Silva"/>
    <x v="0"/>
    <x v="0"/>
    <s v="Yes"/>
    <x v="0"/>
    <x v="0"/>
    <s v="Yes"/>
    <x v="0"/>
    <s v="Yes"/>
    <x v="0"/>
    <n v="5"/>
    <x v="0"/>
  </r>
  <r>
    <x v="1"/>
    <s v="Maria Oliveira"/>
    <x v="1"/>
    <x v="1"/>
    <s v="No"/>
    <x v="1"/>
    <x v="1"/>
    <s v="No"/>
    <x v="1"/>
    <s v="No"/>
    <x v="1"/>
    <n v="0"/>
    <x v="1"/>
  </r>
  <r>
    <x v="2"/>
    <s v="Lucas Fernandes"/>
    <x v="2"/>
    <x v="2"/>
    <s v="Yes"/>
    <x v="2"/>
    <x v="2"/>
    <s v="No"/>
    <x v="1"/>
    <s v="Yes"/>
    <x v="0"/>
    <n v="10"/>
    <x v="2"/>
  </r>
  <r>
    <x v="3"/>
    <s v="Ana Souza"/>
    <x v="0"/>
    <x v="3"/>
    <s v="No"/>
    <x v="0"/>
    <x v="0"/>
    <s v="Yes"/>
    <x v="0"/>
    <s v="Yes"/>
    <x v="0"/>
    <n v="3"/>
    <x v="3"/>
  </r>
  <r>
    <x v="4"/>
    <s v="Pedro Gonçalves"/>
    <x v="1"/>
    <x v="4"/>
    <s v="Yes"/>
    <x v="1"/>
    <x v="0"/>
    <s v="No"/>
    <x v="1"/>
    <s v="No"/>
    <x v="1"/>
    <n v="1"/>
    <x v="4"/>
  </r>
  <r>
    <x v="5"/>
    <s v="Felipe Costa"/>
    <x v="2"/>
    <x v="5"/>
    <s v="No"/>
    <x v="2"/>
    <x v="0"/>
    <s v="No"/>
    <x v="1"/>
    <s v="Yes"/>
    <x v="0"/>
    <n v="2"/>
    <x v="5"/>
  </r>
  <r>
    <x v="6"/>
    <s v="Camila Ribeiro"/>
    <x v="0"/>
    <x v="6"/>
    <s v="Yes"/>
    <x v="0"/>
    <x v="2"/>
    <s v="Yes"/>
    <x v="0"/>
    <s v="Yes"/>
    <x v="0"/>
    <n v="10"/>
    <x v="6"/>
  </r>
  <r>
    <x v="7"/>
    <s v="André Mendes"/>
    <x v="1"/>
    <x v="7"/>
    <s v="Yes"/>
    <x v="1"/>
    <x v="1"/>
    <s v="No"/>
    <x v="1"/>
    <s v="No"/>
    <x v="1"/>
    <n v="0"/>
    <x v="1"/>
  </r>
  <r>
    <x v="8"/>
    <s v="Sofia Almeida"/>
    <x v="0"/>
    <x v="4"/>
    <s v="No"/>
    <x v="0"/>
    <x v="0"/>
    <s v="Yes"/>
    <x v="0"/>
    <s v="Yes"/>
    <x v="0"/>
    <n v="5"/>
    <x v="0"/>
  </r>
  <r>
    <x v="9"/>
    <s v="Bruno Martins"/>
    <x v="2"/>
    <x v="8"/>
    <s v="Yes"/>
    <x v="2"/>
    <x v="2"/>
    <s v="No"/>
    <x v="1"/>
    <s v="Yes"/>
    <x v="0"/>
    <n v="15"/>
    <x v="7"/>
  </r>
  <r>
    <x v="10"/>
    <s v="Rita Castro"/>
    <x v="1"/>
    <x v="9"/>
    <s v="No"/>
    <x v="1"/>
    <x v="0"/>
    <s v="No"/>
    <x v="1"/>
    <s v="No"/>
    <x v="1"/>
    <n v="1"/>
    <x v="4"/>
  </r>
  <r>
    <x v="11"/>
    <s v="Marco Túlio"/>
    <x v="0"/>
    <x v="10"/>
    <s v="Yes"/>
    <x v="0"/>
    <x v="1"/>
    <s v="Yes"/>
    <x v="0"/>
    <s v="Yes"/>
    <x v="0"/>
    <n v="20"/>
    <x v="8"/>
  </r>
  <r>
    <x v="12"/>
    <s v="Lívia Silveira"/>
    <x v="2"/>
    <x v="11"/>
    <s v="No"/>
    <x v="2"/>
    <x v="0"/>
    <s v="No"/>
    <x v="1"/>
    <s v="Yes"/>
    <x v="0"/>
    <n v="10"/>
    <x v="2"/>
  </r>
  <r>
    <x v="13"/>
    <s v="Diogo Sousa"/>
    <x v="1"/>
    <x v="12"/>
    <s v="Yes"/>
    <x v="1"/>
    <x v="2"/>
    <s v="No"/>
    <x v="1"/>
    <s v="No"/>
    <x v="1"/>
    <n v="0"/>
    <x v="1"/>
  </r>
  <r>
    <x v="14"/>
    <s v="Fernanda Lima"/>
    <x v="0"/>
    <x v="13"/>
    <s v="No"/>
    <x v="0"/>
    <x v="0"/>
    <s v="Yes"/>
    <x v="0"/>
    <s v="Yes"/>
    <x v="0"/>
    <n v="8"/>
    <x v="9"/>
  </r>
  <r>
    <x v="15"/>
    <s v="Caio Pereira"/>
    <x v="2"/>
    <x v="14"/>
    <s v="Yes"/>
    <x v="2"/>
    <x v="1"/>
    <s v="No"/>
    <x v="1"/>
    <s v="Yes"/>
    <x v="0"/>
    <n v="12"/>
    <x v="10"/>
  </r>
  <r>
    <x v="16"/>
    <s v="Beatriz Gomes"/>
    <x v="1"/>
    <x v="15"/>
    <s v="No"/>
    <x v="1"/>
    <x v="0"/>
    <s v="No"/>
    <x v="1"/>
    <s v="No"/>
    <x v="1"/>
    <n v="2"/>
    <x v="11"/>
  </r>
  <r>
    <x v="17"/>
    <s v="Cesar Oliveira"/>
    <x v="0"/>
    <x v="16"/>
    <s v="Yes"/>
    <x v="0"/>
    <x v="2"/>
    <s v="Yes"/>
    <x v="0"/>
    <s v="Yes"/>
    <x v="0"/>
    <n v="7"/>
    <x v="12"/>
  </r>
  <r>
    <x v="18"/>
    <s v="Débora Machado"/>
    <x v="2"/>
    <x v="17"/>
    <s v="No"/>
    <x v="2"/>
    <x v="0"/>
    <s v="No"/>
    <x v="1"/>
    <s v="Yes"/>
    <x v="0"/>
    <n v="5"/>
    <x v="13"/>
  </r>
  <r>
    <x v="19"/>
    <s v="Eduardo Vargas"/>
    <x v="1"/>
    <x v="18"/>
    <s v="Yes"/>
    <x v="1"/>
    <x v="1"/>
    <s v="No"/>
    <x v="1"/>
    <s v="No"/>
    <x v="1"/>
    <n v="0"/>
    <x v="1"/>
  </r>
  <r>
    <x v="20"/>
    <s v="Gabriela Santos"/>
    <x v="0"/>
    <x v="19"/>
    <s v="No"/>
    <x v="0"/>
    <x v="0"/>
    <s v="Yes"/>
    <x v="0"/>
    <s v="Yes"/>
    <x v="0"/>
    <n v="3"/>
    <x v="3"/>
  </r>
  <r>
    <x v="21"/>
    <s v="Henrique Dias"/>
    <x v="2"/>
    <x v="20"/>
    <s v="Yes"/>
    <x v="2"/>
    <x v="2"/>
    <s v="No"/>
    <x v="1"/>
    <s v="Yes"/>
    <x v="0"/>
    <n v="15"/>
    <x v="7"/>
  </r>
  <r>
    <x v="22"/>
    <s v="Isabela Moreira"/>
    <x v="1"/>
    <x v="21"/>
    <s v="No"/>
    <x v="1"/>
    <x v="0"/>
    <s v="No"/>
    <x v="1"/>
    <s v="No"/>
    <x v="1"/>
    <n v="1"/>
    <x v="4"/>
  </r>
  <r>
    <x v="23"/>
    <s v="Joaquim Barbosa"/>
    <x v="0"/>
    <x v="22"/>
    <s v="Yes"/>
    <x v="0"/>
    <x v="1"/>
    <s v="Yes"/>
    <x v="0"/>
    <s v="Yes"/>
    <x v="0"/>
    <n v="20"/>
    <x v="8"/>
  </r>
  <r>
    <x v="24"/>
    <s v="Lara Rocha"/>
    <x v="2"/>
    <x v="23"/>
    <s v="No"/>
    <x v="2"/>
    <x v="0"/>
    <s v="No"/>
    <x v="1"/>
    <s v="Yes"/>
    <x v="0"/>
    <n v="10"/>
    <x v="2"/>
  </r>
  <r>
    <x v="25"/>
    <s v="Matheus Silva"/>
    <x v="1"/>
    <x v="24"/>
    <s v="Yes"/>
    <x v="1"/>
    <x v="2"/>
    <s v="No"/>
    <x v="1"/>
    <s v="No"/>
    <x v="1"/>
    <n v="0"/>
    <x v="1"/>
  </r>
  <r>
    <x v="26"/>
    <s v="Nicole Costa"/>
    <x v="0"/>
    <x v="25"/>
    <s v="No"/>
    <x v="0"/>
    <x v="0"/>
    <s v="Yes"/>
    <x v="0"/>
    <s v="Yes"/>
    <x v="0"/>
    <n v="5"/>
    <x v="0"/>
  </r>
  <r>
    <x v="27"/>
    <s v="Otávio Mendonça"/>
    <x v="2"/>
    <x v="26"/>
    <s v="Yes"/>
    <x v="2"/>
    <x v="1"/>
    <s v="No"/>
    <x v="1"/>
    <s v="Yes"/>
    <x v="0"/>
    <n v="15"/>
    <x v="7"/>
  </r>
  <r>
    <x v="28"/>
    <s v="Paula Ferreira"/>
    <x v="1"/>
    <x v="27"/>
    <s v="No"/>
    <x v="1"/>
    <x v="0"/>
    <s v="No"/>
    <x v="1"/>
    <s v="No"/>
    <x v="1"/>
    <n v="1"/>
    <x v="4"/>
  </r>
  <r>
    <x v="29"/>
    <s v="Raquel Alves"/>
    <x v="0"/>
    <x v="28"/>
    <s v="Yes"/>
    <x v="0"/>
    <x v="2"/>
    <s v="Yes"/>
    <x v="0"/>
    <s v="Yes"/>
    <x v="0"/>
    <n v="7"/>
    <x v="12"/>
  </r>
  <r>
    <x v="30"/>
    <s v="Samuel Pires"/>
    <x v="2"/>
    <x v="29"/>
    <s v="No"/>
    <x v="2"/>
    <x v="0"/>
    <s v="No"/>
    <x v="1"/>
    <s v="Yes"/>
    <x v="0"/>
    <n v="10"/>
    <x v="2"/>
  </r>
  <r>
    <x v="31"/>
    <s v="Tânia Barros"/>
    <x v="1"/>
    <x v="30"/>
    <s v="Yes"/>
    <x v="1"/>
    <x v="1"/>
    <s v="No"/>
    <x v="1"/>
    <s v="No"/>
    <x v="1"/>
    <n v="0"/>
    <x v="1"/>
  </r>
  <r>
    <x v="32"/>
    <s v="Vinicius Lima"/>
    <x v="0"/>
    <x v="31"/>
    <s v="No"/>
    <x v="0"/>
    <x v="0"/>
    <s v="Yes"/>
    <x v="0"/>
    <s v="Yes"/>
    <x v="0"/>
    <n v="3"/>
    <x v="3"/>
  </r>
  <r>
    <x v="33"/>
    <s v="Yasmin Teixeira"/>
    <x v="2"/>
    <x v="32"/>
    <s v="Yes"/>
    <x v="2"/>
    <x v="2"/>
    <s v="No"/>
    <x v="1"/>
    <s v="Yes"/>
    <x v="0"/>
    <n v="15"/>
    <x v="7"/>
  </r>
  <r>
    <x v="34"/>
    <s v="Zé Carlos"/>
    <x v="1"/>
    <x v="33"/>
    <s v="No"/>
    <x v="1"/>
    <x v="0"/>
    <s v="No"/>
    <x v="1"/>
    <s v="No"/>
    <x v="1"/>
    <n v="1"/>
    <x v="4"/>
  </r>
  <r>
    <x v="35"/>
    <s v="Amanda Nogueira"/>
    <x v="1"/>
    <x v="34"/>
    <s v="Yes"/>
    <x v="1"/>
    <x v="0"/>
    <s v="No"/>
    <x v="1"/>
    <s v="No"/>
    <x v="1"/>
    <n v="0"/>
    <x v="1"/>
  </r>
  <r>
    <x v="36"/>
    <s v="Bruno Cavalheiro"/>
    <x v="0"/>
    <x v="35"/>
    <s v="No"/>
    <x v="0"/>
    <x v="2"/>
    <s v="Yes"/>
    <x v="0"/>
    <s v="Yes"/>
    <x v="0"/>
    <n v="7"/>
    <x v="12"/>
  </r>
  <r>
    <x v="37"/>
    <s v="Carla Dias"/>
    <x v="2"/>
    <x v="36"/>
    <s v="Yes"/>
    <x v="2"/>
    <x v="1"/>
    <s v="No"/>
    <x v="1"/>
    <s v="Yes"/>
    <x v="0"/>
    <n v="10"/>
    <x v="2"/>
  </r>
  <r>
    <x v="38"/>
    <s v="Diego Fontes"/>
    <x v="1"/>
    <x v="37"/>
    <s v="No"/>
    <x v="1"/>
    <x v="2"/>
    <s v="No"/>
    <x v="1"/>
    <s v="No"/>
    <x v="1"/>
    <n v="1"/>
    <x v="4"/>
  </r>
  <r>
    <x v="39"/>
    <s v="Eunice Lima"/>
    <x v="0"/>
    <x v="38"/>
    <s v="Yes"/>
    <x v="0"/>
    <x v="0"/>
    <s v="Yes"/>
    <x v="0"/>
    <s v="Yes"/>
    <x v="0"/>
    <n v="15"/>
    <x v="14"/>
  </r>
  <r>
    <x v="40"/>
    <s v="Fábio Martins"/>
    <x v="2"/>
    <x v="39"/>
    <s v="No"/>
    <x v="2"/>
    <x v="0"/>
    <s v="No"/>
    <x v="1"/>
    <s v="Yes"/>
    <x v="0"/>
    <n v="5"/>
    <x v="13"/>
  </r>
  <r>
    <x v="41"/>
    <s v="Gisele Araújo"/>
    <x v="1"/>
    <x v="40"/>
    <s v="Yes"/>
    <x v="1"/>
    <x v="1"/>
    <s v="No"/>
    <x v="1"/>
    <s v="No"/>
    <x v="1"/>
    <n v="0"/>
    <x v="1"/>
  </r>
  <r>
    <x v="42"/>
    <s v="Hélio Castro"/>
    <x v="0"/>
    <x v="41"/>
    <s v="No"/>
    <x v="0"/>
    <x v="2"/>
    <s v="Yes"/>
    <x v="0"/>
    <s v="Yes"/>
    <x v="0"/>
    <n v="20"/>
    <x v="8"/>
  </r>
  <r>
    <x v="43"/>
    <s v="Ingrid Menezes"/>
    <x v="2"/>
    <x v="42"/>
    <s v="Yes"/>
    <x v="2"/>
    <x v="2"/>
    <s v="No"/>
    <x v="1"/>
    <s v="Yes"/>
    <x v="0"/>
    <n v="12"/>
    <x v="10"/>
  </r>
  <r>
    <x v="44"/>
    <s v="Jorge Baptista"/>
    <x v="1"/>
    <x v="43"/>
    <s v="No"/>
    <x v="1"/>
    <x v="0"/>
    <s v="No"/>
    <x v="1"/>
    <s v="No"/>
    <x v="1"/>
    <n v="2"/>
    <x v="11"/>
  </r>
  <r>
    <x v="45"/>
    <s v="Kléber Oliveira"/>
    <x v="0"/>
    <x v="44"/>
    <s v="Yes"/>
    <x v="0"/>
    <x v="1"/>
    <s v="Yes"/>
    <x v="0"/>
    <s v="Yes"/>
    <x v="0"/>
    <n v="5"/>
    <x v="0"/>
  </r>
  <r>
    <x v="46"/>
    <s v="Luciana Freitas"/>
    <x v="2"/>
    <x v="45"/>
    <s v="No"/>
    <x v="2"/>
    <x v="0"/>
    <s v="No"/>
    <x v="1"/>
    <s v="Yes"/>
    <x v="0"/>
    <n v="10"/>
    <x v="2"/>
  </r>
  <r>
    <x v="47"/>
    <s v="Márcia Eller"/>
    <x v="1"/>
    <x v="46"/>
    <s v="Yes"/>
    <x v="1"/>
    <x v="2"/>
    <s v="No"/>
    <x v="1"/>
    <s v="No"/>
    <x v="1"/>
    <n v="0"/>
    <x v="1"/>
  </r>
  <r>
    <x v="48"/>
    <s v="Nilo Peçanha"/>
    <x v="0"/>
    <x v="47"/>
    <s v="No"/>
    <x v="0"/>
    <x v="0"/>
    <s v="Yes"/>
    <x v="0"/>
    <s v="Yes"/>
    <x v="0"/>
    <n v="3"/>
    <x v="3"/>
  </r>
  <r>
    <x v="49"/>
    <s v="Oscar Neves"/>
    <x v="2"/>
    <x v="48"/>
    <s v="Yes"/>
    <x v="2"/>
    <x v="1"/>
    <s v="No"/>
    <x v="1"/>
    <s v="Yes"/>
    <x v="0"/>
    <n v="15"/>
    <x v="7"/>
  </r>
  <r>
    <x v="50"/>
    <s v="Patrícia Soares"/>
    <x v="1"/>
    <x v="49"/>
    <s v="No"/>
    <x v="1"/>
    <x v="0"/>
    <s v="No"/>
    <x v="1"/>
    <s v="No"/>
    <x v="1"/>
    <n v="1"/>
    <x v="4"/>
  </r>
  <r>
    <x v="51"/>
    <s v="Quirino Gonçalves"/>
    <x v="0"/>
    <x v="50"/>
    <s v="Yes"/>
    <x v="0"/>
    <x v="2"/>
    <s v="Yes"/>
    <x v="0"/>
    <s v="Yes"/>
    <x v="0"/>
    <n v="7"/>
    <x v="12"/>
  </r>
  <r>
    <x v="52"/>
    <s v="Raul Machado"/>
    <x v="2"/>
    <x v="51"/>
    <s v="No"/>
    <x v="2"/>
    <x v="0"/>
    <s v="No"/>
    <x v="1"/>
    <s v="Yes"/>
    <x v="0"/>
    <n v="10"/>
    <x v="2"/>
  </r>
  <r>
    <x v="53"/>
    <s v="Sônia Lobo"/>
    <x v="1"/>
    <x v="52"/>
    <s v="Yes"/>
    <x v="1"/>
    <x v="1"/>
    <s v="No"/>
    <x v="1"/>
    <s v="No"/>
    <x v="1"/>
    <n v="0"/>
    <x v="1"/>
  </r>
  <r>
    <x v="54"/>
    <s v="Tiago Ramos"/>
    <x v="0"/>
    <x v="53"/>
    <s v="No"/>
    <x v="0"/>
    <x v="0"/>
    <s v="Yes"/>
    <x v="0"/>
    <s v="Yes"/>
    <x v="0"/>
    <n v="20"/>
    <x v="8"/>
  </r>
  <r>
    <x v="55"/>
    <s v="Ugo Pires"/>
    <x v="2"/>
    <x v="54"/>
    <s v="Yes"/>
    <x v="2"/>
    <x v="2"/>
    <s v="No"/>
    <x v="1"/>
    <s v="Yes"/>
    <x v="0"/>
    <n v="15"/>
    <x v="7"/>
  </r>
  <r>
    <x v="56"/>
    <s v="Valéria Nobre"/>
    <x v="1"/>
    <x v="55"/>
    <s v="No"/>
    <x v="1"/>
    <x v="0"/>
    <s v="No"/>
    <x v="1"/>
    <s v="No"/>
    <x v="1"/>
    <n v="1"/>
    <x v="4"/>
  </r>
  <r>
    <x v="57"/>
    <s v="William Siqueira"/>
    <x v="0"/>
    <x v="56"/>
    <s v="Yes"/>
    <x v="0"/>
    <x v="1"/>
    <s v="Yes"/>
    <x v="0"/>
    <s v="Yes"/>
    <x v="0"/>
    <n v="3"/>
    <x v="3"/>
  </r>
  <r>
    <x v="58"/>
    <s v="Xuxa Meneghel"/>
    <x v="2"/>
    <x v="57"/>
    <s v="No"/>
    <x v="2"/>
    <x v="0"/>
    <s v="No"/>
    <x v="1"/>
    <s v="Yes"/>
    <x v="0"/>
    <n v="10"/>
    <x v="2"/>
  </r>
  <r>
    <x v="59"/>
    <s v="Yara Figueiredo"/>
    <x v="1"/>
    <x v="58"/>
    <s v="Yes"/>
    <x v="1"/>
    <x v="2"/>
    <s v="No"/>
    <x v="1"/>
    <s v="No"/>
    <x v="1"/>
    <n v="0"/>
    <x v="1"/>
  </r>
  <r>
    <x v="60"/>
    <s v="Zacarias Alves"/>
    <x v="0"/>
    <x v="59"/>
    <s v="No"/>
    <x v="0"/>
    <x v="0"/>
    <s v="Yes"/>
    <x v="0"/>
    <s v="Yes"/>
    <x v="0"/>
    <n v="5"/>
    <x v="0"/>
  </r>
  <r>
    <x v="61"/>
    <s v="Amanda Bynes"/>
    <x v="2"/>
    <x v="60"/>
    <s v="Yes"/>
    <x v="2"/>
    <x v="1"/>
    <s v="No"/>
    <x v="1"/>
    <s v="Yes"/>
    <x v="0"/>
    <n v="15"/>
    <x v="7"/>
  </r>
  <r>
    <x v="62"/>
    <s v="Bruno Mars"/>
    <x v="1"/>
    <x v="61"/>
    <s v="No"/>
    <x v="1"/>
    <x v="0"/>
    <s v="No"/>
    <x v="1"/>
    <s v="No"/>
    <x v="1"/>
    <n v="1"/>
    <x v="4"/>
  </r>
  <r>
    <x v="63"/>
    <s v="Carla Bruni"/>
    <x v="0"/>
    <x v="62"/>
    <s v="Yes"/>
    <x v="0"/>
    <x v="2"/>
    <s v="Yes"/>
    <x v="0"/>
    <s v="Yes"/>
    <x v="0"/>
    <n v="20"/>
    <x v="8"/>
  </r>
  <r>
    <x v="64"/>
    <s v="Diego Maradona"/>
    <x v="2"/>
    <x v="63"/>
    <s v="No"/>
    <x v="2"/>
    <x v="0"/>
    <s v="No"/>
    <x v="1"/>
    <s v="Yes"/>
    <x v="0"/>
    <n v="5"/>
    <x v="13"/>
  </r>
  <r>
    <x v="65"/>
    <s v="Estela Marques"/>
    <x v="1"/>
    <x v="64"/>
    <s v="No"/>
    <x v="1"/>
    <x v="0"/>
    <s v="No"/>
    <x v="1"/>
    <s v="No"/>
    <x v="1"/>
    <n v="0"/>
    <x v="1"/>
  </r>
  <r>
    <x v="66"/>
    <s v="Fábio Nobre"/>
    <x v="0"/>
    <x v="65"/>
    <s v="Yes"/>
    <x v="0"/>
    <x v="2"/>
    <s v="Yes"/>
    <x v="0"/>
    <s v="Yes"/>
    <x v="0"/>
    <n v="7"/>
    <x v="12"/>
  </r>
  <r>
    <x v="67"/>
    <s v="Gabriel Oliveira"/>
    <x v="2"/>
    <x v="66"/>
    <s v="No"/>
    <x v="2"/>
    <x v="1"/>
    <s v="No"/>
    <x v="1"/>
    <s v="Yes"/>
    <x v="0"/>
    <n v="10"/>
    <x v="2"/>
  </r>
  <r>
    <x v="68"/>
    <s v="Helena Santos"/>
    <x v="1"/>
    <x v="67"/>
    <s v="Yes"/>
    <x v="1"/>
    <x v="2"/>
    <s v="No"/>
    <x v="1"/>
    <s v="No"/>
    <x v="1"/>
    <n v="1"/>
    <x v="4"/>
  </r>
  <r>
    <x v="69"/>
    <s v="Ivan Carvalho"/>
    <x v="0"/>
    <x v="68"/>
    <s v="No"/>
    <x v="0"/>
    <x v="0"/>
    <s v="Yes"/>
    <x v="0"/>
    <s v="Yes"/>
    <x v="0"/>
    <n v="15"/>
    <x v="14"/>
  </r>
  <r>
    <x v="70"/>
    <s v="Júlia Ferreira"/>
    <x v="2"/>
    <x v="69"/>
    <s v="Yes"/>
    <x v="2"/>
    <x v="0"/>
    <s v="No"/>
    <x v="1"/>
    <s v="Yes"/>
    <x v="0"/>
    <n v="5"/>
    <x v="13"/>
  </r>
  <r>
    <x v="71"/>
    <s v="Karla Alves"/>
    <x v="1"/>
    <x v="70"/>
    <s v="No"/>
    <x v="1"/>
    <x v="1"/>
    <s v="No"/>
    <x v="1"/>
    <s v="No"/>
    <x v="1"/>
    <n v="0"/>
    <x v="1"/>
  </r>
  <r>
    <x v="72"/>
    <s v="Lucas Mendes"/>
    <x v="0"/>
    <x v="71"/>
    <s v="Yes"/>
    <x v="0"/>
    <x v="2"/>
    <s v="Yes"/>
    <x v="0"/>
    <s v="Yes"/>
    <x v="0"/>
    <n v="20"/>
    <x v="8"/>
  </r>
  <r>
    <x v="73"/>
    <s v="Mônica Gomes"/>
    <x v="2"/>
    <x v="72"/>
    <s v="No"/>
    <x v="2"/>
    <x v="2"/>
    <s v="No"/>
    <x v="1"/>
    <s v="Yes"/>
    <x v="0"/>
    <n v="12"/>
    <x v="10"/>
  </r>
  <r>
    <x v="74"/>
    <s v="Norberto Queiroz"/>
    <x v="1"/>
    <x v="73"/>
    <s v="Yes"/>
    <x v="1"/>
    <x v="0"/>
    <s v="No"/>
    <x v="1"/>
    <s v="No"/>
    <x v="1"/>
    <n v="2"/>
    <x v="11"/>
  </r>
  <r>
    <x v="75"/>
    <s v="Otávio Barros"/>
    <x v="0"/>
    <x v="74"/>
    <s v="No"/>
    <x v="0"/>
    <x v="1"/>
    <s v="Yes"/>
    <x v="0"/>
    <s v="Yes"/>
    <x v="0"/>
    <n v="5"/>
    <x v="0"/>
  </r>
  <r>
    <x v="76"/>
    <s v="Paula Vieira"/>
    <x v="2"/>
    <x v="75"/>
    <s v="Yes"/>
    <x v="2"/>
    <x v="0"/>
    <s v="No"/>
    <x v="1"/>
    <s v="Yes"/>
    <x v="0"/>
    <n v="10"/>
    <x v="2"/>
  </r>
  <r>
    <x v="77"/>
    <s v="Quentin Ramos"/>
    <x v="1"/>
    <x v="76"/>
    <s v="No"/>
    <x v="1"/>
    <x v="2"/>
    <s v="No"/>
    <x v="1"/>
    <s v="No"/>
    <x v="1"/>
    <n v="0"/>
    <x v="1"/>
  </r>
  <r>
    <x v="78"/>
    <s v="Raquel Novaes"/>
    <x v="0"/>
    <x v="77"/>
    <s v="Yes"/>
    <x v="0"/>
    <x v="0"/>
    <s v="Yes"/>
    <x v="0"/>
    <s v="Yes"/>
    <x v="0"/>
    <n v="3"/>
    <x v="3"/>
  </r>
  <r>
    <x v="79"/>
    <s v="Samantha Lopes"/>
    <x v="2"/>
    <x v="78"/>
    <s v="No"/>
    <x v="2"/>
    <x v="1"/>
    <s v="No"/>
    <x v="1"/>
    <s v="Yes"/>
    <x v="0"/>
    <n v="15"/>
    <x v="7"/>
  </r>
  <r>
    <x v="80"/>
    <s v="Tiago Martins"/>
    <x v="1"/>
    <x v="79"/>
    <s v="Yes"/>
    <x v="1"/>
    <x v="0"/>
    <s v="No"/>
    <x v="1"/>
    <s v="No"/>
    <x v="1"/>
    <n v="1"/>
    <x v="4"/>
  </r>
  <r>
    <x v="81"/>
    <s v="Ulysses Guimarães"/>
    <x v="0"/>
    <x v="80"/>
    <s v="No"/>
    <x v="0"/>
    <x v="2"/>
    <s v="Yes"/>
    <x v="0"/>
    <s v="Yes"/>
    <x v="0"/>
    <n v="7"/>
    <x v="12"/>
  </r>
  <r>
    <x v="82"/>
    <s v="Vanessa Silva"/>
    <x v="2"/>
    <x v="81"/>
    <s v="Yes"/>
    <x v="2"/>
    <x v="0"/>
    <s v="No"/>
    <x v="1"/>
    <s v="Yes"/>
    <x v="0"/>
    <n v="10"/>
    <x v="2"/>
  </r>
  <r>
    <x v="83"/>
    <s v="William Carneiro"/>
    <x v="1"/>
    <x v="82"/>
    <s v="No"/>
    <x v="1"/>
    <x v="1"/>
    <s v="No"/>
    <x v="1"/>
    <s v="No"/>
    <x v="1"/>
    <n v="0"/>
    <x v="1"/>
  </r>
  <r>
    <x v="84"/>
    <s v="Ximena Rocha"/>
    <x v="0"/>
    <x v="83"/>
    <s v="Yes"/>
    <x v="0"/>
    <x v="0"/>
    <s v="Yes"/>
    <x v="0"/>
    <s v="Yes"/>
    <x v="0"/>
    <n v="20"/>
    <x v="8"/>
  </r>
  <r>
    <x v="85"/>
    <s v="Yasmin Figueiredo"/>
    <x v="2"/>
    <x v="84"/>
    <s v="No"/>
    <x v="2"/>
    <x v="2"/>
    <s v="No"/>
    <x v="1"/>
    <s v="Yes"/>
    <x v="0"/>
    <n v="15"/>
    <x v="7"/>
  </r>
  <r>
    <x v="86"/>
    <s v="Zara Cunha"/>
    <x v="1"/>
    <x v="85"/>
    <s v="Yes"/>
    <x v="1"/>
    <x v="0"/>
    <s v="No"/>
    <x v="1"/>
    <s v="No"/>
    <x v="1"/>
    <n v="1"/>
    <x v="4"/>
  </r>
  <r>
    <x v="87"/>
    <s v="Alan Teixeira"/>
    <x v="0"/>
    <x v="86"/>
    <s v="No"/>
    <x v="0"/>
    <x v="1"/>
    <s v="Yes"/>
    <x v="0"/>
    <s v="Yes"/>
    <x v="0"/>
    <n v="3"/>
    <x v="3"/>
  </r>
  <r>
    <x v="88"/>
    <s v="Bárbara Oliveira"/>
    <x v="2"/>
    <x v="87"/>
    <s v="Yes"/>
    <x v="2"/>
    <x v="0"/>
    <s v="No"/>
    <x v="1"/>
    <s v="Yes"/>
    <x v="0"/>
    <n v="10"/>
    <x v="2"/>
  </r>
  <r>
    <x v="89"/>
    <s v="Carlos Junqueira"/>
    <x v="1"/>
    <x v="88"/>
    <s v="No"/>
    <x v="1"/>
    <x v="2"/>
    <s v="No"/>
    <x v="1"/>
    <s v="No"/>
    <x v="1"/>
    <n v="0"/>
    <x v="1"/>
  </r>
  <r>
    <x v="90"/>
    <s v="Daniela Moura"/>
    <x v="0"/>
    <x v="89"/>
    <s v="Yes"/>
    <x v="0"/>
    <x v="0"/>
    <s v="Yes"/>
    <x v="0"/>
    <s v="Yes"/>
    <x v="0"/>
    <n v="5"/>
    <x v="0"/>
  </r>
  <r>
    <x v="91"/>
    <s v="Eduardo Lima"/>
    <x v="2"/>
    <x v="90"/>
    <s v="No"/>
    <x v="2"/>
    <x v="1"/>
    <s v="No"/>
    <x v="1"/>
    <s v="Yes"/>
    <x v="0"/>
    <n v="15"/>
    <x v="7"/>
  </r>
  <r>
    <x v="92"/>
    <s v="Fabiana Araújo"/>
    <x v="1"/>
    <x v="91"/>
    <s v="Yes"/>
    <x v="1"/>
    <x v="0"/>
    <s v="No"/>
    <x v="1"/>
    <s v="No"/>
    <x v="1"/>
    <n v="1"/>
    <x v="4"/>
  </r>
  <r>
    <x v="93"/>
    <s v="Geraldo Ribeiro"/>
    <x v="0"/>
    <x v="92"/>
    <s v="No"/>
    <x v="0"/>
    <x v="2"/>
    <s v="Yes"/>
    <x v="0"/>
    <s v="Yes"/>
    <x v="0"/>
    <n v="20"/>
    <x v="8"/>
  </r>
  <r>
    <x v="94"/>
    <s v="Héctor Vargas"/>
    <x v="2"/>
    <x v="93"/>
    <s v="Yes"/>
    <x v="2"/>
    <x v="2"/>
    <s v="No"/>
    <x v="1"/>
    <s v="Yes"/>
    <x v="0"/>
    <n v="15"/>
    <x v="7"/>
  </r>
  <r>
    <x v="95"/>
    <s v="Isabela Fonseca"/>
    <x v="1"/>
    <x v="94"/>
    <s v="No"/>
    <x v="1"/>
    <x v="1"/>
    <s v="No"/>
    <x v="1"/>
    <s v="No"/>
    <x v="1"/>
    <n v="0"/>
    <x v="1"/>
  </r>
  <r>
    <x v="96"/>
    <s v="João Pedro Almeida"/>
    <x v="0"/>
    <x v="95"/>
    <s v="Yes"/>
    <x v="0"/>
    <x v="0"/>
    <s v="Yes"/>
    <x v="0"/>
    <s v="Yes"/>
    <x v="0"/>
    <n v="7"/>
    <x v="12"/>
  </r>
  <r>
    <x v="97"/>
    <s v="Klara Costa"/>
    <x v="2"/>
    <x v="96"/>
    <s v="No"/>
    <x v="2"/>
    <x v="1"/>
    <s v="No"/>
    <x v="1"/>
    <s v="Yes"/>
    <x v="0"/>
    <n v="10"/>
    <x v="2"/>
  </r>
  <r>
    <x v="98"/>
    <s v="Luciana Mendes"/>
    <x v="1"/>
    <x v="97"/>
    <s v="Yes"/>
    <x v="1"/>
    <x v="2"/>
    <s v="No"/>
    <x v="1"/>
    <s v="No"/>
    <x v="1"/>
    <n v="1"/>
    <x v="4"/>
  </r>
  <r>
    <x v="99"/>
    <s v="Marcelo Gouveia"/>
    <x v="0"/>
    <x v="98"/>
    <s v="No"/>
    <x v="0"/>
    <x v="0"/>
    <s v="Yes"/>
    <x v="0"/>
    <s v="Yes"/>
    <x v="0"/>
    <n v="15"/>
    <x v="14"/>
  </r>
  <r>
    <x v="100"/>
    <s v="Nívea Borges"/>
    <x v="2"/>
    <x v="99"/>
    <s v="Yes"/>
    <x v="2"/>
    <x v="0"/>
    <s v="No"/>
    <x v="1"/>
    <s v="Yes"/>
    <x v="0"/>
    <n v="5"/>
    <x v="13"/>
  </r>
  <r>
    <x v="101"/>
    <s v="Oscar Nogueira"/>
    <x v="1"/>
    <x v="100"/>
    <s v="No"/>
    <x v="1"/>
    <x v="1"/>
    <s v="No"/>
    <x v="1"/>
    <s v="No"/>
    <x v="1"/>
    <n v="0"/>
    <x v="1"/>
  </r>
  <r>
    <x v="102"/>
    <s v="Patrícia Alves"/>
    <x v="0"/>
    <x v="101"/>
    <s v="Yes"/>
    <x v="0"/>
    <x v="2"/>
    <s v="Yes"/>
    <x v="0"/>
    <s v="Yes"/>
    <x v="0"/>
    <n v="20"/>
    <x v="8"/>
  </r>
  <r>
    <x v="103"/>
    <s v="Rafaela Silva"/>
    <x v="2"/>
    <x v="102"/>
    <s v="No"/>
    <x v="2"/>
    <x v="2"/>
    <s v="No"/>
    <x v="1"/>
    <s v="Yes"/>
    <x v="0"/>
    <n v="12"/>
    <x v="10"/>
  </r>
  <r>
    <x v="104"/>
    <s v="Samantha Moraes"/>
    <x v="1"/>
    <x v="103"/>
    <s v="Yes"/>
    <x v="1"/>
    <x v="0"/>
    <s v="No"/>
    <x v="1"/>
    <s v="No"/>
    <x v="1"/>
    <n v="2"/>
    <x v="11"/>
  </r>
  <r>
    <x v="105"/>
    <s v="Tatiana Rocha"/>
    <x v="1"/>
    <x v="104"/>
    <s v="Yes"/>
    <x v="1"/>
    <x v="0"/>
    <s v="No"/>
    <x v="1"/>
    <s v="No"/>
    <x v="1"/>
    <n v="0"/>
    <x v="1"/>
  </r>
  <r>
    <x v="106"/>
    <s v="Ulisses Tavares"/>
    <x v="0"/>
    <x v="105"/>
    <s v="No"/>
    <x v="0"/>
    <x v="2"/>
    <s v="Yes"/>
    <x v="0"/>
    <s v="Yes"/>
    <x v="0"/>
    <n v="7"/>
    <x v="12"/>
  </r>
  <r>
    <x v="107"/>
    <s v="Víctor Lemos"/>
    <x v="2"/>
    <x v="106"/>
    <s v="Yes"/>
    <x v="2"/>
    <x v="1"/>
    <s v="No"/>
    <x v="1"/>
    <s v="Yes"/>
    <x v="0"/>
    <n v="10"/>
    <x v="2"/>
  </r>
  <r>
    <x v="108"/>
    <s v="Wilma Barros"/>
    <x v="1"/>
    <x v="107"/>
    <s v="No"/>
    <x v="1"/>
    <x v="2"/>
    <s v="No"/>
    <x v="1"/>
    <s v="No"/>
    <x v="1"/>
    <n v="1"/>
    <x v="4"/>
  </r>
  <r>
    <x v="109"/>
    <s v="Xavier Nascimento"/>
    <x v="0"/>
    <x v="108"/>
    <s v="Yes"/>
    <x v="0"/>
    <x v="0"/>
    <s v="Yes"/>
    <x v="0"/>
    <s v="Yes"/>
    <x v="0"/>
    <n v="15"/>
    <x v="14"/>
  </r>
  <r>
    <x v="110"/>
    <s v="Yago Pereira"/>
    <x v="2"/>
    <x v="109"/>
    <s v="No"/>
    <x v="2"/>
    <x v="0"/>
    <s v="No"/>
    <x v="1"/>
    <s v="Yes"/>
    <x v="0"/>
    <n v="5"/>
    <x v="13"/>
  </r>
  <r>
    <x v="111"/>
    <s v="Zilda Ferreira"/>
    <x v="1"/>
    <x v="110"/>
    <s v="Yes"/>
    <x v="1"/>
    <x v="1"/>
    <s v="No"/>
    <x v="1"/>
    <s v="No"/>
    <x v="1"/>
    <n v="0"/>
    <x v="1"/>
  </r>
  <r>
    <x v="112"/>
    <s v="Amanda Lopes"/>
    <x v="0"/>
    <x v="111"/>
    <s v="No"/>
    <x v="0"/>
    <x v="2"/>
    <s v="Yes"/>
    <x v="0"/>
    <s v="Yes"/>
    <x v="0"/>
    <n v="20"/>
    <x v="8"/>
  </r>
  <r>
    <x v="113"/>
    <s v="Bruno Miranda"/>
    <x v="2"/>
    <x v="112"/>
    <s v="Yes"/>
    <x v="2"/>
    <x v="2"/>
    <s v="No"/>
    <x v="1"/>
    <s v="Yes"/>
    <x v="0"/>
    <n v="12"/>
    <x v="10"/>
  </r>
  <r>
    <x v="114"/>
    <s v="Célia Torres"/>
    <x v="1"/>
    <x v="113"/>
    <s v="No"/>
    <x v="1"/>
    <x v="0"/>
    <s v="No"/>
    <x v="1"/>
    <s v="No"/>
    <x v="1"/>
    <n v="2"/>
    <x v="11"/>
  </r>
  <r>
    <x v="115"/>
    <s v="Diogo Souza"/>
    <x v="0"/>
    <x v="114"/>
    <s v="Yes"/>
    <x v="0"/>
    <x v="1"/>
    <s v="Yes"/>
    <x v="0"/>
    <s v="Yes"/>
    <x v="0"/>
    <n v="5"/>
    <x v="0"/>
  </r>
  <r>
    <x v="116"/>
    <s v="Elisa Castro"/>
    <x v="2"/>
    <x v="115"/>
    <s v="No"/>
    <x v="2"/>
    <x v="0"/>
    <s v="No"/>
    <x v="1"/>
    <s v="Yes"/>
    <x v="0"/>
    <n v="10"/>
    <x v="2"/>
  </r>
  <r>
    <x v="117"/>
    <s v="Fátima Lima"/>
    <x v="1"/>
    <x v="116"/>
    <s v="Yes"/>
    <x v="1"/>
    <x v="2"/>
    <s v="No"/>
    <x v="1"/>
    <s v="No"/>
    <x v="1"/>
    <n v="0"/>
    <x v="1"/>
  </r>
  <r>
    <x v="118"/>
    <s v="Geraldo Ribeiro"/>
    <x v="0"/>
    <x v="117"/>
    <s v="No"/>
    <x v="0"/>
    <x v="0"/>
    <s v="Yes"/>
    <x v="0"/>
    <s v="Yes"/>
    <x v="0"/>
    <n v="3"/>
    <x v="3"/>
  </r>
  <r>
    <x v="119"/>
    <s v="Hélio Martins"/>
    <x v="2"/>
    <x v="118"/>
    <s v="Yes"/>
    <x v="2"/>
    <x v="1"/>
    <s v="No"/>
    <x v="1"/>
    <s v="Yes"/>
    <x v="0"/>
    <n v="15"/>
    <x v="7"/>
  </r>
  <r>
    <x v="120"/>
    <s v="Íris Santos"/>
    <x v="1"/>
    <x v="119"/>
    <s v="No"/>
    <x v="1"/>
    <x v="0"/>
    <s v="No"/>
    <x v="1"/>
    <s v="No"/>
    <x v="1"/>
    <n v="1"/>
    <x v="4"/>
  </r>
  <r>
    <x v="121"/>
    <s v="João Marcelo"/>
    <x v="0"/>
    <x v="120"/>
    <s v="Yes"/>
    <x v="0"/>
    <x v="2"/>
    <s v="Yes"/>
    <x v="0"/>
    <s v="Yes"/>
    <x v="0"/>
    <n v="7"/>
    <x v="12"/>
  </r>
  <r>
    <x v="122"/>
    <s v="Larissa Gomes"/>
    <x v="2"/>
    <x v="121"/>
    <s v="No"/>
    <x v="2"/>
    <x v="0"/>
    <s v="No"/>
    <x v="1"/>
    <s v="Yes"/>
    <x v="0"/>
    <n v="10"/>
    <x v="2"/>
  </r>
  <r>
    <x v="123"/>
    <s v="Márcio Silva"/>
    <x v="1"/>
    <x v="122"/>
    <s v="Yes"/>
    <x v="1"/>
    <x v="1"/>
    <s v="No"/>
    <x v="1"/>
    <s v="No"/>
    <x v="1"/>
    <n v="0"/>
    <x v="1"/>
  </r>
  <r>
    <x v="124"/>
    <s v="Nadia Costa"/>
    <x v="0"/>
    <x v="123"/>
    <s v="No"/>
    <x v="0"/>
    <x v="0"/>
    <s v="Yes"/>
    <x v="0"/>
    <s v="Yes"/>
    <x v="0"/>
    <n v="20"/>
    <x v="8"/>
  </r>
  <r>
    <x v="125"/>
    <s v="Oscar Almeida"/>
    <x v="2"/>
    <x v="124"/>
    <s v="Yes"/>
    <x v="2"/>
    <x v="2"/>
    <s v="No"/>
    <x v="1"/>
    <s v="Yes"/>
    <x v="0"/>
    <n v="15"/>
    <x v="7"/>
  </r>
  <r>
    <x v="126"/>
    <s v="Patricia Soares"/>
    <x v="1"/>
    <x v="125"/>
    <s v="No"/>
    <x v="1"/>
    <x v="0"/>
    <s v="No"/>
    <x v="1"/>
    <s v="No"/>
    <x v="1"/>
    <n v="1"/>
    <x v="4"/>
  </r>
  <r>
    <x v="127"/>
    <s v="Quênia Barros"/>
    <x v="0"/>
    <x v="126"/>
    <s v="Yes"/>
    <x v="0"/>
    <x v="1"/>
    <s v="Yes"/>
    <x v="0"/>
    <s v="Yes"/>
    <x v="0"/>
    <n v="3"/>
    <x v="3"/>
  </r>
  <r>
    <x v="128"/>
    <s v="Rafael Torres"/>
    <x v="2"/>
    <x v="127"/>
    <s v="No"/>
    <x v="2"/>
    <x v="0"/>
    <s v="No"/>
    <x v="1"/>
    <s v="Yes"/>
    <x v="0"/>
    <n v="10"/>
    <x v="2"/>
  </r>
  <r>
    <x v="129"/>
    <s v="Silvia Nascimento"/>
    <x v="1"/>
    <x v="128"/>
    <s v="Yes"/>
    <x v="1"/>
    <x v="2"/>
    <s v="No"/>
    <x v="1"/>
    <s v="No"/>
    <x v="1"/>
    <n v="0"/>
    <x v="1"/>
  </r>
  <r>
    <x v="130"/>
    <s v="Tiago Mendes"/>
    <x v="0"/>
    <x v="129"/>
    <s v="No"/>
    <x v="0"/>
    <x v="0"/>
    <s v="Yes"/>
    <x v="0"/>
    <s v="Yes"/>
    <x v="0"/>
    <n v="15"/>
    <x v="14"/>
  </r>
  <r>
    <x v="131"/>
    <s v="Ursula Silva"/>
    <x v="2"/>
    <x v="130"/>
    <s v="Yes"/>
    <x v="2"/>
    <x v="1"/>
    <s v="No"/>
    <x v="1"/>
    <s v="Yes"/>
    <x v="0"/>
    <n v="15"/>
    <x v="7"/>
  </r>
  <r>
    <x v="132"/>
    <s v="Vanessa Moraes"/>
    <x v="1"/>
    <x v="131"/>
    <s v="No"/>
    <x v="1"/>
    <x v="0"/>
    <s v="No"/>
    <x v="1"/>
    <s v="No"/>
    <x v="1"/>
    <n v="1"/>
    <x v="4"/>
  </r>
  <r>
    <x v="133"/>
    <s v="Waldir Junior"/>
    <x v="0"/>
    <x v="132"/>
    <s v="Yes"/>
    <x v="0"/>
    <x v="2"/>
    <s v="Yes"/>
    <x v="0"/>
    <s v="Yes"/>
    <x v="0"/>
    <n v="7"/>
    <x v="12"/>
  </r>
  <r>
    <x v="134"/>
    <s v="Xavier Lopes"/>
    <x v="2"/>
    <x v="133"/>
    <s v="No"/>
    <x v="2"/>
    <x v="0"/>
    <s v="No"/>
    <x v="1"/>
    <s v="Yes"/>
    <x v="0"/>
    <n v="10"/>
    <x v="2"/>
  </r>
  <r>
    <x v="135"/>
    <s v="Yolanda Freitas"/>
    <x v="1"/>
    <x v="134"/>
    <s v="Yes"/>
    <x v="1"/>
    <x v="0"/>
    <s v="No"/>
    <x v="1"/>
    <s v="No"/>
    <x v="1"/>
    <n v="0"/>
    <x v="1"/>
  </r>
  <r>
    <x v="136"/>
    <s v="Zacarias Nunes"/>
    <x v="0"/>
    <x v="135"/>
    <s v="No"/>
    <x v="0"/>
    <x v="2"/>
    <s v="Yes"/>
    <x v="0"/>
    <s v="Yes"/>
    <x v="0"/>
    <n v="7"/>
    <x v="12"/>
  </r>
  <r>
    <x v="137"/>
    <s v="Ana Clara Barreto"/>
    <x v="2"/>
    <x v="136"/>
    <s v="Yes"/>
    <x v="2"/>
    <x v="1"/>
    <s v="No"/>
    <x v="1"/>
    <s v="Yes"/>
    <x v="0"/>
    <n v="10"/>
    <x v="2"/>
  </r>
  <r>
    <x v="138"/>
    <s v="Bruno Henrique"/>
    <x v="1"/>
    <x v="137"/>
    <s v="No"/>
    <x v="1"/>
    <x v="2"/>
    <s v="No"/>
    <x v="1"/>
    <s v="No"/>
    <x v="1"/>
    <n v="1"/>
    <x v="4"/>
  </r>
  <r>
    <x v="139"/>
    <s v="Carlos Eduardo"/>
    <x v="0"/>
    <x v="138"/>
    <s v="Yes"/>
    <x v="0"/>
    <x v="0"/>
    <s v="Yes"/>
    <x v="0"/>
    <s v="Yes"/>
    <x v="0"/>
    <n v="15"/>
    <x v="14"/>
  </r>
  <r>
    <x v="140"/>
    <s v="Débora Lima"/>
    <x v="2"/>
    <x v="139"/>
    <s v="No"/>
    <x v="2"/>
    <x v="0"/>
    <s v="No"/>
    <x v="1"/>
    <s v="Yes"/>
    <x v="0"/>
    <n v="5"/>
    <x v="13"/>
  </r>
  <r>
    <x v="141"/>
    <s v="Elisa Neves"/>
    <x v="1"/>
    <x v="140"/>
    <s v="Yes"/>
    <x v="1"/>
    <x v="1"/>
    <s v="No"/>
    <x v="1"/>
    <s v="No"/>
    <x v="1"/>
    <n v="0"/>
    <x v="1"/>
  </r>
  <r>
    <x v="142"/>
    <s v="Fabiano Gomes"/>
    <x v="0"/>
    <x v="141"/>
    <s v="No"/>
    <x v="0"/>
    <x v="2"/>
    <s v="Yes"/>
    <x v="0"/>
    <s v="Yes"/>
    <x v="0"/>
    <n v="20"/>
    <x v="8"/>
  </r>
  <r>
    <x v="143"/>
    <s v="Gisele Oliveira"/>
    <x v="2"/>
    <x v="142"/>
    <s v="Yes"/>
    <x v="2"/>
    <x v="2"/>
    <s v="No"/>
    <x v="1"/>
    <s v="Yes"/>
    <x v="0"/>
    <n v="12"/>
    <x v="10"/>
  </r>
  <r>
    <x v="144"/>
    <s v="Héctor Silva"/>
    <x v="1"/>
    <x v="143"/>
    <s v="No"/>
    <x v="1"/>
    <x v="0"/>
    <s v="No"/>
    <x v="1"/>
    <s v="No"/>
    <x v="1"/>
    <n v="2"/>
    <x v="11"/>
  </r>
  <r>
    <x v="145"/>
    <s v="Igor Martins"/>
    <x v="0"/>
    <x v="144"/>
    <s v="Yes"/>
    <x v="0"/>
    <x v="1"/>
    <s v="Yes"/>
    <x v="0"/>
    <s v="Yes"/>
    <x v="0"/>
    <n v="5"/>
    <x v="0"/>
  </r>
  <r>
    <x v="146"/>
    <s v="Joana Figueiredo"/>
    <x v="2"/>
    <x v="145"/>
    <s v="No"/>
    <x v="2"/>
    <x v="0"/>
    <s v="No"/>
    <x v="1"/>
    <s v="Yes"/>
    <x v="0"/>
    <n v="10"/>
    <x v="2"/>
  </r>
  <r>
    <x v="147"/>
    <s v="Kleber Machado"/>
    <x v="1"/>
    <x v="146"/>
    <s v="Yes"/>
    <x v="1"/>
    <x v="2"/>
    <s v="No"/>
    <x v="1"/>
    <s v="No"/>
    <x v="1"/>
    <n v="0"/>
    <x v="1"/>
  </r>
  <r>
    <x v="148"/>
    <s v="Luciana Santos"/>
    <x v="0"/>
    <x v="147"/>
    <s v="No"/>
    <x v="0"/>
    <x v="0"/>
    <s v="Yes"/>
    <x v="0"/>
    <s v="Yes"/>
    <x v="0"/>
    <n v="3"/>
    <x v="3"/>
  </r>
  <r>
    <x v="149"/>
    <s v="Marcos Teixeira"/>
    <x v="2"/>
    <x v="148"/>
    <s v="Yes"/>
    <x v="2"/>
    <x v="1"/>
    <s v="No"/>
    <x v="1"/>
    <s v="Yes"/>
    <x v="0"/>
    <n v="15"/>
    <x v="7"/>
  </r>
  <r>
    <x v="150"/>
    <s v="Natalia Costa"/>
    <x v="1"/>
    <x v="149"/>
    <s v="No"/>
    <x v="1"/>
    <x v="0"/>
    <s v="No"/>
    <x v="1"/>
    <s v="No"/>
    <x v="1"/>
    <n v="1"/>
    <x v="4"/>
  </r>
  <r>
    <x v="151"/>
    <s v="Oscar Ribeiro"/>
    <x v="0"/>
    <x v="150"/>
    <s v="Yes"/>
    <x v="0"/>
    <x v="2"/>
    <s v="Yes"/>
    <x v="0"/>
    <s v="Yes"/>
    <x v="0"/>
    <n v="7"/>
    <x v="12"/>
  </r>
  <r>
    <x v="152"/>
    <s v="Patricia Almeida"/>
    <x v="2"/>
    <x v="151"/>
    <s v="No"/>
    <x v="2"/>
    <x v="0"/>
    <s v="No"/>
    <x v="1"/>
    <s v="Yes"/>
    <x v="0"/>
    <n v="10"/>
    <x v="2"/>
  </r>
  <r>
    <x v="153"/>
    <s v="Quirino Junior"/>
    <x v="1"/>
    <x v="152"/>
    <s v="Yes"/>
    <x v="1"/>
    <x v="1"/>
    <s v="No"/>
    <x v="1"/>
    <s v="No"/>
    <x v="1"/>
    <n v="0"/>
    <x v="1"/>
  </r>
  <r>
    <x v="154"/>
    <s v="Renata Machado"/>
    <x v="0"/>
    <x v="153"/>
    <s v="No"/>
    <x v="0"/>
    <x v="0"/>
    <s v="Yes"/>
    <x v="0"/>
    <s v="Yes"/>
    <x v="0"/>
    <n v="20"/>
    <x v="8"/>
  </r>
  <r>
    <x v="155"/>
    <s v="Sônia Alves"/>
    <x v="2"/>
    <x v="154"/>
    <s v="Yes"/>
    <x v="2"/>
    <x v="2"/>
    <s v="No"/>
    <x v="1"/>
    <s v="Yes"/>
    <x v="0"/>
    <n v="15"/>
    <x v="7"/>
  </r>
  <r>
    <x v="156"/>
    <s v="Tiago Nunes"/>
    <x v="1"/>
    <x v="155"/>
    <s v="No"/>
    <x v="1"/>
    <x v="0"/>
    <s v="No"/>
    <x v="1"/>
    <s v="No"/>
    <x v="1"/>
    <n v="1"/>
    <x v="4"/>
  </r>
  <r>
    <x v="157"/>
    <s v="Ulysses Pereira"/>
    <x v="0"/>
    <x v="156"/>
    <s v="Yes"/>
    <x v="0"/>
    <x v="1"/>
    <s v="Yes"/>
    <x v="0"/>
    <s v="Yes"/>
    <x v="0"/>
    <n v="3"/>
    <x v="3"/>
  </r>
  <r>
    <x v="158"/>
    <s v="Vanessa Lima"/>
    <x v="2"/>
    <x v="157"/>
    <s v="No"/>
    <x v="2"/>
    <x v="0"/>
    <s v="No"/>
    <x v="1"/>
    <s v="Yes"/>
    <x v="0"/>
    <n v="10"/>
    <x v="2"/>
  </r>
  <r>
    <x v="159"/>
    <s v="Wagner Santos"/>
    <x v="1"/>
    <x v="158"/>
    <s v="Yes"/>
    <x v="1"/>
    <x v="2"/>
    <s v="No"/>
    <x v="1"/>
    <s v="No"/>
    <x v="1"/>
    <n v="0"/>
    <x v="1"/>
  </r>
  <r>
    <x v="160"/>
    <s v="Xuxa Meneghel"/>
    <x v="0"/>
    <x v="159"/>
    <s v="No"/>
    <x v="0"/>
    <x v="0"/>
    <s v="Yes"/>
    <x v="0"/>
    <s v="Yes"/>
    <x v="0"/>
    <n v="15"/>
    <x v="14"/>
  </r>
  <r>
    <x v="161"/>
    <s v="Yasmin Silva"/>
    <x v="2"/>
    <x v="160"/>
    <s v="Yes"/>
    <x v="2"/>
    <x v="1"/>
    <s v="No"/>
    <x v="1"/>
    <s v="Yes"/>
    <x v="0"/>
    <n v="15"/>
    <x v="7"/>
  </r>
  <r>
    <x v="162"/>
    <s v="Zacarias de Souza"/>
    <x v="1"/>
    <x v="161"/>
    <s v="No"/>
    <x v="1"/>
    <x v="0"/>
    <s v="No"/>
    <x v="1"/>
    <s v="No"/>
    <x v="1"/>
    <n v="1"/>
    <x v="4"/>
  </r>
  <r>
    <x v="163"/>
    <s v="André Lima"/>
    <x v="0"/>
    <x v="162"/>
    <s v="Yes"/>
    <x v="0"/>
    <x v="2"/>
    <s v="Yes"/>
    <x v="0"/>
    <s v="Yes"/>
    <x v="0"/>
    <n v="7"/>
    <x v="12"/>
  </r>
  <r>
    <x v="164"/>
    <s v="Bianca Freitas"/>
    <x v="2"/>
    <x v="163"/>
    <s v="No"/>
    <x v="2"/>
    <x v="0"/>
    <s v="No"/>
    <x v="1"/>
    <s v="Yes"/>
    <x v="0"/>
    <n v="10"/>
    <x v="2"/>
  </r>
  <r>
    <x v="165"/>
    <s v="Caio Mendes"/>
    <x v="1"/>
    <x v="164"/>
    <s v="Yes"/>
    <x v="1"/>
    <x v="1"/>
    <s v="No"/>
    <x v="1"/>
    <s v="No"/>
    <x v="1"/>
    <n v="0"/>
    <x v="1"/>
  </r>
  <r>
    <x v="166"/>
    <s v="Daniela Moura"/>
    <x v="0"/>
    <x v="165"/>
    <s v="No"/>
    <x v="0"/>
    <x v="0"/>
    <s v="Yes"/>
    <x v="0"/>
    <s v="Yes"/>
    <x v="0"/>
    <n v="20"/>
    <x v="8"/>
  </r>
  <r>
    <x v="167"/>
    <s v="Eduardo Costa"/>
    <x v="2"/>
    <x v="166"/>
    <s v="Yes"/>
    <x v="2"/>
    <x v="2"/>
    <s v="No"/>
    <x v="1"/>
    <s v="Yes"/>
    <x v="0"/>
    <n v="15"/>
    <x v="7"/>
  </r>
  <r>
    <x v="168"/>
    <s v="Fernanda Gomes"/>
    <x v="1"/>
    <x v="167"/>
    <s v="No"/>
    <x v="1"/>
    <x v="0"/>
    <s v="No"/>
    <x v="1"/>
    <s v="No"/>
    <x v="1"/>
    <n v="1"/>
    <x v="4"/>
  </r>
  <r>
    <x v="169"/>
    <s v="Guilherme Souza"/>
    <x v="0"/>
    <x v="168"/>
    <s v="Yes"/>
    <x v="0"/>
    <x v="1"/>
    <s v="Yes"/>
    <x v="0"/>
    <s v="Yes"/>
    <x v="0"/>
    <n v="5"/>
    <x v="0"/>
  </r>
  <r>
    <x v="170"/>
    <s v="Helena Ribeiro"/>
    <x v="2"/>
    <x v="169"/>
    <s v="No"/>
    <x v="2"/>
    <x v="0"/>
    <s v="No"/>
    <x v="1"/>
    <s v="Yes"/>
    <x v="0"/>
    <n v="10"/>
    <x v="2"/>
  </r>
  <r>
    <x v="171"/>
    <s v="Igor Santos"/>
    <x v="1"/>
    <x v="170"/>
    <s v="Yes"/>
    <x v="1"/>
    <x v="2"/>
    <s v="No"/>
    <x v="1"/>
    <s v="No"/>
    <x v="1"/>
    <n v="0"/>
    <x v="1"/>
  </r>
  <r>
    <x v="172"/>
    <s v="João Carvalho"/>
    <x v="0"/>
    <x v="171"/>
    <s v="No"/>
    <x v="0"/>
    <x v="0"/>
    <s v="Yes"/>
    <x v="0"/>
    <s v="Yes"/>
    <x v="0"/>
    <n v="3"/>
    <x v="3"/>
  </r>
  <r>
    <x v="173"/>
    <s v="Klara Fagundes"/>
    <x v="2"/>
    <x v="172"/>
    <s v="Yes"/>
    <x v="2"/>
    <x v="1"/>
    <s v="No"/>
    <x v="1"/>
    <s v="Yes"/>
    <x v="0"/>
    <n v="15"/>
    <x v="7"/>
  </r>
  <r>
    <x v="174"/>
    <s v="Lúcia Mendonça"/>
    <x v="1"/>
    <x v="173"/>
    <s v="No"/>
    <x v="1"/>
    <x v="0"/>
    <s v="No"/>
    <x v="1"/>
    <s v="No"/>
    <x v="1"/>
    <n v="1"/>
    <x v="4"/>
  </r>
  <r>
    <x v="175"/>
    <s v="Marcelo Novaes"/>
    <x v="1"/>
    <x v="174"/>
    <s v="Yes"/>
    <x v="1"/>
    <x v="0"/>
    <s v="No"/>
    <x v="1"/>
    <s v="No"/>
    <x v="1"/>
    <n v="0"/>
    <x v="1"/>
  </r>
  <r>
    <x v="176"/>
    <s v="Nina Pacheco"/>
    <x v="0"/>
    <x v="175"/>
    <s v="No"/>
    <x v="0"/>
    <x v="2"/>
    <s v="Yes"/>
    <x v="0"/>
    <s v="Yes"/>
    <x v="0"/>
    <n v="7"/>
    <x v="12"/>
  </r>
  <r>
    <x v="177"/>
    <s v="Olívia Rios"/>
    <x v="2"/>
    <x v="176"/>
    <s v="Yes"/>
    <x v="2"/>
    <x v="1"/>
    <s v="No"/>
    <x v="1"/>
    <s v="Yes"/>
    <x v="0"/>
    <n v="10"/>
    <x v="2"/>
  </r>
  <r>
    <x v="178"/>
    <s v="Paulo Quintana"/>
    <x v="1"/>
    <x v="177"/>
    <s v="No"/>
    <x v="1"/>
    <x v="2"/>
    <s v="No"/>
    <x v="1"/>
    <s v="No"/>
    <x v="1"/>
    <n v="1"/>
    <x v="4"/>
  </r>
  <r>
    <x v="179"/>
    <s v="Raquel Domingos"/>
    <x v="0"/>
    <x v="178"/>
    <s v="Yes"/>
    <x v="0"/>
    <x v="0"/>
    <s v="Yes"/>
    <x v="0"/>
    <s v="Yes"/>
    <x v="0"/>
    <n v="15"/>
    <x v="14"/>
  </r>
  <r>
    <x v="180"/>
    <s v="Samuel Viana"/>
    <x v="2"/>
    <x v="179"/>
    <s v="No"/>
    <x v="2"/>
    <x v="0"/>
    <s v="No"/>
    <x v="1"/>
    <s v="Yes"/>
    <x v="0"/>
    <n v="5"/>
    <x v="13"/>
  </r>
  <r>
    <x v="181"/>
    <s v="Tatiane Rocha"/>
    <x v="1"/>
    <x v="180"/>
    <s v="Yes"/>
    <x v="1"/>
    <x v="1"/>
    <s v="No"/>
    <x v="1"/>
    <s v="No"/>
    <x v="1"/>
    <n v="0"/>
    <x v="1"/>
  </r>
  <r>
    <x v="182"/>
    <s v="Ulysses Farias"/>
    <x v="0"/>
    <x v="181"/>
    <s v="No"/>
    <x v="0"/>
    <x v="2"/>
    <s v="Yes"/>
    <x v="0"/>
    <s v="Yes"/>
    <x v="0"/>
    <n v="20"/>
    <x v="8"/>
  </r>
  <r>
    <x v="183"/>
    <s v="Vanessa Moreira"/>
    <x v="2"/>
    <x v="182"/>
    <s v="Yes"/>
    <x v="2"/>
    <x v="2"/>
    <s v="No"/>
    <x v="1"/>
    <s v="Yes"/>
    <x v="0"/>
    <n v="12"/>
    <x v="10"/>
  </r>
  <r>
    <x v="184"/>
    <s v="William Carvalho"/>
    <x v="1"/>
    <x v="183"/>
    <s v="No"/>
    <x v="1"/>
    <x v="0"/>
    <s v="No"/>
    <x v="1"/>
    <s v="No"/>
    <x v="1"/>
    <n v="2"/>
    <x v="11"/>
  </r>
  <r>
    <x v="185"/>
    <s v="Ximena Barros"/>
    <x v="0"/>
    <x v="184"/>
    <s v="Yes"/>
    <x v="0"/>
    <x v="1"/>
    <s v="Yes"/>
    <x v="0"/>
    <s v="Yes"/>
    <x v="0"/>
    <n v="5"/>
    <x v="0"/>
  </r>
  <r>
    <x v="186"/>
    <s v="Yara Machado"/>
    <x v="2"/>
    <x v="185"/>
    <s v="No"/>
    <x v="2"/>
    <x v="0"/>
    <s v="No"/>
    <x v="1"/>
    <s v="Yes"/>
    <x v="0"/>
    <n v="10"/>
    <x v="2"/>
  </r>
  <r>
    <x v="187"/>
    <s v="Zacarias Costa"/>
    <x v="1"/>
    <x v="186"/>
    <s v="Yes"/>
    <x v="1"/>
    <x v="2"/>
    <s v="No"/>
    <x v="1"/>
    <s v="No"/>
    <x v="1"/>
    <n v="0"/>
    <x v="1"/>
  </r>
  <r>
    <x v="188"/>
    <s v="André Lopes"/>
    <x v="0"/>
    <x v="187"/>
    <s v="No"/>
    <x v="0"/>
    <x v="0"/>
    <s v="Yes"/>
    <x v="0"/>
    <s v="Yes"/>
    <x v="0"/>
    <n v="3"/>
    <x v="3"/>
  </r>
  <r>
    <x v="189"/>
    <s v="Beatriz Souza"/>
    <x v="2"/>
    <x v="188"/>
    <s v="Yes"/>
    <x v="2"/>
    <x v="1"/>
    <s v="No"/>
    <x v="1"/>
    <s v="Yes"/>
    <x v="0"/>
    <n v="15"/>
    <x v="7"/>
  </r>
  <r>
    <x v="190"/>
    <s v="Caio Pereira"/>
    <x v="1"/>
    <x v="189"/>
    <s v="No"/>
    <x v="1"/>
    <x v="0"/>
    <s v="No"/>
    <x v="1"/>
    <s v="No"/>
    <x v="1"/>
    <n v="1"/>
    <x v="4"/>
  </r>
  <r>
    <x v="191"/>
    <s v="Daniela Araújo"/>
    <x v="0"/>
    <x v="190"/>
    <s v="Yes"/>
    <x v="0"/>
    <x v="2"/>
    <s v="Yes"/>
    <x v="0"/>
    <s v="Yes"/>
    <x v="0"/>
    <n v="7"/>
    <x v="12"/>
  </r>
  <r>
    <x v="192"/>
    <s v="Eduardo Santos"/>
    <x v="2"/>
    <x v="191"/>
    <s v="No"/>
    <x v="2"/>
    <x v="0"/>
    <s v="No"/>
    <x v="1"/>
    <s v="Yes"/>
    <x v="0"/>
    <n v="10"/>
    <x v="2"/>
  </r>
  <r>
    <x v="193"/>
    <s v="Fernanda Lima"/>
    <x v="1"/>
    <x v="192"/>
    <s v="Yes"/>
    <x v="1"/>
    <x v="1"/>
    <s v="No"/>
    <x v="1"/>
    <s v="No"/>
    <x v="1"/>
    <n v="0"/>
    <x v="1"/>
  </r>
  <r>
    <x v="194"/>
    <s v="Gabriel Teixeira"/>
    <x v="0"/>
    <x v="193"/>
    <s v="No"/>
    <x v="0"/>
    <x v="0"/>
    <s v="Yes"/>
    <x v="0"/>
    <s v="Yes"/>
    <x v="0"/>
    <n v="20"/>
    <x v="8"/>
  </r>
  <r>
    <x v="195"/>
    <s v="Helena Ribeiro"/>
    <x v="2"/>
    <x v="194"/>
    <s v="Yes"/>
    <x v="2"/>
    <x v="2"/>
    <s v="No"/>
    <x v="1"/>
    <s v="Yes"/>
    <x v="0"/>
    <n v="15"/>
    <x v="7"/>
  </r>
  <r>
    <x v="196"/>
    <s v="Igor Mendes"/>
    <x v="1"/>
    <x v="195"/>
    <s v="No"/>
    <x v="1"/>
    <x v="0"/>
    <s v="No"/>
    <x v="1"/>
    <s v="No"/>
    <x v="1"/>
    <n v="1"/>
    <x v="4"/>
  </r>
  <r>
    <x v="197"/>
    <s v="Joana Silveira"/>
    <x v="0"/>
    <x v="196"/>
    <s v="Yes"/>
    <x v="0"/>
    <x v="1"/>
    <s v="Yes"/>
    <x v="0"/>
    <s v="Yes"/>
    <x v="0"/>
    <n v="3"/>
    <x v="3"/>
  </r>
  <r>
    <x v="198"/>
    <s v="Lucas Martins"/>
    <x v="2"/>
    <x v="197"/>
    <s v="No"/>
    <x v="2"/>
    <x v="0"/>
    <s v="No"/>
    <x v="1"/>
    <s v="Yes"/>
    <x v="0"/>
    <n v="10"/>
    <x v="2"/>
  </r>
  <r>
    <x v="199"/>
    <s v="Marcela Gouveia"/>
    <x v="1"/>
    <x v="198"/>
    <s v="Yes"/>
    <x v="1"/>
    <x v="2"/>
    <s v="No"/>
    <x v="1"/>
    <s v="No"/>
    <x v="1"/>
    <n v="0"/>
    <x v="1"/>
  </r>
  <r>
    <x v="200"/>
    <s v="Nicolas Borges"/>
    <x v="0"/>
    <x v="199"/>
    <s v="No"/>
    <x v="0"/>
    <x v="0"/>
    <s v="Yes"/>
    <x v="0"/>
    <s v="Yes"/>
    <x v="0"/>
    <n v="15"/>
    <x v="14"/>
  </r>
  <r>
    <x v="201"/>
    <s v="Olivia Freitas"/>
    <x v="2"/>
    <x v="200"/>
    <s v="Yes"/>
    <x v="2"/>
    <x v="1"/>
    <s v="No"/>
    <x v="1"/>
    <s v="Yes"/>
    <x v="0"/>
    <n v="15"/>
    <x v="7"/>
  </r>
  <r>
    <x v="202"/>
    <s v="Paulo Nogueira"/>
    <x v="1"/>
    <x v="201"/>
    <s v="No"/>
    <x v="1"/>
    <x v="0"/>
    <s v="No"/>
    <x v="1"/>
    <s v="No"/>
    <x v="1"/>
    <n v="1"/>
    <x v="4"/>
  </r>
  <r>
    <x v="203"/>
    <s v="Raquel Andrade"/>
    <x v="0"/>
    <x v="202"/>
    <s v="Yes"/>
    <x v="0"/>
    <x v="2"/>
    <s v="Yes"/>
    <x v="0"/>
    <s v="Yes"/>
    <x v="0"/>
    <n v="7"/>
    <x v="12"/>
  </r>
  <r>
    <x v="204"/>
    <s v="Sônia Carvalho"/>
    <x v="2"/>
    <x v="203"/>
    <s v="No"/>
    <x v="2"/>
    <x v="0"/>
    <s v="No"/>
    <x v="1"/>
    <s v="Yes"/>
    <x v="0"/>
    <n v="10"/>
    <x v="2"/>
  </r>
  <r>
    <x v="205"/>
    <s v="Tiago Rodrigues"/>
    <x v="1"/>
    <x v="204"/>
    <s v="Yes"/>
    <x v="1"/>
    <x v="0"/>
    <s v="No"/>
    <x v="1"/>
    <s v="No"/>
    <x v="1"/>
    <n v="0"/>
    <x v="1"/>
  </r>
  <r>
    <x v="206"/>
    <s v="Ursula Monteiro"/>
    <x v="0"/>
    <x v="205"/>
    <s v="No"/>
    <x v="0"/>
    <x v="2"/>
    <s v="Yes"/>
    <x v="0"/>
    <s v="Yes"/>
    <x v="0"/>
    <n v="7"/>
    <x v="12"/>
  </r>
  <r>
    <x v="207"/>
    <s v="Vanessa Pereira"/>
    <x v="2"/>
    <x v="206"/>
    <s v="Yes"/>
    <x v="2"/>
    <x v="1"/>
    <s v="No"/>
    <x v="1"/>
    <s v="Yes"/>
    <x v="0"/>
    <n v="10"/>
    <x v="2"/>
  </r>
  <r>
    <x v="208"/>
    <s v="Walter Silva"/>
    <x v="1"/>
    <x v="207"/>
    <s v="No"/>
    <x v="1"/>
    <x v="2"/>
    <s v="No"/>
    <x v="1"/>
    <s v="No"/>
    <x v="1"/>
    <n v="1"/>
    <x v="4"/>
  </r>
  <r>
    <x v="209"/>
    <s v="Xavier Almeida"/>
    <x v="0"/>
    <x v="208"/>
    <s v="Yes"/>
    <x v="0"/>
    <x v="0"/>
    <s v="Yes"/>
    <x v="0"/>
    <s v="Yes"/>
    <x v="0"/>
    <n v="15"/>
    <x v="14"/>
  </r>
  <r>
    <x v="210"/>
    <s v="Yasmine Correia"/>
    <x v="2"/>
    <x v="209"/>
    <s v="No"/>
    <x v="2"/>
    <x v="0"/>
    <s v="No"/>
    <x v="1"/>
    <s v="Yes"/>
    <x v="0"/>
    <n v="5"/>
    <x v="13"/>
  </r>
  <r>
    <x v="211"/>
    <s v="Zacarias Almeida"/>
    <x v="1"/>
    <x v="210"/>
    <s v="Yes"/>
    <x v="1"/>
    <x v="1"/>
    <s v="No"/>
    <x v="1"/>
    <s v="No"/>
    <x v="1"/>
    <n v="0"/>
    <x v="1"/>
  </r>
  <r>
    <x v="212"/>
    <s v="Amanda Costa"/>
    <x v="0"/>
    <x v="211"/>
    <s v="No"/>
    <x v="0"/>
    <x v="2"/>
    <s v="Yes"/>
    <x v="0"/>
    <s v="Yes"/>
    <x v="0"/>
    <n v="20"/>
    <x v="8"/>
  </r>
  <r>
    <x v="213"/>
    <s v="Bruno Ferreira"/>
    <x v="2"/>
    <x v="212"/>
    <s v="Yes"/>
    <x v="2"/>
    <x v="2"/>
    <s v="No"/>
    <x v="1"/>
    <s v="Yes"/>
    <x v="0"/>
    <n v="12"/>
    <x v="10"/>
  </r>
  <r>
    <x v="214"/>
    <s v="Carla Dias"/>
    <x v="1"/>
    <x v="213"/>
    <s v="No"/>
    <x v="1"/>
    <x v="0"/>
    <s v="No"/>
    <x v="1"/>
    <s v="No"/>
    <x v="1"/>
    <n v="2"/>
    <x v="11"/>
  </r>
  <r>
    <x v="215"/>
    <s v="Diogo Martins"/>
    <x v="0"/>
    <x v="214"/>
    <s v="Yes"/>
    <x v="0"/>
    <x v="1"/>
    <s v="Yes"/>
    <x v="0"/>
    <s v="Yes"/>
    <x v="0"/>
    <n v="5"/>
    <x v="0"/>
  </r>
  <r>
    <x v="216"/>
    <s v="Elisa Campos"/>
    <x v="2"/>
    <x v="215"/>
    <s v="No"/>
    <x v="2"/>
    <x v="0"/>
    <s v="No"/>
    <x v="1"/>
    <s v="Yes"/>
    <x v="0"/>
    <n v="10"/>
    <x v="2"/>
  </r>
  <r>
    <x v="217"/>
    <s v="Fabiana Lima"/>
    <x v="1"/>
    <x v="216"/>
    <s v="Yes"/>
    <x v="1"/>
    <x v="2"/>
    <s v="No"/>
    <x v="1"/>
    <s v="No"/>
    <x v="1"/>
    <n v="0"/>
    <x v="1"/>
  </r>
  <r>
    <x v="218"/>
    <s v="Gabriel Santos"/>
    <x v="0"/>
    <x v="217"/>
    <s v="No"/>
    <x v="0"/>
    <x v="0"/>
    <s v="Yes"/>
    <x v="0"/>
    <s v="Yes"/>
    <x v="0"/>
    <n v="3"/>
    <x v="3"/>
  </r>
  <r>
    <x v="219"/>
    <s v="Helena Ferreira"/>
    <x v="2"/>
    <x v="218"/>
    <s v="Yes"/>
    <x v="2"/>
    <x v="1"/>
    <s v="No"/>
    <x v="1"/>
    <s v="Yes"/>
    <x v="0"/>
    <n v="15"/>
    <x v="7"/>
  </r>
  <r>
    <x v="220"/>
    <s v="Ígor Nunes"/>
    <x v="1"/>
    <x v="219"/>
    <s v="No"/>
    <x v="1"/>
    <x v="0"/>
    <s v="No"/>
    <x v="1"/>
    <s v="No"/>
    <x v="1"/>
    <n v="1"/>
    <x v="4"/>
  </r>
  <r>
    <x v="221"/>
    <s v="Joana Silveira"/>
    <x v="0"/>
    <x v="220"/>
    <s v="Yes"/>
    <x v="0"/>
    <x v="2"/>
    <s v="Yes"/>
    <x v="0"/>
    <s v="Yes"/>
    <x v="0"/>
    <n v="7"/>
    <x v="12"/>
  </r>
  <r>
    <x v="222"/>
    <s v="Kléber Oliveira"/>
    <x v="2"/>
    <x v="221"/>
    <s v="No"/>
    <x v="2"/>
    <x v="0"/>
    <s v="No"/>
    <x v="1"/>
    <s v="Yes"/>
    <x v="0"/>
    <n v="10"/>
    <x v="2"/>
  </r>
  <r>
    <x v="223"/>
    <s v="Luciana Morais"/>
    <x v="1"/>
    <x v="222"/>
    <s v="Yes"/>
    <x v="1"/>
    <x v="1"/>
    <s v="No"/>
    <x v="1"/>
    <s v="No"/>
    <x v="1"/>
    <n v="0"/>
    <x v="1"/>
  </r>
  <r>
    <x v="224"/>
    <s v="Marcos Vinícius"/>
    <x v="0"/>
    <x v="223"/>
    <s v="No"/>
    <x v="0"/>
    <x v="0"/>
    <s v="Yes"/>
    <x v="0"/>
    <s v="Yes"/>
    <x v="0"/>
    <n v="20"/>
    <x v="8"/>
  </r>
  <r>
    <x v="225"/>
    <s v="Natália Barros"/>
    <x v="2"/>
    <x v="224"/>
    <s v="Yes"/>
    <x v="2"/>
    <x v="2"/>
    <s v="No"/>
    <x v="1"/>
    <s v="Yes"/>
    <x v="0"/>
    <n v="15"/>
    <x v="7"/>
  </r>
  <r>
    <x v="226"/>
    <s v="Oscar Sampaio"/>
    <x v="1"/>
    <x v="225"/>
    <s v="No"/>
    <x v="1"/>
    <x v="0"/>
    <s v="No"/>
    <x v="1"/>
    <s v="No"/>
    <x v="1"/>
    <n v="1"/>
    <x v="4"/>
  </r>
  <r>
    <x v="227"/>
    <s v="Patrícia Leite"/>
    <x v="0"/>
    <x v="226"/>
    <s v="Yes"/>
    <x v="0"/>
    <x v="1"/>
    <s v="Yes"/>
    <x v="0"/>
    <s v="Yes"/>
    <x v="0"/>
    <n v="3"/>
    <x v="3"/>
  </r>
  <r>
    <x v="228"/>
    <s v="Quênia Rocha"/>
    <x v="2"/>
    <x v="227"/>
    <s v="No"/>
    <x v="2"/>
    <x v="0"/>
    <s v="No"/>
    <x v="1"/>
    <s v="Yes"/>
    <x v="0"/>
    <n v="10"/>
    <x v="2"/>
  </r>
  <r>
    <x v="229"/>
    <s v="Rafael Torres"/>
    <x v="1"/>
    <x v="228"/>
    <s v="Yes"/>
    <x v="1"/>
    <x v="2"/>
    <s v="No"/>
    <x v="1"/>
    <s v="No"/>
    <x v="1"/>
    <n v="0"/>
    <x v="1"/>
  </r>
  <r>
    <x v="230"/>
    <s v="Sandra Gouveia"/>
    <x v="0"/>
    <x v="229"/>
    <s v="No"/>
    <x v="0"/>
    <x v="0"/>
    <s v="Yes"/>
    <x v="0"/>
    <s v="Yes"/>
    <x v="0"/>
    <n v="15"/>
    <x v="14"/>
  </r>
  <r>
    <x v="231"/>
    <s v="Tiago Lacerda"/>
    <x v="2"/>
    <x v="230"/>
    <s v="Yes"/>
    <x v="2"/>
    <x v="1"/>
    <s v="No"/>
    <x v="1"/>
    <s v="Yes"/>
    <x v="0"/>
    <n v="15"/>
    <x v="7"/>
  </r>
  <r>
    <x v="232"/>
    <s v="Ursula Fonseca"/>
    <x v="1"/>
    <x v="231"/>
    <s v="No"/>
    <x v="1"/>
    <x v="0"/>
    <s v="No"/>
    <x v="1"/>
    <s v="No"/>
    <x v="1"/>
    <n v="1"/>
    <x v="4"/>
  </r>
  <r>
    <x v="233"/>
    <s v="Vanessa Andrade"/>
    <x v="0"/>
    <x v="232"/>
    <s v="Yes"/>
    <x v="0"/>
    <x v="2"/>
    <s v="Yes"/>
    <x v="0"/>
    <s v="Yes"/>
    <x v="0"/>
    <n v="7"/>
    <x v="12"/>
  </r>
  <r>
    <x v="234"/>
    <s v="William Castro"/>
    <x v="2"/>
    <x v="233"/>
    <s v="No"/>
    <x v="2"/>
    <x v="0"/>
    <s v="No"/>
    <x v="1"/>
    <s v="Yes"/>
    <x v="0"/>
    <n v="10"/>
    <x v="2"/>
  </r>
  <r>
    <x v="235"/>
    <s v="Xavier Monteiro"/>
    <x v="1"/>
    <x v="234"/>
    <s v="Yes"/>
    <x v="1"/>
    <x v="1"/>
    <s v="No"/>
    <x v="1"/>
    <s v="No"/>
    <x v="1"/>
    <n v="0"/>
    <x v="1"/>
  </r>
  <r>
    <x v="236"/>
    <s v="Yasmin Figueira"/>
    <x v="0"/>
    <x v="235"/>
    <s v="No"/>
    <x v="0"/>
    <x v="0"/>
    <s v="Yes"/>
    <x v="0"/>
    <s v="Yes"/>
    <x v="0"/>
    <n v="15"/>
    <x v="14"/>
  </r>
  <r>
    <x v="237"/>
    <s v="Zacarias Mendonça"/>
    <x v="2"/>
    <x v="236"/>
    <s v="Yes"/>
    <x v="2"/>
    <x v="2"/>
    <s v="No"/>
    <x v="1"/>
    <s v="Yes"/>
    <x v="0"/>
    <n v="12"/>
    <x v="10"/>
  </r>
  <r>
    <x v="238"/>
    <s v="Amanda Menezes"/>
    <x v="1"/>
    <x v="237"/>
    <s v="No"/>
    <x v="1"/>
    <x v="0"/>
    <s v="No"/>
    <x v="1"/>
    <s v="No"/>
    <x v="1"/>
    <n v="2"/>
    <x v="11"/>
  </r>
  <r>
    <x v="239"/>
    <s v="Bruno Santos"/>
    <x v="0"/>
    <x v="238"/>
    <s v="Yes"/>
    <x v="0"/>
    <x v="1"/>
    <s v="Yes"/>
    <x v="0"/>
    <s v="Yes"/>
    <x v="0"/>
    <n v="5"/>
    <x v="0"/>
  </r>
  <r>
    <x v="240"/>
    <s v="Carla Ferreira"/>
    <x v="2"/>
    <x v="239"/>
    <s v="No"/>
    <x v="2"/>
    <x v="0"/>
    <s v="No"/>
    <x v="1"/>
    <s v="Yes"/>
    <x v="0"/>
    <n v="10"/>
    <x v="2"/>
  </r>
  <r>
    <x v="241"/>
    <s v="Diogo Alves"/>
    <x v="1"/>
    <x v="240"/>
    <s v="Yes"/>
    <x v="1"/>
    <x v="2"/>
    <s v="No"/>
    <x v="1"/>
    <s v="No"/>
    <x v="1"/>
    <n v="0"/>
    <x v="1"/>
  </r>
  <r>
    <x v="242"/>
    <s v="Elisa Neves"/>
    <x v="0"/>
    <x v="241"/>
    <s v="No"/>
    <x v="0"/>
    <x v="0"/>
    <s v="Yes"/>
    <x v="0"/>
    <s v="Yes"/>
    <x v="0"/>
    <n v="3"/>
    <x v="3"/>
  </r>
  <r>
    <x v="243"/>
    <s v="Fabiano Pires"/>
    <x v="2"/>
    <x v="242"/>
    <s v="Yes"/>
    <x v="2"/>
    <x v="1"/>
    <s v="No"/>
    <x v="1"/>
    <s v="Yes"/>
    <x v="0"/>
    <n v="15"/>
    <x v="7"/>
  </r>
  <r>
    <x v="244"/>
    <s v="Giovana Ribeiro"/>
    <x v="1"/>
    <x v="243"/>
    <s v="No"/>
    <x v="1"/>
    <x v="0"/>
    <s v="No"/>
    <x v="1"/>
    <s v="No"/>
    <x v="1"/>
    <n v="1"/>
    <x v="4"/>
  </r>
  <r>
    <x v="245"/>
    <s v="Hélio Costa"/>
    <x v="0"/>
    <x v="244"/>
    <s v="Yes"/>
    <x v="0"/>
    <x v="2"/>
    <s v="Yes"/>
    <x v="0"/>
    <s v="Yes"/>
    <x v="0"/>
    <n v="7"/>
    <x v="12"/>
  </r>
  <r>
    <x v="246"/>
    <s v="Íris Loureiro"/>
    <x v="2"/>
    <x v="245"/>
    <s v="No"/>
    <x v="2"/>
    <x v="0"/>
    <s v="No"/>
    <x v="1"/>
    <s v="Yes"/>
    <x v="0"/>
    <n v="10"/>
    <x v="2"/>
  </r>
  <r>
    <x v="247"/>
    <s v="João Pereira"/>
    <x v="1"/>
    <x v="246"/>
    <s v="Yes"/>
    <x v="1"/>
    <x v="1"/>
    <s v="No"/>
    <x v="1"/>
    <s v="No"/>
    <x v="1"/>
    <n v="0"/>
    <x v="1"/>
  </r>
  <r>
    <x v="248"/>
    <s v="Klara Silva"/>
    <x v="0"/>
    <x v="247"/>
    <s v="No"/>
    <x v="0"/>
    <x v="0"/>
    <s v="Yes"/>
    <x v="0"/>
    <s v="Yes"/>
    <x v="0"/>
    <n v="20"/>
    <x v="8"/>
  </r>
  <r>
    <x v="249"/>
    <s v="Luciana Barros"/>
    <x v="2"/>
    <x v="248"/>
    <s v="Yes"/>
    <x v="2"/>
    <x v="2"/>
    <s v="No"/>
    <x v="1"/>
    <s v="Yes"/>
    <x v="0"/>
    <n v="15"/>
    <x v="7"/>
  </r>
  <r>
    <x v="250"/>
    <s v="Marcos Gomes"/>
    <x v="1"/>
    <x v="249"/>
    <s v="No"/>
    <x v="1"/>
    <x v="0"/>
    <s v="No"/>
    <x v="1"/>
    <s v="No"/>
    <x v="1"/>
    <n v="1"/>
    <x v="4"/>
  </r>
  <r>
    <x v="251"/>
    <s v="Natália Soares"/>
    <x v="0"/>
    <x v="250"/>
    <s v="Yes"/>
    <x v="0"/>
    <x v="1"/>
    <s v="Yes"/>
    <x v="0"/>
    <s v="Yes"/>
    <x v="0"/>
    <n v="3"/>
    <x v="3"/>
  </r>
  <r>
    <x v="252"/>
    <s v="Oscar Machado"/>
    <x v="2"/>
    <x v="251"/>
    <s v="No"/>
    <x v="2"/>
    <x v="0"/>
    <s v="No"/>
    <x v="1"/>
    <s v="Yes"/>
    <x v="0"/>
    <n v="10"/>
    <x v="2"/>
  </r>
  <r>
    <x v="253"/>
    <s v="Patrícia Lima"/>
    <x v="1"/>
    <x v="252"/>
    <s v="Yes"/>
    <x v="1"/>
    <x v="2"/>
    <s v="No"/>
    <x v="1"/>
    <s v="No"/>
    <x v="1"/>
    <n v="0"/>
    <x v="1"/>
  </r>
  <r>
    <x v="254"/>
    <s v="Quirino Neto"/>
    <x v="0"/>
    <x v="253"/>
    <s v="No"/>
    <x v="0"/>
    <x v="0"/>
    <s v="Yes"/>
    <x v="0"/>
    <s v="Yes"/>
    <x v="0"/>
    <n v="15"/>
    <x v="14"/>
  </r>
  <r>
    <x v="255"/>
    <s v="Rafaela Souza"/>
    <x v="1"/>
    <x v="254"/>
    <s v="Yes"/>
    <x v="1"/>
    <x v="0"/>
    <s v="No"/>
    <x v="1"/>
    <s v="No"/>
    <x v="1"/>
    <n v="0"/>
    <x v="1"/>
  </r>
  <r>
    <x v="256"/>
    <s v="Sandro Almeida"/>
    <x v="0"/>
    <x v="255"/>
    <s v="No"/>
    <x v="0"/>
    <x v="2"/>
    <s v="Yes"/>
    <x v="0"/>
    <s v="Yes"/>
    <x v="0"/>
    <n v="7"/>
    <x v="12"/>
  </r>
  <r>
    <x v="257"/>
    <s v="Tânia Ribeiro"/>
    <x v="2"/>
    <x v="256"/>
    <s v="Yes"/>
    <x v="2"/>
    <x v="1"/>
    <s v="No"/>
    <x v="1"/>
    <s v="Yes"/>
    <x v="0"/>
    <n v="10"/>
    <x v="2"/>
  </r>
  <r>
    <x v="258"/>
    <s v="Ugo Dias"/>
    <x v="1"/>
    <x v="257"/>
    <s v="No"/>
    <x v="1"/>
    <x v="2"/>
    <s v="No"/>
    <x v="1"/>
    <s v="No"/>
    <x v="1"/>
    <n v="1"/>
    <x v="4"/>
  </r>
  <r>
    <x v="259"/>
    <s v="Valéria Lima"/>
    <x v="0"/>
    <x v="258"/>
    <s v="Yes"/>
    <x v="0"/>
    <x v="0"/>
    <s v="Yes"/>
    <x v="0"/>
    <s v="Yes"/>
    <x v="0"/>
    <n v="15"/>
    <x v="14"/>
  </r>
  <r>
    <x v="260"/>
    <s v="William Fernandes"/>
    <x v="2"/>
    <x v="259"/>
    <s v="No"/>
    <x v="2"/>
    <x v="0"/>
    <s v="No"/>
    <x v="1"/>
    <s v="Yes"/>
    <x v="0"/>
    <n v="5"/>
    <x v="13"/>
  </r>
  <r>
    <x v="261"/>
    <s v="Xuxa Mendes"/>
    <x v="1"/>
    <x v="260"/>
    <s v="Yes"/>
    <x v="1"/>
    <x v="1"/>
    <s v="No"/>
    <x v="1"/>
    <s v="No"/>
    <x v="1"/>
    <n v="0"/>
    <x v="1"/>
  </r>
  <r>
    <x v="262"/>
    <s v="Ygor Farias"/>
    <x v="0"/>
    <x v="261"/>
    <s v="No"/>
    <x v="0"/>
    <x v="2"/>
    <s v="Yes"/>
    <x v="0"/>
    <s v="Yes"/>
    <x v="0"/>
    <n v="20"/>
    <x v="8"/>
  </r>
  <r>
    <x v="263"/>
    <s v="Zilda Barros"/>
    <x v="2"/>
    <x v="262"/>
    <s v="Yes"/>
    <x v="2"/>
    <x v="2"/>
    <s v="No"/>
    <x v="1"/>
    <s v="Yes"/>
    <x v="0"/>
    <n v="12"/>
    <x v="10"/>
  </r>
  <r>
    <x v="264"/>
    <s v="Amanda Santos"/>
    <x v="1"/>
    <x v="263"/>
    <s v="No"/>
    <x v="1"/>
    <x v="0"/>
    <s v="No"/>
    <x v="1"/>
    <s v="No"/>
    <x v="1"/>
    <n v="2"/>
    <x v="11"/>
  </r>
  <r>
    <x v="265"/>
    <s v="Bruno Costa"/>
    <x v="0"/>
    <x v="264"/>
    <s v="Yes"/>
    <x v="0"/>
    <x v="1"/>
    <s v="Yes"/>
    <x v="0"/>
    <s v="Yes"/>
    <x v="0"/>
    <n v="5"/>
    <x v="0"/>
  </r>
  <r>
    <x v="266"/>
    <s v="Carla Rodrigues"/>
    <x v="2"/>
    <x v="265"/>
    <s v="No"/>
    <x v="2"/>
    <x v="0"/>
    <s v="No"/>
    <x v="1"/>
    <s v="Yes"/>
    <x v="0"/>
    <n v="10"/>
    <x v="2"/>
  </r>
  <r>
    <x v="267"/>
    <s v="Diogo Pereira"/>
    <x v="1"/>
    <x v="266"/>
    <s v="Yes"/>
    <x v="1"/>
    <x v="2"/>
    <s v="No"/>
    <x v="1"/>
    <s v="No"/>
    <x v="1"/>
    <n v="0"/>
    <x v="1"/>
  </r>
  <r>
    <x v="268"/>
    <s v="Elisa Correia"/>
    <x v="0"/>
    <x v="267"/>
    <s v="No"/>
    <x v="0"/>
    <x v="0"/>
    <s v="Yes"/>
    <x v="0"/>
    <s v="Yes"/>
    <x v="0"/>
    <n v="3"/>
    <x v="3"/>
  </r>
  <r>
    <x v="269"/>
    <s v="Fábio Lourenço"/>
    <x v="2"/>
    <x v="268"/>
    <s v="Yes"/>
    <x v="2"/>
    <x v="1"/>
    <s v="No"/>
    <x v="1"/>
    <s v="Yes"/>
    <x v="0"/>
    <n v="15"/>
    <x v="7"/>
  </r>
  <r>
    <x v="270"/>
    <s v="Gabriela Neves"/>
    <x v="1"/>
    <x v="269"/>
    <s v="No"/>
    <x v="1"/>
    <x v="0"/>
    <s v="No"/>
    <x v="1"/>
    <s v="No"/>
    <x v="1"/>
    <n v="1"/>
    <x v="4"/>
  </r>
  <r>
    <x v="271"/>
    <s v="Henrique Gonçalves"/>
    <x v="0"/>
    <x v="270"/>
    <s v="Yes"/>
    <x v="0"/>
    <x v="2"/>
    <s v="Yes"/>
    <x v="0"/>
    <s v="Yes"/>
    <x v="0"/>
    <n v="7"/>
    <x v="12"/>
  </r>
  <r>
    <x v="272"/>
    <s v="Íris Santos"/>
    <x v="2"/>
    <x v="271"/>
    <s v="No"/>
    <x v="2"/>
    <x v="0"/>
    <s v="No"/>
    <x v="1"/>
    <s v="Yes"/>
    <x v="0"/>
    <n v="10"/>
    <x v="2"/>
  </r>
  <r>
    <x v="273"/>
    <s v="João Marcelo Alves"/>
    <x v="1"/>
    <x v="272"/>
    <s v="Yes"/>
    <x v="1"/>
    <x v="1"/>
    <s v="No"/>
    <x v="1"/>
    <s v="No"/>
    <x v="1"/>
    <n v="0"/>
    <x v="1"/>
  </r>
  <r>
    <x v="274"/>
    <s v="Klara Fonseca"/>
    <x v="0"/>
    <x v="273"/>
    <s v="No"/>
    <x v="0"/>
    <x v="0"/>
    <s v="Yes"/>
    <x v="0"/>
    <s v="Yes"/>
    <x v="0"/>
    <n v="20"/>
    <x v="8"/>
  </r>
  <r>
    <x v="275"/>
    <s v="Lucas Mendonça"/>
    <x v="2"/>
    <x v="274"/>
    <s v="Yes"/>
    <x v="2"/>
    <x v="2"/>
    <s v="No"/>
    <x v="1"/>
    <s v="Yes"/>
    <x v="0"/>
    <n v="15"/>
    <x v="7"/>
  </r>
  <r>
    <x v="276"/>
    <s v="Marcela Torres"/>
    <x v="1"/>
    <x v="275"/>
    <s v="No"/>
    <x v="1"/>
    <x v="0"/>
    <s v="No"/>
    <x v="1"/>
    <s v="No"/>
    <x v="1"/>
    <n v="1"/>
    <x v="4"/>
  </r>
  <r>
    <x v="277"/>
    <s v="Natália Castro"/>
    <x v="0"/>
    <x v="276"/>
    <s v="Yes"/>
    <x v="0"/>
    <x v="1"/>
    <s v="Yes"/>
    <x v="0"/>
    <s v="Yes"/>
    <x v="0"/>
    <n v="3"/>
    <x v="3"/>
  </r>
  <r>
    <x v="278"/>
    <s v="Oscar Martins"/>
    <x v="2"/>
    <x v="277"/>
    <s v="No"/>
    <x v="2"/>
    <x v="0"/>
    <s v="No"/>
    <x v="1"/>
    <s v="Yes"/>
    <x v="0"/>
    <n v="10"/>
    <x v="2"/>
  </r>
  <r>
    <x v="279"/>
    <s v="Patrícia Oliveira"/>
    <x v="1"/>
    <x v="278"/>
    <s v="Yes"/>
    <x v="1"/>
    <x v="2"/>
    <s v="No"/>
    <x v="1"/>
    <s v="No"/>
    <x v="1"/>
    <n v="0"/>
    <x v="1"/>
  </r>
  <r>
    <x v="280"/>
    <s v="Quentin Nogueira"/>
    <x v="0"/>
    <x v="279"/>
    <s v="No"/>
    <x v="0"/>
    <x v="0"/>
    <s v="Yes"/>
    <x v="0"/>
    <s v="Yes"/>
    <x v="0"/>
    <n v="15"/>
    <x v="14"/>
  </r>
  <r>
    <x v="281"/>
    <s v="Raquel Silva"/>
    <x v="2"/>
    <x v="280"/>
    <s v="Yes"/>
    <x v="2"/>
    <x v="1"/>
    <s v="No"/>
    <x v="1"/>
    <s v="Yes"/>
    <x v="0"/>
    <n v="15"/>
    <x v="7"/>
  </r>
  <r>
    <x v="282"/>
    <s v="Sandro Gomes"/>
    <x v="1"/>
    <x v="281"/>
    <s v="No"/>
    <x v="1"/>
    <x v="0"/>
    <s v="No"/>
    <x v="1"/>
    <s v="No"/>
    <x v="1"/>
    <n v="1"/>
    <x v="4"/>
  </r>
  <r>
    <x v="283"/>
    <s v="Tânia Machado"/>
    <x v="0"/>
    <x v="282"/>
    <s v="Yes"/>
    <x v="0"/>
    <x v="2"/>
    <s v="Yes"/>
    <x v="0"/>
    <s v="Yes"/>
    <x v="0"/>
    <n v="7"/>
    <x v="12"/>
  </r>
  <r>
    <x v="284"/>
    <s v="Ursula Silva"/>
    <x v="2"/>
    <x v="283"/>
    <s v="No"/>
    <x v="2"/>
    <x v="0"/>
    <s v="No"/>
    <x v="1"/>
    <s v="Yes"/>
    <x v="0"/>
    <n v="10"/>
    <x v="2"/>
  </r>
  <r>
    <x v="285"/>
    <s v="Vanessa Moraes"/>
    <x v="1"/>
    <x v="284"/>
    <s v="Yes"/>
    <x v="1"/>
    <x v="1"/>
    <s v="No"/>
    <x v="1"/>
    <s v="No"/>
    <x v="1"/>
    <n v="0"/>
    <x v="1"/>
  </r>
  <r>
    <x v="286"/>
    <s v="William Carvalho"/>
    <x v="0"/>
    <x v="285"/>
    <s v="No"/>
    <x v="0"/>
    <x v="0"/>
    <s v="Yes"/>
    <x v="0"/>
    <s v="Yes"/>
    <x v="0"/>
    <n v="20"/>
    <x v="8"/>
  </r>
  <r>
    <x v="287"/>
    <s v="Xavier Reis"/>
    <x v="2"/>
    <x v="286"/>
    <s v="Yes"/>
    <x v="2"/>
    <x v="2"/>
    <s v="No"/>
    <x v="1"/>
    <s v="Yes"/>
    <x v="0"/>
    <n v="12"/>
    <x v="10"/>
  </r>
  <r>
    <x v="288"/>
    <s v="Yasmin Rocha"/>
    <x v="1"/>
    <x v="287"/>
    <s v="No"/>
    <x v="1"/>
    <x v="0"/>
    <s v="No"/>
    <x v="1"/>
    <s v="No"/>
    <x v="1"/>
    <n v="2"/>
    <x v="11"/>
  </r>
  <r>
    <x v="289"/>
    <s v="Zacarias Duarte"/>
    <x v="0"/>
    <x v="288"/>
    <s v="Yes"/>
    <x v="0"/>
    <x v="1"/>
    <s v="Yes"/>
    <x v="0"/>
    <s v="Yes"/>
    <x v="0"/>
    <n v="5"/>
    <x v="0"/>
  </r>
  <r>
    <x v="290"/>
    <s v="Amanda Freitas"/>
    <x v="2"/>
    <x v="289"/>
    <s v="No"/>
    <x v="2"/>
    <x v="0"/>
    <s v="No"/>
    <x v="1"/>
    <s v="Yes"/>
    <x v="0"/>
    <n v="10"/>
    <x v="2"/>
  </r>
  <r>
    <x v="291"/>
    <s v="Bruno Almeida"/>
    <x v="1"/>
    <x v="290"/>
    <s v="Yes"/>
    <x v="1"/>
    <x v="2"/>
    <s v="No"/>
    <x v="1"/>
    <s v="No"/>
    <x v="1"/>
    <n v="0"/>
    <x v="1"/>
  </r>
  <r>
    <x v="292"/>
    <s v="Carla Siqueira"/>
    <x v="0"/>
    <x v="291"/>
    <s v="No"/>
    <x v="0"/>
    <x v="0"/>
    <s v="Yes"/>
    <x v="0"/>
    <s v="Yes"/>
    <x v="0"/>
    <n v="3"/>
    <x v="3"/>
  </r>
  <r>
    <x v="293"/>
    <s v="Diogo Ramos"/>
    <x v="2"/>
    <x v="292"/>
    <s v="Yes"/>
    <x v="2"/>
    <x v="1"/>
    <s v="No"/>
    <x v="1"/>
    <s v="Yes"/>
    <x v="0"/>
    <n v="15"/>
    <x v="7"/>
  </r>
  <r>
    <x v="294"/>
    <s v="Elisa Magalhães"/>
    <x v="1"/>
    <x v="293"/>
    <s v="No"/>
    <x v="1"/>
    <x v="0"/>
    <s v="No"/>
    <x v="1"/>
    <s v="No"/>
    <x v="1"/>
    <n v="1"/>
    <x v="4"/>
  </r>
  <r>
    <x v="295"/>
    <m/>
    <x v="3"/>
    <x v="294"/>
    <m/>
    <x v="3"/>
    <x v="3"/>
    <m/>
    <x v="2"/>
    <m/>
    <x v="2"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7164F-8C37-48C3-9D38-2D9992A87ACE}" name="Tabela dinâmica15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41:B47" firstHeaderRow="1" firstDataRow="1" firstDataCol="1"/>
  <pivotFields count="15">
    <pivotField dataField="1" showAll="0"/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measure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6">
    <i>
      <x v="3"/>
    </i>
    <i>
      <x v="5"/>
    </i>
    <i>
      <x v="7"/>
    </i>
    <i>
      <x v="8"/>
    </i>
    <i>
      <x v="10"/>
    </i>
    <i t="grand">
      <x/>
    </i>
  </rowItems>
  <colItems count="1">
    <i/>
  </colItems>
  <dataFields count="1">
    <dataField name="Contagem de Subscriber ID" fld="0" subtotal="countNums" baseField="14" baseItem="0"/>
  </dataFields>
  <formats count="2">
    <format dxfId="3">
      <pivotArea dataOnly="0" labelOnly="1" fieldPosition="0">
        <references count="1">
          <reference field="14" count="5">
            <x v="3"/>
            <x v="5"/>
            <x v="7"/>
            <x v="8"/>
            <x v="10"/>
          </reference>
        </references>
      </pivotArea>
    </format>
    <format dxfId="2">
      <pivotArea dataOnly="0" labelOnly="1" fieldPosition="0">
        <references count="1">
          <reference field="14" count="1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A3DA2-F771-463F-84B4-64DB4EA4CDB3}" name="Tabela dinâmica12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1:C35" firstHeaderRow="0" firstDataRow="1" firstDataCol="1"/>
  <pivotFields count="15">
    <pivotField showAll="0"/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axis="axisRow" showAll="0">
      <items count="5">
        <item x="1"/>
        <item x="0"/>
        <item h="1" x="2"/>
        <item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Season Pass" fld="8" baseField="6" baseItem="0"/>
    <dataField name="Soma de Minecraft Season Pass Price" fld="10" baseField="0" baseItem="0"/>
  </dataFields>
  <formats count="2">
    <format dxfId="0">
      <pivotArea collapsedLevelsAreSubtotals="1" fieldPosition="0">
        <references count="1">
          <reference field="6" count="3">
            <x v="0"/>
            <x v="1"/>
            <x v="2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2B9F9-424F-45C6-8C54-A69B1BEE268A}" name="Tabela dinâmica1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8:A9" firstHeaderRow="1" firstDataRow="1" firstDataCol="0"/>
  <pivotFields count="15">
    <pivotField dataField="1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ntagem de Subscrib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2F754-CD3F-41C9-86FF-CFEC4029081D}" name="Tabela dinâmica3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2:C13" firstHeaderRow="0" firstDataRow="1" firstDataCol="0"/>
  <pivotFields count="15">
    <pivotField showAll="0"/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dataField="1"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Subscription Price" fld="5" baseField="0" baseItem="1"/>
    <dataField name="Soma de Minecraft Season Pass Price" fld="10" baseField="0" baseItem="0"/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C35C7-F08F-4355-A109-4CAC4B966C99}" name="Tabela dinâmica4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6:A17" firstHeaderRow="1" firstDataRow="1" firstDataCol="0"/>
  <pivotFields count="15">
    <pivotField showAll="0"/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Coupon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012AA-05CD-4C62-9E0E-49972A32AB35}" name="Tabela dinâmica9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A21:B25" firstHeaderRow="1" firstDataRow="1" firstDataCol="1"/>
  <pivotFields count="15"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7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x="1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 Value" fld="11" baseField="2" baseItem="0"/>
  </dataFields>
  <formats count="1">
    <format dxfId="8">
      <pivotArea collapsedLevelsAreSubtotals="1" fieldPosition="0">
        <references count="1">
          <reference field="2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0161ECA-0767-42C2-B52E-2D1F3D931153}" sourceName="Subscription Type">
  <pivotTables>
    <pivotTable tabId="3" name="Tabela dinâmica12"/>
  </pivotTables>
  <data>
    <tabular pivotCacheId="2125866474">
      <items count="4">
        <i x="1" s="1"/>
        <i x="0" s="1"/>
        <i x="2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A39463C-B4B8-4B4B-BB4C-80E937CAA954}" cache="SegmentaçãodeDados_Subscription_Type" caption="Tipos de inscrições" style="Estilo de Segmentação de Dados 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7AA799-4F82-46BE-90D5-1D357B1DE76D}" cache="SegmentaçãodeDados_Subscription_Type" caption="Tipos de inscrições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2">
  <autoFilter ref="A1:M296" xr:uid="{34E0E886-4200-4B36-97B3-63DB74FF40A0}">
    <filterColumn colId="3">
      <filters>
        <dateGroupItem year="2024" month="3" dateTimeGrouping="month"/>
      </filters>
    </filterColumn>
  </autoFilter>
  <tableColumns count="13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13" dataCellStyle="Moeda"/>
    <tableColumn id="9" xr3:uid="{6E29F111-C395-4580-9DAD-3407D9E8B1A4}" name="Minecraft Season Pass" dataDxfId="12"/>
    <tableColumn id="10" xr3:uid="{EF544EAA-7F25-4FD5-A10E-8E62804DB9E3}" name="Minecraft Season Pass Price" dataDxfId="11" dataCellStyle="Moeda"/>
    <tableColumn id="11" xr3:uid="{7F6EB64A-1F07-4E48-9F0F-AC7D9DCD26F8}" name="Coupon Value" dataDxfId="10" dataCellStyle="Moeda"/>
    <tableColumn id="12" xr3:uid="{2B04ABC8-DE6F-426E-ADC0-D8AFC68CA58E}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312</v>
      </c>
      <c r="F5" t="s">
        <v>5</v>
      </c>
    </row>
    <row r="6" spans="2:16" x14ac:dyDescent="0.25">
      <c r="B6" s="4" t="s">
        <v>311</v>
      </c>
      <c r="C6" t="s">
        <v>6</v>
      </c>
    </row>
    <row r="7" spans="2:16" x14ac:dyDescent="0.25">
      <c r="B7" s="5" t="s">
        <v>3</v>
      </c>
      <c r="C7" t="s">
        <v>7</v>
      </c>
    </row>
    <row r="8" spans="2:16" x14ac:dyDescent="0.25">
      <c r="B8" s="6" t="s">
        <v>4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9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hidden="1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E49"/>
  <sheetViews>
    <sheetView workbookViewId="0">
      <selection activeCell="A7" sqref="A7"/>
    </sheetView>
  </sheetViews>
  <sheetFormatPr defaultRowHeight="15" x14ac:dyDescent="0.25"/>
  <cols>
    <col min="1" max="1" width="65.7109375" bestFit="1" customWidth="1"/>
    <col min="2" max="2" width="27.7109375" bestFit="1" customWidth="1"/>
    <col min="3" max="3" width="35.140625" bestFit="1" customWidth="1"/>
    <col min="4" max="4" width="12.140625" bestFit="1" customWidth="1"/>
    <col min="5" max="295" width="10.42578125" bestFit="1" customWidth="1"/>
    <col min="296" max="296" width="7" bestFit="1" customWidth="1"/>
    <col min="297" max="297" width="10.7109375" bestFit="1" customWidth="1"/>
  </cols>
  <sheetData>
    <row r="1" spans="1:5" x14ac:dyDescent="0.25">
      <c r="A1" s="17" t="s">
        <v>330</v>
      </c>
    </row>
    <row r="2" spans="1:5" x14ac:dyDescent="0.25">
      <c r="A2" s="17" t="s">
        <v>313</v>
      </c>
    </row>
    <row r="3" spans="1:5" x14ac:dyDescent="0.25">
      <c r="A3" s="17" t="s">
        <v>314</v>
      </c>
    </row>
    <row r="4" spans="1:5" x14ac:dyDescent="0.25">
      <c r="A4" s="17" t="s">
        <v>331</v>
      </c>
    </row>
    <row r="5" spans="1:5" x14ac:dyDescent="0.25">
      <c r="A5" s="17" t="s">
        <v>332</v>
      </c>
    </row>
    <row r="6" spans="1:5" x14ac:dyDescent="0.25">
      <c r="A6" s="17" t="s">
        <v>333</v>
      </c>
    </row>
    <row r="8" spans="1:5" x14ac:dyDescent="0.25">
      <c r="A8" t="s">
        <v>318</v>
      </c>
    </row>
    <row r="9" spans="1:5" x14ac:dyDescent="0.25">
      <c r="A9" s="12">
        <v>295</v>
      </c>
    </row>
    <row r="10" spans="1:5" x14ac:dyDescent="0.25">
      <c r="A10">
        <f>GETPIVOTDATA("Contagem de Subscriber ID",$A$8)</f>
        <v>295</v>
      </c>
      <c r="B10" s="15"/>
      <c r="C10" s="15"/>
      <c r="D10" s="15"/>
      <c r="E10" s="15"/>
    </row>
    <row r="12" spans="1:5" x14ac:dyDescent="0.25">
      <c r="A12" t="s">
        <v>319</v>
      </c>
      <c r="B12" t="s">
        <v>320</v>
      </c>
      <c r="C12" t="s">
        <v>321</v>
      </c>
    </row>
    <row r="13" spans="1:5" x14ac:dyDescent="0.25">
      <c r="A13" s="12">
        <v>2935</v>
      </c>
      <c r="B13" s="12">
        <v>3880</v>
      </c>
      <c r="C13" s="12">
        <v>295</v>
      </c>
    </row>
    <row r="14" spans="1:5" x14ac:dyDescent="0.25">
      <c r="A14" s="15">
        <f>GETPIVOTDATA("Soma de Subscription Price",$A$12)</f>
        <v>2935</v>
      </c>
      <c r="B14" s="15">
        <f>GETPIVOTDATA("Soma de Minecraft Season Pass Price",$A$12)</f>
        <v>3880</v>
      </c>
      <c r="C14" s="15">
        <f>GETPIVOTDATA("Contagem de EA Play Season Pass
Price",$A$12)</f>
        <v>295</v>
      </c>
      <c r="D14" s="16">
        <f>SUM(A14:C14)</f>
        <v>7110</v>
      </c>
    </row>
    <row r="16" spans="1:5" x14ac:dyDescent="0.25">
      <c r="A16" t="s">
        <v>323</v>
      </c>
    </row>
    <row r="17" spans="1:3" x14ac:dyDescent="0.25">
      <c r="A17" s="12">
        <v>2122</v>
      </c>
      <c r="B17" s="15">
        <f>GETPIVOTDATA("Coupon Value",$A$16)</f>
        <v>2122</v>
      </c>
    </row>
    <row r="18" spans="1:3" x14ac:dyDescent="0.25">
      <c r="A18" s="15"/>
    </row>
    <row r="21" spans="1:3" x14ac:dyDescent="0.25">
      <c r="A21" s="13" t="s">
        <v>315</v>
      </c>
      <c r="B21" t="s">
        <v>323</v>
      </c>
    </row>
    <row r="22" spans="1:3" x14ac:dyDescent="0.25">
      <c r="A22" s="14" t="s">
        <v>20</v>
      </c>
      <c r="B22" s="16">
        <v>61</v>
      </c>
      <c r="C22" s="15"/>
    </row>
    <row r="23" spans="1:3" x14ac:dyDescent="0.25">
      <c r="A23" s="14" t="s">
        <v>24</v>
      </c>
      <c r="B23" s="16">
        <v>1079</v>
      </c>
      <c r="C23" s="15"/>
    </row>
    <row r="24" spans="1:3" x14ac:dyDescent="0.25">
      <c r="A24" s="14" t="s">
        <v>16</v>
      </c>
      <c r="B24" s="16">
        <v>982</v>
      </c>
      <c r="C24" s="15"/>
    </row>
    <row r="25" spans="1:3" x14ac:dyDescent="0.25">
      <c r="A25" s="14" t="s">
        <v>317</v>
      </c>
      <c r="B25" s="12">
        <v>2122</v>
      </c>
    </row>
    <row r="31" spans="1:3" x14ac:dyDescent="0.25">
      <c r="A31" s="13" t="s">
        <v>315</v>
      </c>
      <c r="B31" t="s">
        <v>322</v>
      </c>
      <c r="C31" t="s">
        <v>320</v>
      </c>
    </row>
    <row r="32" spans="1:3" x14ac:dyDescent="0.25">
      <c r="A32" s="14" t="s">
        <v>22</v>
      </c>
      <c r="B32" s="16">
        <v>600</v>
      </c>
      <c r="C32" s="16">
        <v>940</v>
      </c>
    </row>
    <row r="33" spans="1:3" x14ac:dyDescent="0.25">
      <c r="A33" s="14" t="s">
        <v>18</v>
      </c>
      <c r="B33" s="16">
        <v>1350</v>
      </c>
      <c r="C33" s="16">
        <v>1800</v>
      </c>
    </row>
    <row r="34" spans="1:3" x14ac:dyDescent="0.25">
      <c r="A34" s="14" t="s">
        <v>316</v>
      </c>
      <c r="B34" s="12"/>
      <c r="C34" s="12"/>
    </row>
    <row r="35" spans="1:3" x14ac:dyDescent="0.25">
      <c r="A35" s="14" t="s">
        <v>317</v>
      </c>
      <c r="B35" s="16">
        <v>1950</v>
      </c>
      <c r="C35" s="16">
        <v>2740</v>
      </c>
    </row>
    <row r="37" spans="1:3" x14ac:dyDescent="0.25">
      <c r="B37" s="15">
        <f>GETPIVOTDATA("Soma de EA Play Season Pass",$A$31)</f>
        <v>1950</v>
      </c>
      <c r="C37" s="15">
        <f>GETPIVOTDATA("Soma de Minecraft Season Pass Price",$A$31)</f>
        <v>2740</v>
      </c>
    </row>
    <row r="41" spans="1:3" x14ac:dyDescent="0.25">
      <c r="A41" s="13" t="s">
        <v>315</v>
      </c>
      <c r="B41" t="s">
        <v>318</v>
      </c>
    </row>
    <row r="42" spans="1:3" x14ac:dyDescent="0.25">
      <c r="A42" s="19" t="s">
        <v>324</v>
      </c>
      <c r="B42" s="12">
        <v>31</v>
      </c>
      <c r="C42" t="str">
        <f>IF(A42="mar", "03/2024", "")</f>
        <v>03/2024</v>
      </c>
    </row>
    <row r="43" spans="1:3" x14ac:dyDescent="0.25">
      <c r="A43" s="18" t="s">
        <v>325</v>
      </c>
      <c r="B43" s="12">
        <v>31</v>
      </c>
      <c r="C43" t="str">
        <f>IF(A43="mai", "05/2024", "")</f>
        <v>05/2024</v>
      </c>
    </row>
    <row r="44" spans="1:3" x14ac:dyDescent="0.25">
      <c r="A44" s="18" t="s">
        <v>326</v>
      </c>
      <c r="B44" s="12">
        <v>31</v>
      </c>
      <c r="C44" t="str">
        <f>IF(A44="jul", "07/2024", "")</f>
        <v>07/2024</v>
      </c>
    </row>
    <row r="45" spans="1:3" x14ac:dyDescent="0.25">
      <c r="A45" s="18" t="s">
        <v>327</v>
      </c>
      <c r="B45" s="12">
        <v>31</v>
      </c>
      <c r="C45" t="str">
        <f>IF(A45="ago", "08/2024", "")</f>
        <v>08/2024</v>
      </c>
    </row>
    <row r="46" spans="1:3" x14ac:dyDescent="0.25">
      <c r="A46" s="18" t="s">
        <v>328</v>
      </c>
      <c r="B46" s="12">
        <v>31</v>
      </c>
      <c r="C46" t="str">
        <f>IF(A46="out", "10/2024", "")</f>
        <v>10/2024</v>
      </c>
    </row>
    <row r="47" spans="1:3" x14ac:dyDescent="0.25">
      <c r="A47" s="14" t="s">
        <v>317</v>
      </c>
      <c r="B47" s="12">
        <v>155</v>
      </c>
    </row>
    <row r="48" spans="1:3" x14ac:dyDescent="0.25">
      <c r="A48" s="20"/>
    </row>
    <row r="49" spans="1:1" x14ac:dyDescent="0.25">
      <c r="A49" t="str">
        <f>_xlfn.TEXTJOIN(", ", TRUE, C42:C46)</f>
        <v>03/2024, 05/2024, 07/2024, 08/2024, 10/2024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F39"/>
  <sheetViews>
    <sheetView showGridLines="0" showRowColHeaders="0" tabSelected="1" zoomScale="70" zoomScaleNormal="70" workbookViewId="0">
      <selection activeCell="AI42" sqref="AI42"/>
    </sheetView>
  </sheetViews>
  <sheetFormatPr defaultColWidth="5.85546875" defaultRowHeight="15" x14ac:dyDescent="0.25"/>
  <cols>
    <col min="1" max="1" width="43.28515625" customWidth="1"/>
    <col min="31" max="31" width="15" customWidth="1"/>
    <col min="32" max="32" width="15.140625" customWidth="1"/>
  </cols>
  <sheetData>
    <row r="1" spans="1:32" ht="83.25" customHeight="1" thickBot="1" x14ac:dyDescent="0.3">
      <c r="A1" s="21"/>
      <c r="B1" s="28" t="s">
        <v>329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</row>
    <row r="2" spans="1:32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4"/>
    </row>
    <row r="3" spans="1:32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4"/>
    </row>
    <row r="4" spans="1:32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x14ac:dyDescent="0.2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4"/>
    </row>
    <row r="6" spans="1:32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x14ac:dyDescent="0.25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x14ac:dyDescent="0.2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x14ac:dyDescent="0.2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x14ac:dyDescent="0.2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x14ac:dyDescent="0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</row>
    <row r="22" spans="1:32" x14ac:dyDescent="0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4"/>
    </row>
    <row r="23" spans="1:32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4"/>
    </row>
    <row r="24" spans="1:32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2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</row>
    <row r="26" spans="1:32" x14ac:dyDescent="0.2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/>
    </row>
    <row r="27" spans="1:32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/>
    </row>
    <row r="28" spans="1:32" x14ac:dyDescent="0.25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/>
    </row>
    <row r="29" spans="1:32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/>
    </row>
    <row r="30" spans="1:32" x14ac:dyDescent="0.2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4"/>
    </row>
    <row r="31" spans="1:32" x14ac:dyDescent="0.2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4"/>
    </row>
    <row r="32" spans="1:32" x14ac:dyDescent="0.2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  <row r="33" spans="1:32" x14ac:dyDescent="0.2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4"/>
    </row>
    <row r="34" spans="1:32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4"/>
    </row>
    <row r="35" spans="1:32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4"/>
    </row>
    <row r="36" spans="1:32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4"/>
    </row>
    <row r="37" spans="1:32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4"/>
    </row>
    <row r="38" spans="1:32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4"/>
    </row>
    <row r="39" spans="1:32" ht="15.75" thickBot="1" x14ac:dyDescent="0.3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7"/>
    </row>
  </sheetData>
  <mergeCells count="1">
    <mergeCell ref="B1:A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Flavia dos Santos</cp:lastModifiedBy>
  <dcterms:created xsi:type="dcterms:W3CDTF">2024-12-19T13:13:10Z</dcterms:created>
  <dcterms:modified xsi:type="dcterms:W3CDTF">2025-04-09T10:59:21Z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