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autoCompressPictures="0"/>
  <mc:AlternateContent xmlns:mc="http://schemas.openxmlformats.org/markup-compatibility/2006">
    <mc:Choice Requires="x15">
      <x15ac:absPath xmlns:x15ac="http://schemas.microsoft.com/office/spreadsheetml/2010/11/ac" url="C:\Users\ag0073\Documents\Ana G\RUG\Research\Creativity and PE Traning\Analysis\Updated forms\"/>
    </mc:Choice>
  </mc:AlternateContent>
  <xr:revisionPtr revIDLastSave="0" documentId="13_ncr:1_{1781A097-7734-43FC-BAD8-28E2C42131BA}" xr6:coauthVersionLast="36" xr6:coauthVersionMax="47" xr10:uidLastSave="{00000000-0000-0000-0000-000000000000}"/>
  <bookViews>
    <workbookView xWindow="0" yWindow="0" windowWidth="20490" windowHeight="6645"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_Hlk63070370" localSheetId="3">ReviewEnvironment!$D$245</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ReviewEnvironment!$S$2:$S$20</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30" i="4" l="1"/>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4" i="4"/>
  <c r="K5" i="4"/>
  <c r="K6" i="4"/>
  <c r="K7" i="4"/>
  <c r="K8" i="4"/>
  <c r="K9" i="4"/>
  <c r="K10" i="4"/>
  <c r="K11" i="4"/>
  <c r="K12" i="4"/>
  <c r="K13" i="4"/>
  <c r="K14" i="4"/>
  <c r="K15" i="4"/>
  <c r="K16" i="4"/>
  <c r="K17" i="4"/>
  <c r="K18" i="4"/>
  <c r="K19" i="4"/>
  <c r="K20" i="4"/>
  <c r="K21" i="4"/>
  <c r="K22" i="4"/>
  <c r="K23" i="4"/>
  <c r="K24" i="4"/>
  <c r="K25" i="4"/>
  <c r="K26" i="4"/>
  <c r="K27" i="4"/>
  <c r="K28" i="4"/>
  <c r="K29" i="4"/>
  <c r="K90" i="4" l="1"/>
  <c r="K89" i="4"/>
  <c r="K88"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3" i="4" l="1"/>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D6" i="5"/>
  <c r="D5" i="5"/>
  <c r="F15" i="5" l="1"/>
  <c r="E17" i="5"/>
  <c r="H19" i="5"/>
  <c r="D12" i="5"/>
  <c r="H15" i="5"/>
  <c r="G18" i="5"/>
  <c r="H18" i="5"/>
  <c r="F19" i="5"/>
  <c r="H17" i="5"/>
  <c r="G13" i="5"/>
  <c r="F18" i="5"/>
  <c r="E18" i="5"/>
  <c r="D18" i="5"/>
  <c r="J17" i="5"/>
  <c r="F16" i="5"/>
  <c r="D17" i="5"/>
  <c r="J16" i="5"/>
  <c r="H16" i="5"/>
  <c r="G16" i="5"/>
  <c r="D15" i="5"/>
  <c r="J19" i="5"/>
  <c r="D13" i="5"/>
  <c r="J12" i="5"/>
  <c r="H12" i="5"/>
  <c r="G12" i="5"/>
  <c r="G17" i="5"/>
  <c r="D16" i="5"/>
  <c r="G15" i="5"/>
  <c r="F14" i="5"/>
  <c r="E14" i="5"/>
  <c r="D14" i="5"/>
  <c r="J13" i="5"/>
  <c r="J18" i="5"/>
  <c r="F17" i="5"/>
  <c r="E12" i="5"/>
  <c r="H13" i="5"/>
  <c r="F13" i="5"/>
  <c r="F12" i="5"/>
  <c r="E16" i="5"/>
  <c r="H14" i="5"/>
  <c r="E15" i="5"/>
  <c r="E13" i="5"/>
  <c r="G14" i="5"/>
  <c r="D19" i="5"/>
  <c r="J14" i="5"/>
  <c r="J15" i="5"/>
  <c r="G19" i="5"/>
  <c r="E19" i="5"/>
  <c r="I16" i="5" l="1"/>
  <c r="I15" i="5"/>
  <c r="I18" i="5"/>
  <c r="I13" i="5"/>
  <c r="D22" i="5"/>
  <c r="I17" i="5"/>
  <c r="I12" i="5"/>
  <c r="I14" i="5"/>
  <c r="H22" i="5"/>
  <c r="G22" i="5"/>
  <c r="J22" i="5"/>
  <c r="E22" i="5"/>
  <c r="I19" i="5"/>
  <c r="F22" i="5"/>
  <c r="I22" i="5" l="1"/>
  <c r="I23" i="5" s="1"/>
  <c r="I4" i="5" s="1"/>
</calcChain>
</file>

<file path=xl/sharedStrings.xml><?xml version="1.0" encoding="utf-8"?>
<sst xmlns="http://schemas.openxmlformats.org/spreadsheetml/2006/main" count="681" uniqueCount="399">
  <si>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</si>
  <si>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</si>
  <si>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</si>
  <si>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</si>
  <si>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</si>
  <si>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</si>
  <si>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</si>
  <si>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</si>
  <si>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</si>
  <si>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</si>
  <si>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</si>
  <si>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</si>
  <si>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</si>
  <si>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</si>
  <si>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</si>
  <si>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</si>
  <si>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</si>
  <si>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</si>
  <si>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</si>
  <si>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</si>
  <si>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</si>
  <si>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</si>
  <si>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</si>
  <si>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</si>
  <si>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</si>
  <si>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</si>
  <si>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</si>
  <si>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</si>
  <si>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</si>
  <si>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</si>
  <si>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</si>
  <si>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</si>
  <si>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</si>
  <si>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</si>
  <si>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</si>
  <si>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</si>
  <si>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</si>
  <si>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</si>
  <si>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</si>
  <si>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</si>
  <si>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</si>
  <si>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</si>
  <si>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</si>
  <si>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</si>
  <si>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</si>
  <si>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</si>
  <si>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</si>
  <si>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</si>
  <si>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</si>
  <si>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</si>
  <si>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</si>
  <si>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</si>
  <si>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</si>
  <si>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</si>
  <si>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</si>
  <si>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</si>
  <si>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</si>
  <si>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</si>
  <si>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</si>
  <si>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</si>
  <si>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</si>
  <si>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</si>
  <si>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</si>
  <si>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</si>
  <si>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</si>
  <si>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</si>
  <si>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</si>
  <si>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</si>
  <si>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</si>
  <si>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</si>
  <si>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</si>
  <si>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</si>
  <si>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</si>
  <si>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</si>
  <si>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</si>
  <si>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</si>
  <si>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</si>
  <si>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</si>
  <si>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</si>
  <si>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</si>
  <si>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</si>
  <si>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</si>
  <si>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</si>
  <si>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</si>
  <si>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</si>
  <si>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</si>
  <si>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</si>
  <si>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</si>
  <si>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</si>
  <si>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</si>
  <si>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</si>
  <si>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</si>
  <si>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</si>
  <si>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</si>
  <si>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</si>
  <si>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</si>
  <si>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</si>
  <si>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</si>
  <si>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</si>
  <si>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</si>
  <si>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</si>
  <si>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</si>
  <si>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</si>
  <si>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</si>
  <si>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</si>
  <si>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</si>
  <si>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</si>
  <si>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</si>
  <si>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</si>
  <si>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</si>
  <si>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</si>
  <si>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</si>
  <si>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</si>
  <si>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</si>
  <si>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</si>
  <si>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</si>
  <si>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</si>
  <si>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</si>
  <si>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</si>
  <si>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</si>
  <si>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</si>
  <si>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</si>
  <si>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</si>
  <si>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</si>
  <si>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</si>
  <si>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</si>
  <si>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</si>
  <si>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</si>
  <si>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</si>
  <si>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</si>
  <si>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</si>
  <si>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</si>
  <si>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</si>
  <si>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</si>
  <si>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</si>
  <si>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</si>
  <si>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</si>
  <si>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</si>
  <si>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</si>
  <si>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</si>
  <si>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</si>
  <si>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</si>
  <si>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</si>
  <si>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</si>
  <si>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</si>
  <si>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</si>
  <si>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</si>
  <si>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</si>
  <si>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</si>
  <si>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</si>
  <si>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</si>
  <si>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</si>
  <si>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</si>
  <si>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</si>
  <si>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</si>
  <si>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</si>
  <si>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</si>
  <si>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</si>
  <si>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</si>
  <si>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</si>
  <si>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</si>
  <si>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</si>
  <si>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</si>
  <si>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</si>
  <si>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</si>
  <si>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</si>
  <si>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</si>
  <si>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</si>
  <si>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</si>
  <si>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</si>
  <si>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</si>
  <si>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</si>
  <si>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</si>
  <si>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</si>
  <si>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</si>
  <si>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</si>
  <si>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</si>
  <si>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</si>
  <si>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</si>
  <si>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</si>
  <si>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</si>
  <si>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</si>
  <si>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</si>
  <si>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</si>
  <si>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</si>
  <si>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</si>
  <si>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</si>
  <si>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</si>
  <si>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</si>
  <si>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</si>
  <si>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</si>
  <si>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</si>
  <si>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</si>
  <si>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</si>
  <si>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</si>
  <si>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</si>
  <si>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</si>
  <si>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</si>
  <si>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</si>
  <si>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</si>
  <si>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</si>
  <si>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</si>
  <si>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</si>
  <si>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</si>
  <si>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</si>
  <si>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</si>
  <si>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</si>
  <si>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</si>
  <si>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</si>
  <si>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</si>
  <si>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</si>
  <si>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</si>
  <si>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</si>
  <si>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</si>
  <si>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</si>
  <si>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</si>
  <si>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</si>
  <si>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</si>
  <si>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</si>
  <si>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</si>
  <si>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</si>
  <si>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</si>
  <si>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</si>
  <si>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</si>
  <si>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</si>
  <si>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</si>
  <si>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</si>
  <si>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</si>
  <si>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</si>
  <si>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</si>
  <si>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</si>
  <si>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</si>
  <si>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</si>
  <si>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</si>
  <si>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</si>
  <si>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</si>
  <si>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</si>
  <si>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</si>
  <si>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</si>
  <si>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</si>
  <si>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</si>
  <si>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</si>
  <si>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</si>
  <si>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</si>
  <si>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</si>
  <si>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</si>
  <si>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</si>
  <si>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</si>
  <si>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</si>
  <si>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</si>
  <si>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</si>
  <si>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</si>
  <si>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</si>
  <si>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</si>
  <si>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</si>
  <si>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</si>
  <si>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</si>
  <si>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</si>
  <si>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</si>
  <si>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</si>
  <si>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</si>
  <si>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</si>
  <si>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</si>
  <si>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</si>
  <si>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</si>
  <si>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</si>
  <si>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</si>
  <si>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</si>
  <si>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</si>
  <si>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</si>
  <si>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</si>
  <si>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</si>
  <si>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</si>
  <si>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</si>
  <si>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</si>
  <si>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</si>
  <si>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</si>
  <si>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</si>
  <si>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</si>
  <si>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</si>
  <si>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</si>
  <si>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</si>
  <si>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</si>
  <si>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</si>
  <si>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</si>
  <si>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</si>
  <si>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</si>
  <si>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</si>
  <si>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</si>
  <si>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</si>
  <si>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</si>
  <si>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</si>
  <si>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</si>
  <si>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</si>
  <si>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</si>
  <si>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</si>
  <si>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</si>
  <si>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English</t>
  </si>
  <si>
    <t>Hemingway</t>
  </si>
  <si>
    <t>Dutch</t>
  </si>
  <si>
    <t>The first matador got the horn through his sword hand and the crowd hooted him out.</t>
  </si>
  <si>
    <t>The second matador slipped and the bull caught him through the belly and he hung on to the horn with one hand and held the other tight against the place, and the bull rammed him wham against the wall and the horn came out, and he lay in the sand, and then got up like crazy drunk and tried to slug the men carrying him away and yelled for his sword but he fainted.</t>
  </si>
  <si>
    <t xml:space="preserve">The kid came out and had to kill five bulls because you can’t have more than three matadors, and the last bull he was so tired he couldn’t get the sword in. </t>
  </si>
  <si>
    <t>He sat down in the sand and puked and they held a cape over him while the crowd hollered and threw things down into the bull ring.</t>
  </si>
  <si>
    <t>They shot the six cabinet ministers at half-past six in the morning against the wall of a hospital.</t>
  </si>
  <si>
    <t>There were pools of water in the courtyard.</t>
  </si>
  <si>
    <t>All the shutters of the hospital were nailed shut.</t>
  </si>
  <si>
    <t>One of the ministers was sick with typhoid.</t>
  </si>
  <si>
    <t>Two soldiers carried him downstairs and out into the rain.</t>
  </si>
  <si>
    <t>They tried to hold him up against the wall but he sat down in a puddle of water.</t>
  </si>
  <si>
    <t>The other five stood very quietly against the wall.</t>
  </si>
  <si>
    <t>Finally the officer told the soldiers it was no good trying to make him stand up.</t>
  </si>
  <si>
    <t>When they fired the first volley he was sitting down in the water with his head on his knees.</t>
  </si>
  <si>
    <t>We walked through the garden.</t>
  </si>
  <si>
    <t>This is the queen, he said.</t>
  </si>
  <si>
    <t>She was clipping a rose bush.</t>
  </si>
  <si>
    <t>Oh how do you do, she said.</t>
  </si>
  <si>
    <t>We sat down at a table under a big tree and the king ordered whiskey and soda.</t>
  </si>
  <si>
    <t>We have good whiskey anyway, he said.</t>
  </si>
  <si>
    <t>The revolutionary committee, he told me, would not allow him to go outside the palace grounds.</t>
  </si>
  <si>
    <t>Plastiras is a very good man I believe, he said, but frightfully difficult.</t>
  </si>
  <si>
    <t>I think he did right though shooting those chaps.</t>
  </si>
  <si>
    <t>If Kerensky had shot a few men things might have been altogether different.</t>
  </si>
  <si>
    <t>Of course the great thing in this sort of an affair is not to be shot oneself!</t>
  </si>
  <si>
    <t>Like all Greeks he wanted to go to America.</t>
  </si>
  <si>
    <t xml:space="preserve">He couldn’t hardly lift his arm. </t>
  </si>
  <si>
    <t xml:space="preserve">He tried five times and the crowd was quiet because it was a good bull and it looked like him or the bull and then he finally made it. </t>
  </si>
  <si>
    <t>There were wet dead leaves on the paving of the courtyard.</t>
  </si>
  <si>
    <t>It rained hard.</t>
  </si>
  <si>
    <t xml:space="preserve">The king was working in the garden. </t>
  </si>
  <si>
    <t>He seemed very glad to see me.</t>
  </si>
  <si>
    <t xml:space="preserve">It was very jolly. </t>
  </si>
  <si>
    <t>We talked for a long time.</t>
  </si>
  <si>
    <t>Hoofdstuk 2</t>
  </si>
  <si>
    <t>Hoofdstuk 6</t>
  </si>
  <si>
    <t>Hoofdstuk 18</t>
  </si>
  <si>
    <t>Kaya</t>
  </si>
  <si>
    <t>Om half zeven in de ochtend schoten ze op de zes ministers tegen de muur van het ziekenhuis.</t>
  </si>
  <si>
    <t>Er ware plassen water in de binnenplaats.</t>
  </si>
  <si>
    <t>Er waren natte dode bladeren op de stenen van de binnenplaats.</t>
  </si>
  <si>
    <t>Het regende hard.</t>
  </si>
  <si>
    <t>Alle luiken van het ziekenhuis waren dichtgespijkerd.</t>
  </si>
  <si>
    <t>Één van de ministers was ziek met tyfus.</t>
  </si>
  <si>
    <t>Twee soldaten droegen hem naar beneden en naar buiten de regen in.</t>
  </si>
  <si>
    <t>Ze probeerden om hem omhoog te houden tegen de muur, maar hij zakte naar beneden in een plas met water.</t>
  </si>
  <si>
    <t>De andere vijf stonden erg stil tegen de muur.</t>
  </si>
  <si>
    <t>Tenslotte zei de officier tegen de soldaten dat het geen zin had om te proberen hem omhoog te houden.</t>
  </si>
  <si>
    <t>Toen ze het eerste salvo afvuurden zat hij in het water met zijn hoofd op zijn knieën.</t>
  </si>
  <si>
    <t>De eerste matador kreeg de hoorn door zijn zwaardhand en de menigte joelde hem uit.</t>
  </si>
  <si>
    <t>De tweede matador gleed uit en de stier ving hem door de buik en hij hield zich met één hand vast aan de hoorn en hield de andere strak tegen de plek, en de stier ramde hem met een klap tegen de muur en de hoorn kwam eruit, en hij lag in het zand, en stond toen als een dolle dronkaard op en probeerde de mannen die hem wegvoerden te slaan en hij schreeuwde om zijn zwaard totdat hij flauwviel.</t>
  </si>
  <si>
    <t>De jongen kwam naar buiten en moest vijf stieren doden, omdat je niet meer dan drie matadors mag hebben, en bij de laatste stier was hij zo moe dat hij zijn zwaard er niet meer in kreeg.</t>
  </si>
  <si>
    <t>Hij kon zijn arm nauwelijks optillen.</t>
  </si>
  <si>
    <t>Hij probeerde het vijf keer en de menigte was stil, omdat het een goede stier was en het leek alsof het hem of de stier zou zijn en toen lukte het hem eindelijk.</t>
  </si>
  <si>
    <t>Hij ging in het zand zitten en kotste en ze hielden een cape over hem heen terwijl de menigte schreeuwde en dingen naar beneden gooide in de arena.</t>
  </si>
  <si>
    <t>De koning was aan het werken in de tuin.</t>
  </si>
  <si>
    <t>Hij leek erg blij om mij te zien.</t>
  </si>
  <si>
    <t xml:space="preserve">We liepen door de tuin. </t>
  </si>
  <si>
    <t>Dit is de koningin, zei hij.</t>
  </si>
  <si>
    <t>Ze was een rozenstruik aan het knippen.</t>
  </si>
  <si>
    <t>Oh hoe maakt u het, zei ze.</t>
  </si>
  <si>
    <t>We gingen aan een tafel onder een grote boom zitten en de koning bestelde whisky en soda.</t>
  </si>
  <si>
    <t>We hebben toch goede whisky, zei hij.</t>
  </si>
  <si>
    <t>Het revolutionaire comité, vertelde hij mij, stond hem niet toe om buiten het paleisterrein te gaan.</t>
  </si>
  <si>
    <t>Plastiras is een heel goede man geloof ik, zei hij, maar vreselijk moeilijk.</t>
  </si>
  <si>
    <t>Ik denk dat hij er goed aan heeft gedaan om die kerels neer te schieten.</t>
  </si>
  <si>
    <t>Als Kerensky een aantal mannen had neergeschoten was het misschien allemaal heel anders gelopen.</t>
  </si>
  <si>
    <t>Het belangrijkste in zo'n zaak is natuurlijk dat je zelf niet wordt neergeschoten!</t>
  </si>
  <si>
    <t>Het was erg gezellig.</t>
  </si>
  <si>
    <t>We hebben een hele tijd gepraat.</t>
  </si>
  <si>
    <t>Zoals alle Grieken wilde hij naar Amerika.</t>
  </si>
  <si>
    <t>Chapter 6</t>
  </si>
  <si>
    <t>Chapter 2</t>
  </si>
  <si>
    <t>Chapter 18</t>
  </si>
  <si>
    <t xml:space="preserve">Om halfzeven in de ochtend schoten ze de zes ministers neer tegen de muur van het ziekenhuis. </t>
  </si>
  <si>
    <t xml:space="preserve">Er lagen plassen water op de binnenplaats. </t>
  </si>
  <si>
    <t xml:space="preserve">Er lagen natte dode bladeren op de stenen van de binnenplaats. </t>
  </si>
  <si>
    <t xml:space="preserve">Een van de ministers had tyfus. </t>
  </si>
  <si>
    <t xml:space="preserve">Ze probeerden om hem overeind te houden tegen de muur, maar hij liet zich zakken in een plas water. </t>
  </si>
  <si>
    <t xml:space="preserve">Ten slotte zei de officier tegen de soldaten dat het geen zin had om te proberen hem rechtop te laten staan. </t>
  </si>
  <si>
    <t>De eerste matador kreeg de hoorn door zijn zwaardhand en de menigte joelde hem de arena uit.</t>
  </si>
  <si>
    <t>register</t>
  </si>
  <si>
    <t>comma</t>
  </si>
  <si>
    <t>hypotaxis instead of parataxis</t>
  </si>
  <si>
    <t xml:space="preserve">De tweede matador gleed uit en de stier ving hem op en doorboorde zijn buik en hij hield zich met één hand vast aan de hoorn en hield de andere stijf tegen de wond, en de stier ramde hem, bam, tegen de muur en de hoorn kwam eruit, en hij lag in het zand en stond toen op als een dolle dronkenman en probeerde de mannen te slaan die hem wegdroegen en schreeuwde om zijn zwaard, maar viel flauw. </t>
  </si>
  <si>
    <t xml:space="preserve">De jongen kwam naar buiten en moest vijf stieren doden, omdat er niet meer dan drie matadors mogen zijn, en bij de laatste stier was hij zo moe dat hij zijn zwaard er niet meer in kreeg. </t>
  </si>
  <si>
    <t xml:space="preserve">Hij probeerde het vijf keer en de menigte was stil, omdat het een goede stier was en het leek alsof het hij of de stier zou zijn en toen lukte het hem eindelijk. </t>
  </si>
  <si>
    <t>Hij ging in het zand zitten en moest kotsen en ze hielden een cape over hem heen terwijl de menigte schreeuwde en van alles naar beneden gooide in de arena.</t>
  </si>
  <si>
    <t xml:space="preserve">De koning was aan het werk in de tuin. </t>
  </si>
  <si>
    <t xml:space="preserve">O, prettige kennismaking, zei ze. </t>
  </si>
  <si>
    <t xml:space="preserve">We gingen aan een tafel onder een grote boom zitten en de koning liet whisky en soda komen. </t>
  </si>
  <si>
    <t xml:space="preserve">We hebben toch nog goede whisky, zei hij. </t>
  </si>
  <si>
    <t xml:space="preserve">Het revolutionair comité, vertelde hij, stond hem niet toe om buiten het paleisterrein te komen. </t>
  </si>
  <si>
    <t xml:space="preserve">Plastiras is een geschikte man, geloof ik, zei hij, maar vreselijk moeilijk. </t>
  </si>
  <si>
    <t>In zulke omstandigheden is het belangrijkste natuurlijk dat je zelf niet wordt neergeschoten!</t>
  </si>
  <si>
    <t xml:space="preserve">We praatten nog lang met elkaar. </t>
  </si>
  <si>
    <t>missing comma</t>
  </si>
  <si>
    <t>repeated error (missing comma)</t>
  </si>
  <si>
    <t>Als Kerenski een paar man had neergeschoten was het misschien allemaal heel anders gelopen.</t>
  </si>
  <si>
    <t>present and past tense in one paragraph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</si>
</sst>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1"/>
      <color rgb="FF3F3F3F"/>
      <name val="Calibri"/>
      <family val="2"/>
      <scheme val="minor"/>
    </font>
    <font>
      <b/>
      <sz val="10"/>
      <color rgb="FF3F3F3F"/>
      <name val="Arial"/>
      <family val="2"/>
    </font>
    <font>
      <sz val="12"/>
      <name val="Times New Roman"/>
      <family val="1"/>
    </font>
  </fonts>
  <fills count="6">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rgb="FFF2F2F2"/>
      </patternFill>
    </fill>
    <fill>
      <patternFill patternType="solid">
        <fgColor rgb="FFFFFF00"/>
        <bgColor indexed="64"/>
      </patternFill>
    </fill>
  </fills>
  <borders count="81">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s>
  <cellStyleXfs count="2">
    <xf numFmtId="0" fontId="0" fillId="0" borderId="0"/>
    <xf numFmtId="0" fontId="41" fillId="4" borderId="79" applyNumberFormat="0" applyAlignment="0" applyProtection="0"/>
  </cellStyleXfs>
  <cellXfs count="280">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1" fillId="0" borderId="1" xfId="0" applyFont="1" applyBorder="1" applyAlignment="1">
      <alignment wrapText="1"/>
    </xf>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4" fillId="3" borderId="1" xfId="0" applyFont="1" applyFill="1" applyBorder="1" applyAlignment="1">
      <alignment horizontal="center" vertical="center" wrapText="1"/>
    </xf>
    <xf numFmtId="0" fontId="12" fillId="0" borderId="26" xfId="0" applyFont="1" applyBorder="1" applyAlignment="1">
      <alignment wrapText="1"/>
    </xf>
    <xf numFmtId="0" fontId="12" fillId="0" borderId="26"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8" xfId="0" applyFont="1" applyBorder="1"/>
    <xf numFmtId="0" fontId="12" fillId="3" borderId="7" xfId="0" applyFont="1" applyFill="1" applyBorder="1"/>
    <xf numFmtId="0" fontId="9" fillId="3" borderId="1" xfId="0" applyFont="1" applyFill="1" applyBorder="1" applyAlignment="1">
      <alignment horizontal="center" vertical="center"/>
    </xf>
    <xf numFmtId="0" fontId="12" fillId="0" borderId="29"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0"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1" xfId="0" applyFont="1" applyFill="1" applyBorder="1" applyAlignment="1">
      <alignment wrapText="1"/>
    </xf>
    <xf numFmtId="0" fontId="14" fillId="3" borderId="32"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2" xfId="0" applyFont="1" applyFill="1" applyBorder="1" applyAlignment="1">
      <alignment horizontal="center" vertical="center"/>
    </xf>
    <xf numFmtId="0" fontId="9" fillId="3" borderId="33" xfId="0" applyFont="1" applyFill="1" applyBorder="1" applyAlignment="1">
      <alignment horizontal="center" vertical="center"/>
    </xf>
    <xf numFmtId="0" fontId="12" fillId="3" borderId="4" xfId="0" applyFont="1" applyFill="1" applyBorder="1"/>
    <xf numFmtId="0" fontId="9" fillId="3" borderId="30" xfId="0" applyFont="1" applyFill="1" applyBorder="1" applyAlignment="1">
      <alignment horizontal="center" vertical="center"/>
    </xf>
    <xf numFmtId="9" fontId="1" fillId="0" borderId="1" xfId="0" applyNumberFormat="1" applyFont="1" applyBorder="1"/>
    <xf numFmtId="0" fontId="0" fillId="0" borderId="0" xfId="0"/>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5"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6" xfId="0" applyFont="1" applyBorder="1"/>
    <xf numFmtId="0" fontId="0" fillId="0" borderId="1" xfId="0" applyBorder="1"/>
    <xf numFmtId="0" fontId="9" fillId="3" borderId="38" xfId="0" applyFont="1" applyFill="1" applyBorder="1"/>
    <xf numFmtId="0" fontId="32" fillId="0" borderId="1" xfId="0" applyFont="1" applyBorder="1"/>
    <xf numFmtId="0" fontId="7" fillId="0" borderId="27" xfId="0" applyFont="1" applyBorder="1"/>
    <xf numFmtId="0" fontId="9" fillId="3" borderId="48" xfId="0" applyFont="1" applyFill="1" applyBorder="1" applyAlignment="1">
      <alignment horizontal="left"/>
    </xf>
    <xf numFmtId="0" fontId="9" fillId="3" borderId="47" xfId="0" applyFont="1" applyFill="1" applyBorder="1"/>
    <xf numFmtId="0" fontId="9" fillId="3" borderId="48" xfId="0" applyFont="1" applyFill="1" applyBorder="1"/>
    <xf numFmtId="0" fontId="9" fillId="3" borderId="35" xfId="0" applyFont="1" applyFill="1" applyBorder="1"/>
    <xf numFmtId="9" fontId="9" fillId="3" borderId="35" xfId="0" applyNumberFormat="1" applyFont="1" applyFill="1" applyBorder="1"/>
    <xf numFmtId="0" fontId="9" fillId="3" borderId="1" xfId="0" applyFont="1" applyFill="1" applyBorder="1" applyAlignment="1">
      <alignment horizontal="left"/>
    </xf>
    <xf numFmtId="0" fontId="0" fillId="0" borderId="0" xfId="0"/>
    <xf numFmtId="0" fontId="0" fillId="0" borderId="0" xfId="0"/>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49" xfId="0" applyFont="1" applyFill="1" applyBorder="1" applyAlignment="1">
      <alignment vertical="top" wrapText="1"/>
    </xf>
    <xf numFmtId="0" fontId="9" fillId="3" borderId="47" xfId="0" applyFont="1" applyFill="1" applyBorder="1" applyAlignment="1">
      <alignment horizontal="left"/>
    </xf>
    <xf numFmtId="0" fontId="0" fillId="0" borderId="48" xfId="0" applyBorder="1"/>
    <xf numFmtId="14" fontId="9" fillId="3" borderId="35" xfId="0" applyNumberFormat="1" applyFont="1" applyFill="1" applyBorder="1"/>
    <xf numFmtId="0" fontId="0" fillId="0" borderId="0" xfId="0"/>
    <xf numFmtId="0" fontId="0" fillId="0" borderId="57" xfId="0" applyBorder="1" applyAlignment="1">
      <alignment vertical="top"/>
    </xf>
    <xf numFmtId="0" fontId="0" fillId="0" borderId="63"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29" fillId="3" borderId="37" xfId="0" applyFont="1" applyFill="1" applyBorder="1" applyAlignment="1">
      <alignment wrapText="1"/>
    </xf>
    <xf numFmtId="0" fontId="7" fillId="0" borderId="66" xfId="0" applyFont="1" applyBorder="1"/>
    <xf numFmtId="0" fontId="29" fillId="3" borderId="27" xfId="0" applyFont="1" applyFill="1" applyBorder="1" applyAlignment="1">
      <alignment wrapText="1"/>
    </xf>
    <xf numFmtId="0" fontId="29" fillId="3" borderId="5" xfId="0" applyFont="1" applyFill="1" applyBorder="1" applyAlignment="1">
      <alignment wrapText="1"/>
    </xf>
    <xf numFmtId="0" fontId="1" fillId="0" borderId="1" xfId="0" applyFont="1" applyBorder="1" applyAlignment="1"/>
    <xf numFmtId="0" fontId="29" fillId="3" borderId="67" xfId="0" applyFont="1" applyFill="1" applyBorder="1" applyAlignment="1">
      <alignment wrapText="1"/>
    </xf>
    <xf numFmtId="0" fontId="29" fillId="3" borderId="68"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8" fillId="0" borderId="1" xfId="0" applyFont="1" applyFill="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7" xfId="0" applyFont="1" applyFill="1" applyBorder="1" applyAlignment="1"/>
    <xf numFmtId="0" fontId="29" fillId="3" borderId="67" xfId="0" applyFont="1" applyFill="1" applyBorder="1" applyAlignment="1">
      <alignment vertical="center" wrapText="1"/>
    </xf>
    <xf numFmtId="0" fontId="28" fillId="0" borderId="69" xfId="0" applyFont="1" applyBorder="1"/>
    <xf numFmtId="0" fontId="29" fillId="3" borderId="70" xfId="0" applyFont="1" applyFill="1" applyBorder="1" applyAlignment="1">
      <alignment wrapText="1"/>
    </xf>
    <xf numFmtId="0" fontId="7" fillId="0" borderId="67" xfId="0" applyFont="1" applyBorder="1"/>
    <xf numFmtId="0" fontId="31" fillId="0" borderId="7" xfId="0" applyFont="1" applyFill="1" applyBorder="1"/>
    <xf numFmtId="0" fontId="1" fillId="0" borderId="71" xfId="0" applyFont="1" applyBorder="1" applyAlignment="1"/>
    <xf numFmtId="0" fontId="39" fillId="3" borderId="47" xfId="0" applyFont="1" applyFill="1" applyBorder="1"/>
    <xf numFmtId="0" fontId="7" fillId="0" borderId="75" xfId="0" applyFont="1" applyBorder="1"/>
    <xf numFmtId="0" fontId="7" fillId="0" borderId="76" xfId="0" applyFont="1" applyBorder="1"/>
    <xf numFmtId="0" fontId="7" fillId="0" borderId="64" xfId="0" applyFont="1" applyBorder="1"/>
    <xf numFmtId="0" fontId="7" fillId="0" borderId="77" xfId="0" applyFont="1" applyBorder="1"/>
    <xf numFmtId="0" fontId="31" fillId="3" borderId="7" xfId="0" applyFont="1" applyFill="1" applyBorder="1"/>
    <xf numFmtId="0" fontId="1" fillId="0" borderId="61" xfId="0" applyFont="1" applyBorder="1"/>
    <xf numFmtId="0" fontId="1" fillId="0" borderId="60" xfId="0" applyFont="1" applyBorder="1"/>
    <xf numFmtId="0" fontId="1" fillId="0" borderId="62" xfId="0" applyFont="1" applyBorder="1"/>
    <xf numFmtId="0" fontId="1" fillId="0" borderId="54" xfId="0" applyFont="1" applyBorder="1"/>
    <xf numFmtId="0" fontId="7" fillId="0" borderId="59" xfId="0" applyFont="1" applyBorder="1"/>
    <xf numFmtId="0" fontId="40" fillId="3" borderId="1" xfId="0" applyFont="1" applyFill="1" applyBorder="1" applyAlignment="1">
      <alignment wrapText="1"/>
    </xf>
    <xf numFmtId="0" fontId="0" fillId="0" borderId="0" xfId="0"/>
    <xf numFmtId="0" fontId="1" fillId="0" borderId="1" xfId="0" applyFont="1" applyBorder="1" applyAlignment="1">
      <alignment wrapText="1"/>
    </xf>
    <xf numFmtId="0" fontId="0" fillId="0" borderId="0" xfId="0" applyAlignment="1">
      <alignment wrapText="1"/>
    </xf>
    <xf numFmtId="0" fontId="12" fillId="0" borderId="26" xfId="0" quotePrefix="1" applyFont="1" applyBorder="1" applyAlignment="1">
      <alignment wrapText="1"/>
    </xf>
    <xf numFmtId="0" fontId="12" fillId="0" borderId="78" xfId="0" applyFont="1" applyFill="1" applyBorder="1" applyAlignment="1">
      <alignment wrapText="1"/>
    </xf>
    <xf numFmtId="0" fontId="0" fillId="0" borderId="0" xfId="0"/>
    <xf numFmtId="0" fontId="0" fillId="0" borderId="0" xfId="0"/>
    <xf numFmtId="0" fontId="12" fillId="0" borderId="8" xfId="0" applyFont="1" applyFill="1" applyBorder="1" applyAlignment="1">
      <alignment horizontal="center"/>
    </xf>
    <xf numFmtId="0" fontId="12" fillId="0" borderId="12" xfId="0" applyFont="1" applyFill="1" applyBorder="1" applyAlignment="1">
      <alignment horizontal="center"/>
    </xf>
    <xf numFmtId="0" fontId="42" fillId="0" borderId="79" xfId="1" applyFont="1" applyFill="1" applyBorder="1" applyAlignment="1">
      <alignment vertical="top" wrapText="1"/>
    </xf>
    <xf numFmtId="0" fontId="12" fillId="0" borderId="12" xfId="0" applyFont="1" applyFill="1" applyBorder="1" applyAlignment="1">
      <alignment wrapText="1"/>
    </xf>
    <xf numFmtId="0" fontId="12" fillId="0" borderId="12" xfId="0" applyFont="1" applyFill="1" applyBorder="1" applyAlignment="1"/>
    <xf numFmtId="0" fontId="22" fillId="0" borderId="12" xfId="0" applyFont="1" applyFill="1" applyBorder="1"/>
    <xf numFmtId="0" fontId="12" fillId="0" borderId="12" xfId="0" applyFont="1" applyFill="1" applyBorder="1"/>
    <xf numFmtId="0" fontId="12" fillId="0" borderId="20" xfId="0" applyFont="1" applyFill="1" applyBorder="1"/>
    <xf numFmtId="0" fontId="7" fillId="0" borderId="1" xfId="0" applyFont="1" applyFill="1" applyBorder="1"/>
    <xf numFmtId="0" fontId="1" fillId="0" borderId="1" xfId="0" applyFont="1" applyFill="1" applyBorder="1"/>
    <xf numFmtId="0" fontId="7" fillId="0" borderId="1" xfId="0" applyFont="1" applyFill="1" applyBorder="1" applyAlignment="1">
      <alignment wrapText="1"/>
    </xf>
    <xf numFmtId="0" fontId="31" fillId="0" borderId="5" xfId="0" applyFont="1" applyFill="1" applyBorder="1"/>
    <xf numFmtId="0" fontId="0" fillId="0" borderId="0" xfId="0" applyFill="1"/>
    <xf numFmtId="0" fontId="43" fillId="0" borderId="0" xfId="0" applyFont="1" applyFill="1"/>
    <xf numFmtId="0" fontId="12" fillId="0" borderId="26" xfId="0" applyFont="1" applyFill="1" applyBorder="1"/>
    <xf numFmtId="0" fontId="12" fillId="0" borderId="29" xfId="0" applyFont="1" applyFill="1" applyBorder="1"/>
    <xf numFmtId="0" fontId="7" fillId="0" borderId="5" xfId="0" applyFont="1" applyFill="1" applyBorder="1"/>
    <xf numFmtId="0" fontId="12" fillId="0" borderId="42" xfId="0" applyFont="1" applyFill="1" applyBorder="1" applyAlignment="1">
      <alignment horizontal="left" vertical="top" wrapText="1"/>
    </xf>
    <xf numFmtId="0" fontId="0" fillId="0" borderId="1" xfId="0" applyFill="1" applyBorder="1" applyAlignment="1">
      <alignment horizontal="left" vertical="top"/>
    </xf>
    <xf numFmtId="0" fontId="0" fillId="0" borderId="43" xfId="0" applyFill="1" applyBorder="1" applyAlignment="1">
      <alignment horizontal="left" vertical="top"/>
    </xf>
    <xf numFmtId="0" fontId="7" fillId="0" borderId="1" xfId="0" applyFont="1" applyFill="1" applyBorder="1" applyAlignment="1">
      <alignment horizontal="left" wrapText="1"/>
    </xf>
    <xf numFmtId="0" fontId="0" fillId="0" borderId="42" xfId="0" applyFill="1" applyBorder="1" applyAlignment="1">
      <alignment horizontal="left" vertical="top"/>
    </xf>
    <xf numFmtId="0" fontId="31" fillId="0" borderId="67" xfId="0" applyFont="1" applyFill="1" applyBorder="1"/>
    <xf numFmtId="0" fontId="12" fillId="5" borderId="26" xfId="0" applyFont="1" applyFill="1" applyBorder="1"/>
    <xf numFmtId="0" fontId="31" fillId="0" borderId="1" xfId="0" applyFont="1" applyFill="1" applyBorder="1"/>
    <xf numFmtId="0" fontId="42" fillId="0" borderId="80" xfId="1" applyFont="1" applyFill="1" applyBorder="1" applyAlignment="1">
      <alignment vertical="top"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3" xfId="0" applyFont="1" applyBorder="1" applyAlignment="1">
      <alignment horizontal="left"/>
    </xf>
    <xf numFmtId="0" fontId="7" fillId="0" borderId="1" xfId="0" applyFont="1" applyBorder="1" applyAlignment="1">
      <alignment horizontal="left"/>
    </xf>
    <xf numFmtId="0" fontId="7" fillId="0" borderId="61" xfId="0" applyFont="1" applyBorder="1" applyAlignment="1">
      <alignment horizontal="left"/>
    </xf>
    <xf numFmtId="0" fontId="9" fillId="3" borderId="47" xfId="0" applyFont="1" applyFill="1" applyBorder="1" applyAlignment="1">
      <alignment horizontal="left"/>
    </xf>
    <xf numFmtId="0" fontId="0" fillId="0" borderId="48" xfId="0" applyBorder="1"/>
    <xf numFmtId="0" fontId="7" fillId="0" borderId="1" xfId="0" applyFont="1" applyBorder="1" applyAlignment="1">
      <alignment horizontal="center"/>
    </xf>
    <xf numFmtId="0" fontId="31" fillId="0" borderId="56" xfId="0" applyFont="1" applyBorder="1" applyAlignment="1">
      <alignment horizontal="left"/>
    </xf>
    <xf numFmtId="0" fontId="31" fillId="0" borderId="55" xfId="0" applyFont="1" applyBorder="1" applyAlignment="1">
      <alignment horizontal="left"/>
    </xf>
    <xf numFmtId="0" fontId="31" fillId="0" borderId="58" xfId="0" applyFont="1" applyBorder="1" applyAlignment="1">
      <alignment horizontal="left"/>
    </xf>
    <xf numFmtId="0" fontId="31" fillId="0" borderId="59" xfId="0" applyFont="1" applyBorder="1" applyAlignment="1">
      <alignment horizontal="left"/>
    </xf>
    <xf numFmtId="0" fontId="7" fillId="0" borderId="59" xfId="0" applyFont="1" applyBorder="1" applyAlignment="1">
      <alignment horizontal="left"/>
    </xf>
    <xf numFmtId="0" fontId="31" fillId="0" borderId="74" xfId="0" applyFont="1" applyBorder="1" applyAlignment="1">
      <alignment horizontal="left"/>
    </xf>
    <xf numFmtId="0" fontId="7" fillId="0" borderId="54" xfId="0" applyFont="1" applyBorder="1" applyAlignment="1">
      <alignment horizontal="left"/>
    </xf>
    <xf numFmtId="0" fontId="7" fillId="0" borderId="62"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2" xfId="0" applyFont="1" applyBorder="1" applyAlignment="1">
      <alignment horizontal="left"/>
    </xf>
    <xf numFmtId="0" fontId="7" fillId="0" borderId="60" xfId="0" applyFont="1" applyBorder="1" applyAlignment="1">
      <alignment horizontal="left"/>
    </xf>
    <xf numFmtId="0" fontId="7" fillId="0" borderId="74" xfId="0" applyFont="1" applyBorder="1" applyAlignment="1">
      <alignment horizontal="left"/>
    </xf>
    <xf numFmtId="0" fontId="12" fillId="0" borderId="42" xfId="0" applyFont="1" applyFill="1" applyBorder="1" applyAlignment="1">
      <alignment horizontal="left" vertical="top" wrapText="1"/>
    </xf>
    <xf numFmtId="0" fontId="0" fillId="0" borderId="1" xfId="0" applyFill="1" applyBorder="1" applyAlignment="1">
      <alignment horizontal="left" vertical="top"/>
    </xf>
    <xf numFmtId="0" fontId="0" fillId="0" borderId="43" xfId="0" applyFill="1" applyBorder="1" applyAlignment="1">
      <alignment horizontal="left" vertical="top"/>
    </xf>
    <xf numFmtId="0" fontId="0" fillId="0" borderId="44" xfId="0" applyFill="1" applyBorder="1" applyAlignment="1">
      <alignment horizontal="left" vertical="top"/>
    </xf>
    <xf numFmtId="0" fontId="0" fillId="0" borderId="45" xfId="0" applyFill="1" applyBorder="1" applyAlignment="1">
      <alignment horizontal="left" vertical="top"/>
    </xf>
    <xf numFmtId="0" fontId="0" fillId="0" borderId="46" xfId="0" applyFill="1" applyBorder="1" applyAlignment="1">
      <alignment horizontal="left" vertical="top"/>
    </xf>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0" fillId="0" borderId="44"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2" xfId="0" applyFill="1" applyBorder="1" applyAlignment="1">
      <alignment horizontal="left" vertical="top"/>
    </xf>
    <xf numFmtId="0" fontId="12" fillId="0" borderId="39" xfId="0" applyFont="1" applyBorder="1" applyAlignment="1">
      <alignment horizontal="left" vertical="top" wrapText="1"/>
    </xf>
    <xf numFmtId="0" fontId="0" fillId="0" borderId="40" xfId="0" applyBorder="1" applyAlignment="1">
      <alignment horizontal="left" vertical="top"/>
    </xf>
    <xf numFmtId="0" fontId="0" fillId="0" borderId="41" xfId="0" applyBorder="1" applyAlignment="1">
      <alignment horizontal="left" vertical="top"/>
    </xf>
    <xf numFmtId="0" fontId="35" fillId="2" borderId="52" xfId="0" applyFont="1" applyFill="1" applyBorder="1" applyAlignment="1">
      <alignment vertical="top" wrapText="1"/>
    </xf>
    <xf numFmtId="0" fontId="35" fillId="2" borderId="5" xfId="0" applyFont="1" applyFill="1" applyBorder="1" applyAlignment="1">
      <alignment vertical="top" wrapText="1"/>
    </xf>
    <xf numFmtId="0" fontId="0" fillId="0" borderId="50" xfId="0" applyBorder="1"/>
    <xf numFmtId="0" fontId="35" fillId="2" borderId="49" xfId="0" applyFont="1" applyFill="1" applyBorder="1" applyAlignment="1">
      <alignment vertical="top" wrapText="1"/>
    </xf>
    <xf numFmtId="0" fontId="35" fillId="2" borderId="50" xfId="0" applyFont="1" applyFill="1" applyBorder="1" applyAlignment="1">
      <alignment vertical="top" wrapText="1"/>
    </xf>
    <xf numFmtId="0" fontId="5" fillId="2" borderId="1" xfId="0" applyFont="1" applyFill="1" applyBorder="1" applyAlignment="1">
      <alignment horizontal="left"/>
    </xf>
    <xf numFmtId="0" fontId="24" fillId="2" borderId="52" xfId="0" applyFont="1" applyFill="1" applyBorder="1" applyAlignment="1">
      <alignment vertical="top" wrapText="1"/>
    </xf>
    <xf numFmtId="0" fontId="0" fillId="0" borderId="5" xfId="0" applyBorder="1"/>
    <xf numFmtId="0" fontId="0" fillId="0" borderId="53" xfId="0" applyBorder="1"/>
    <xf numFmtId="0" fontId="24" fillId="2" borderId="51" xfId="0" applyFont="1" applyFill="1" applyBorder="1" applyAlignment="1">
      <alignment vertical="top" wrapText="1"/>
    </xf>
    <xf numFmtId="0" fontId="0" fillId="0" borderId="4" xfId="0" applyBorder="1"/>
    <xf numFmtId="0" fontId="0" fillId="0" borderId="34" xfId="0" applyBorder="1"/>
    <xf numFmtId="0" fontId="15" fillId="3" borderId="1" xfId="0" applyFont="1" applyFill="1" applyBorder="1" applyAlignment="1">
      <alignment horizontal="left"/>
    </xf>
    <xf numFmtId="0" fontId="7" fillId="0" borderId="73" xfId="0" applyFont="1" applyBorder="1" applyAlignment="1">
      <alignment horizontal="left" vertical="center" wrapText="1"/>
    </xf>
    <xf numFmtId="0" fontId="0" fillId="0" borderId="1" xfId="0" applyBorder="1"/>
    <xf numFmtId="0" fontId="0" fillId="0" borderId="61" xfId="0" applyBorder="1"/>
    <xf numFmtId="0" fontId="0" fillId="0" borderId="73" xfId="0" applyBorder="1"/>
    <xf numFmtId="0" fontId="0" fillId="0" borderId="74" xfId="0" applyBorder="1"/>
    <xf numFmtId="0" fontId="0" fillId="0" borderId="54" xfId="0" applyBorder="1"/>
    <xf numFmtId="0" fontId="0" fillId="0" borderId="62" xfId="0" applyBorder="1"/>
    <xf numFmtId="0" fontId="7" fillId="0" borderId="72" xfId="0" applyFont="1" applyBorder="1" applyAlignment="1">
      <alignment horizontal="left" vertical="center" wrapText="1"/>
    </xf>
    <xf numFmtId="0" fontId="0" fillId="0" borderId="59" xfId="0" applyBorder="1"/>
    <xf numFmtId="0" fontId="0" fillId="0" borderId="60" xfId="0" applyBorder="1"/>
    <xf numFmtId="0" fontId="12" fillId="5" borderId="8" xfId="0" applyFont="1" applyFill="1" applyBorder="1" applyAlignment="1">
      <alignment horizontal="center"/>
    </xf>
    <xf numFmtId="0" fontId="12" fillId="5" borderId="12" xfId="0" applyFont="1" applyFill="1" applyBorder="1" applyAlignment="1">
      <alignment horizontal="center"/>
    </xf>
    <xf numFmtId="0" fontId="42" fillId="5" borderId="79" xfId="1" applyFont="1" applyFill="1" applyBorder="1" applyAlignment="1">
      <alignment vertical="top" wrapText="1"/>
    </xf>
    <xf numFmtId="0" fontId="43" fillId="5" borderId="0" xfId="0" applyFont="1" applyFill="1"/>
    <xf numFmtId="0" fontId="12" fillId="5" borderId="29" xfId="0" applyFont="1" applyFill="1" applyBorder="1"/>
    <xf numFmtId="0" fontId="7" fillId="5" borderId="1" xfId="0" applyFont="1" applyFill="1" applyBorder="1"/>
    <xf numFmtId="0" fontId="1" fillId="5" borderId="1" xfId="0" applyFont="1" applyFill="1" applyBorder="1"/>
    <xf numFmtId="0" fontId="7" fillId="5" borderId="1" xfId="0" applyFont="1" applyFill="1" applyBorder="1" applyAlignment="1">
      <alignment wrapText="1"/>
    </xf>
    <xf numFmtId="0" fontId="0" fillId="5" borderId="0" xfId="0" applyFill="1"/>
    <xf numFmtId="0" fontId="7" fillId="5" borderId="1" xfId="0" applyFont="1" applyFill="1" applyBorder="1" applyAlignment="1">
      <alignment horizontal="left" wrapText="1"/>
    </xf>
  </cellXfs>
  <cellStyles count="2">
    <cellStyle name="Normal" xfId="0" builtinId="0"/>
    <cellStyle name="Output" xfId="1"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opLeftCell="A28"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210" t="s">
        <v>0</v>
      </c>
      <c r="C2" s="209"/>
      <c r="D2" s="209"/>
      <c r="E2" s="209"/>
      <c r="F2" s="209"/>
      <c r="G2" s="209"/>
      <c r="H2" s="209"/>
      <c r="I2" s="209"/>
      <c r="J2" s="209"/>
      <c r="K2" s="2"/>
      <c r="L2" s="1"/>
    </row>
    <row r="3" spans="1:12" ht="24.75" customHeight="1" x14ac:dyDescent="0.4">
      <c r="A3" s="1"/>
      <c r="B3" s="208" t="s">
        <v>1</v>
      </c>
      <c r="C3" s="209"/>
      <c r="D3" s="209"/>
      <c r="E3" s="209"/>
      <c r="F3" s="209"/>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26">
        <v>1</v>
      </c>
      <c r="B5" s="13" t="s">
        <v>51</v>
      </c>
      <c r="C5" s="5"/>
      <c r="D5" s="1"/>
      <c r="E5" s="1"/>
      <c r="F5" s="1"/>
      <c r="G5" s="1"/>
      <c r="H5" s="1"/>
      <c r="I5" s="1"/>
      <c r="J5" s="1"/>
      <c r="K5" s="1"/>
      <c r="L5" s="1"/>
    </row>
    <row r="6" spans="1:12" ht="90" customHeight="1" x14ac:dyDescent="0.25">
      <c r="A6" s="26">
        <v>2</v>
      </c>
      <c r="B6" s="44" t="s">
        <v>296</v>
      </c>
      <c r="C6" s="5"/>
      <c r="D6" s="1"/>
      <c r="E6" s="1"/>
      <c r="F6" s="1"/>
      <c r="G6" s="1"/>
      <c r="H6" s="1"/>
      <c r="I6" s="1"/>
      <c r="J6" s="1"/>
      <c r="K6" s="1"/>
      <c r="L6" s="1"/>
    </row>
    <row r="7" spans="1:12" ht="18" customHeight="1" x14ac:dyDescent="0.3">
      <c r="A7" s="26">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26">
        <v>1</v>
      </c>
      <c r="B10" s="13" t="s">
        <v>55</v>
      </c>
      <c r="C10" s="5"/>
      <c r="D10" s="1"/>
      <c r="E10" s="1"/>
      <c r="F10" s="1"/>
      <c r="G10" s="1"/>
      <c r="H10" s="1"/>
      <c r="I10" s="1"/>
      <c r="J10" s="1"/>
      <c r="K10" s="1"/>
      <c r="L10" s="1"/>
    </row>
    <row r="11" spans="1:12" ht="18" customHeight="1" x14ac:dyDescent="0.25">
      <c r="A11" s="26">
        <v>2</v>
      </c>
      <c r="B11" s="44" t="s">
        <v>56</v>
      </c>
      <c r="C11" s="5"/>
      <c r="D11" s="1"/>
      <c r="E11" s="1"/>
      <c r="F11" s="1"/>
      <c r="G11" s="1"/>
      <c r="H11" s="1"/>
      <c r="I11" s="1"/>
      <c r="J11" s="1"/>
      <c r="K11" s="1"/>
      <c r="L11" s="1"/>
    </row>
    <row r="12" spans="1:12" ht="72" customHeight="1" x14ac:dyDescent="0.3">
      <c r="A12" s="26">
        <v>3</v>
      </c>
      <c r="B12" s="13" t="s">
        <v>69</v>
      </c>
      <c r="C12" s="5"/>
      <c r="D12" s="1"/>
      <c r="E12" s="1"/>
      <c r="F12" s="1"/>
      <c r="G12" s="1"/>
      <c r="H12" s="1"/>
      <c r="I12" s="1"/>
      <c r="J12" s="1"/>
      <c r="K12" s="1"/>
      <c r="L12" s="1"/>
    </row>
    <row r="13" spans="1:12" ht="36" customHeight="1" x14ac:dyDescent="0.3">
      <c r="A13" s="26">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3" t="s">
        <v>67</v>
      </c>
      <c r="B16" s="45"/>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topLeftCell="A37" workbookViewId="0">
      <selection activeCell="C9" sqref="C9"/>
    </sheetView>
  </sheetViews>
  <sheetFormatPr defaultColWidth="17.28515625" defaultRowHeight="15" customHeight="1" x14ac:dyDescent="0.2"/>
  <cols>
    <col min="1" max="1" width="18" customWidth="1"/>
    <col min="2" max="2" width="29.42578125" customWidth="1"/>
    <col min="3" max="3" width="41.42578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214" t="s">
        <v>4</v>
      </c>
      <c r="B2" s="215"/>
      <c r="C2" s="125" t="s">
        <v>298</v>
      </c>
      <c r="D2" s="1"/>
      <c r="E2" s="8" t="s">
        <v>8</v>
      </c>
      <c r="F2" s="9"/>
      <c r="G2" s="9"/>
      <c r="H2" s="9"/>
      <c r="I2" s="9"/>
      <c r="J2" s="173"/>
      <c r="K2" s="170"/>
      <c r="L2" s="1"/>
      <c r="M2" s="1"/>
      <c r="N2" s="1"/>
      <c r="O2" s="1"/>
    </row>
    <row r="3" spans="1:15" ht="18.75" x14ac:dyDescent="0.3">
      <c r="A3" s="214" t="s">
        <v>15</v>
      </c>
      <c r="B3" s="215"/>
      <c r="C3" s="125" t="s">
        <v>87</v>
      </c>
      <c r="D3" s="1"/>
      <c r="E3" s="14" t="s">
        <v>16</v>
      </c>
      <c r="F3" s="5"/>
      <c r="G3" s="5"/>
      <c r="H3" s="5"/>
      <c r="I3" s="5"/>
      <c r="J3" s="20"/>
      <c r="K3" s="169"/>
      <c r="L3" s="1"/>
      <c r="M3" s="1"/>
      <c r="N3" s="1"/>
      <c r="O3" s="1"/>
    </row>
    <row r="4" spans="1:15" ht="18.75" x14ac:dyDescent="0.3">
      <c r="A4" s="214" t="s">
        <v>270</v>
      </c>
      <c r="B4" s="215"/>
      <c r="C4" s="125" t="s">
        <v>260</v>
      </c>
      <c r="E4" s="225" t="s">
        <v>271</v>
      </c>
      <c r="F4" s="226"/>
      <c r="G4" s="226"/>
      <c r="H4" s="226"/>
      <c r="I4" s="226"/>
      <c r="J4" s="20"/>
      <c r="K4" s="169"/>
      <c r="L4" s="1"/>
      <c r="M4" s="1"/>
      <c r="N4" s="1"/>
      <c r="O4" s="1"/>
    </row>
    <row r="5" spans="1:15" ht="18.75" x14ac:dyDescent="0.3">
      <c r="A5" s="214" t="s">
        <v>18</v>
      </c>
      <c r="B5" s="215"/>
      <c r="C5" s="125">
        <v>468</v>
      </c>
      <c r="D5" s="106"/>
      <c r="E5" s="168" t="s">
        <v>283</v>
      </c>
      <c r="F5" s="5"/>
      <c r="G5" s="5"/>
      <c r="H5" s="5"/>
      <c r="I5" s="50"/>
      <c r="J5" s="61"/>
      <c r="K5" s="169"/>
      <c r="L5" s="1"/>
      <c r="M5" s="1"/>
      <c r="N5" s="1"/>
      <c r="O5" s="1"/>
    </row>
    <row r="6" spans="1:15" ht="18.75" x14ac:dyDescent="0.3">
      <c r="A6" s="134" t="s">
        <v>19</v>
      </c>
      <c r="B6" s="122"/>
      <c r="C6" s="126">
        <v>1</v>
      </c>
      <c r="D6" s="1"/>
      <c r="E6" s="14" t="s">
        <v>25</v>
      </c>
      <c r="F6" s="5"/>
      <c r="G6" s="5"/>
      <c r="H6" s="5"/>
      <c r="I6" s="5"/>
      <c r="J6" s="20"/>
      <c r="K6" s="169"/>
      <c r="L6" s="1"/>
      <c r="M6" s="1"/>
      <c r="N6" s="1"/>
      <c r="O6" s="1"/>
    </row>
    <row r="7" spans="1:15" ht="18.75" x14ac:dyDescent="0.3">
      <c r="A7" s="134" t="s">
        <v>26</v>
      </c>
      <c r="B7" s="135"/>
      <c r="C7" s="125" t="s">
        <v>297</v>
      </c>
      <c r="D7" s="1"/>
      <c r="E7" s="14" t="s">
        <v>27</v>
      </c>
      <c r="F7" s="5"/>
      <c r="G7" s="5"/>
      <c r="H7" s="5"/>
      <c r="I7" s="5"/>
      <c r="J7" s="20"/>
      <c r="K7" s="169"/>
      <c r="L7" s="1"/>
      <c r="M7" s="1"/>
      <c r="N7" s="1"/>
      <c r="O7" s="1"/>
    </row>
    <row r="8" spans="1:15" ht="18.75" x14ac:dyDescent="0.3">
      <c r="A8" s="134" t="s">
        <v>28</v>
      </c>
      <c r="B8" s="135"/>
      <c r="C8" s="125" t="s">
        <v>299</v>
      </c>
      <c r="D8" s="1"/>
      <c r="E8" s="14" t="s">
        <v>29</v>
      </c>
      <c r="F8" s="5"/>
      <c r="G8" s="5"/>
      <c r="H8" s="5"/>
      <c r="I8" s="5"/>
      <c r="J8" s="20"/>
      <c r="K8" s="169"/>
      <c r="L8" s="1"/>
      <c r="M8" s="1"/>
      <c r="N8" s="1"/>
      <c r="O8" s="1"/>
    </row>
    <row r="9" spans="1:15" ht="18.75" x14ac:dyDescent="0.3">
      <c r="A9" s="134" t="s">
        <v>30</v>
      </c>
      <c r="B9" s="135"/>
      <c r="C9" s="125"/>
      <c r="D9" s="1"/>
      <c r="E9" s="14" t="s">
        <v>31</v>
      </c>
      <c r="F9" s="5"/>
      <c r="G9" s="5"/>
      <c r="H9" s="5"/>
      <c r="I9" s="5"/>
      <c r="J9" s="20"/>
      <c r="K9" s="169"/>
      <c r="L9" s="1"/>
      <c r="M9" s="1"/>
      <c r="N9" s="1"/>
      <c r="O9" s="1"/>
    </row>
    <row r="10" spans="1:15" ht="18.75" x14ac:dyDescent="0.3">
      <c r="A10" s="123"/>
      <c r="B10" s="124" t="s">
        <v>36</v>
      </c>
      <c r="C10" s="125"/>
      <c r="D10" s="1"/>
      <c r="E10" s="14"/>
      <c r="F10" s="5"/>
      <c r="G10" s="5"/>
      <c r="H10" s="5"/>
      <c r="I10" s="5"/>
      <c r="J10" s="20"/>
      <c r="K10" s="169"/>
      <c r="L10" s="1"/>
      <c r="M10" s="1"/>
      <c r="N10" s="1"/>
      <c r="O10" s="1"/>
    </row>
    <row r="11" spans="1:15" ht="18.75" x14ac:dyDescent="0.3">
      <c r="A11" s="123"/>
      <c r="B11" s="124" t="s">
        <v>37</v>
      </c>
      <c r="C11" s="125"/>
      <c r="D11" s="1"/>
      <c r="E11" s="14"/>
      <c r="F11" s="5"/>
      <c r="G11" s="5"/>
      <c r="H11" s="5"/>
      <c r="I11" s="5"/>
      <c r="J11" s="20"/>
      <c r="K11" s="169"/>
      <c r="L11" s="1"/>
      <c r="M11" s="1"/>
      <c r="N11" s="1"/>
      <c r="O11" s="1"/>
    </row>
    <row r="12" spans="1:15" ht="18.75" x14ac:dyDescent="0.3">
      <c r="A12" s="123"/>
      <c r="B12" s="124" t="s">
        <v>38</v>
      </c>
      <c r="C12" s="125"/>
      <c r="D12" s="1"/>
      <c r="E12" s="14"/>
      <c r="F12" s="5"/>
      <c r="G12" s="5"/>
      <c r="H12" s="5"/>
      <c r="I12" s="5"/>
      <c r="J12" s="20"/>
      <c r="K12" s="169"/>
      <c r="L12" s="1"/>
      <c r="M12" s="1"/>
      <c r="N12" s="1"/>
      <c r="O12" s="1"/>
    </row>
    <row r="13" spans="1:15" ht="18.75" x14ac:dyDescent="0.3">
      <c r="A13" s="123"/>
      <c r="B13" s="124" t="s">
        <v>39</v>
      </c>
      <c r="C13" s="125"/>
      <c r="D13" s="1"/>
      <c r="E13" s="14"/>
      <c r="F13" s="5"/>
      <c r="G13" s="5"/>
      <c r="H13" s="5"/>
      <c r="I13" s="5"/>
      <c r="J13" s="20"/>
      <c r="K13" s="169"/>
      <c r="L13" s="1"/>
      <c r="M13" s="1"/>
      <c r="N13" s="1"/>
      <c r="O13" s="1"/>
    </row>
    <row r="14" spans="1:15" ht="18.75" x14ac:dyDescent="0.3">
      <c r="A14" s="123"/>
      <c r="B14" s="124" t="s">
        <v>40</v>
      </c>
      <c r="C14" s="125"/>
      <c r="D14" s="1"/>
      <c r="E14" s="14"/>
      <c r="F14" s="5"/>
      <c r="G14" s="5"/>
      <c r="H14" s="5"/>
      <c r="I14" s="5"/>
      <c r="J14" s="20"/>
      <c r="K14" s="169"/>
      <c r="L14" s="1"/>
      <c r="M14" s="1"/>
      <c r="N14" s="1"/>
      <c r="O14" s="1"/>
    </row>
    <row r="15" spans="1:15" s="137" customFormat="1" ht="18.75" x14ac:dyDescent="0.3">
      <c r="A15" s="163" t="s">
        <v>279</v>
      </c>
      <c r="B15" s="124"/>
      <c r="C15" s="125" t="s">
        <v>281</v>
      </c>
      <c r="D15" s="1"/>
      <c r="E15" s="168" t="s">
        <v>282</v>
      </c>
      <c r="F15" s="5"/>
      <c r="G15" s="5"/>
      <c r="H15" s="5"/>
      <c r="I15" s="5"/>
      <c r="J15" s="20"/>
      <c r="K15" s="169"/>
      <c r="L15" s="1"/>
      <c r="M15" s="1"/>
      <c r="N15" s="1"/>
      <c r="O15" s="1"/>
    </row>
    <row r="16" spans="1:15" ht="18.75" x14ac:dyDescent="0.3">
      <c r="A16" s="134" t="s">
        <v>41</v>
      </c>
      <c r="B16" s="135"/>
      <c r="C16" s="125"/>
      <c r="D16" s="1"/>
      <c r="E16" s="14" t="s">
        <v>42</v>
      </c>
      <c r="F16" s="5"/>
      <c r="G16" s="5"/>
      <c r="H16" s="5"/>
      <c r="I16" s="5"/>
      <c r="J16" s="20"/>
      <c r="K16" s="169"/>
      <c r="L16" s="1"/>
      <c r="M16" s="1"/>
      <c r="N16" s="1"/>
      <c r="O16" s="1"/>
    </row>
    <row r="17" spans="1:15" ht="18.75" x14ac:dyDescent="0.3">
      <c r="A17" s="134" t="s">
        <v>43</v>
      </c>
      <c r="B17" s="135"/>
      <c r="C17" s="125"/>
      <c r="D17" s="1"/>
      <c r="E17" s="14" t="s">
        <v>44</v>
      </c>
      <c r="F17" s="5"/>
      <c r="G17" s="5"/>
      <c r="H17" s="5"/>
      <c r="I17" s="5"/>
      <c r="J17" s="20"/>
      <c r="K17" s="169"/>
      <c r="L17" s="1"/>
      <c r="M17" s="1"/>
      <c r="N17" s="1"/>
      <c r="O17" s="1"/>
    </row>
    <row r="18" spans="1:15" ht="18.75" x14ac:dyDescent="0.3">
      <c r="A18" s="134" t="s">
        <v>45</v>
      </c>
      <c r="B18" s="135"/>
      <c r="C18" s="136"/>
      <c r="D18" s="1"/>
      <c r="E18" s="24" t="s">
        <v>46</v>
      </c>
      <c r="F18" s="25"/>
      <c r="G18" s="25"/>
      <c r="H18" s="25"/>
      <c r="I18" s="25"/>
      <c r="J18" s="172"/>
      <c r="K18" s="171"/>
      <c r="L18" s="1"/>
      <c r="M18" s="1"/>
      <c r="N18" s="1"/>
      <c r="O18" s="1"/>
    </row>
    <row r="19" spans="1:15" s="107" customFormat="1" ht="13.5" customHeight="1" x14ac:dyDescent="0.25">
      <c r="A19" s="108"/>
      <c r="D19" s="1"/>
      <c r="E19" s="1"/>
      <c r="F19" s="1"/>
      <c r="G19" s="1"/>
      <c r="H19" s="1"/>
      <c r="I19" s="1"/>
      <c r="J19" s="1"/>
      <c r="K19" s="1"/>
      <c r="L19" s="1"/>
      <c r="M19" s="1"/>
      <c r="N19" s="1"/>
      <c r="O19" s="1"/>
    </row>
    <row r="20" spans="1:15" s="107" customFormat="1" ht="13.5" customHeight="1" x14ac:dyDescent="0.25">
      <c r="A20" s="108"/>
      <c r="B20" s="216" t="s">
        <v>49</v>
      </c>
      <c r="C20" s="209"/>
      <c r="D20" s="209"/>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64" t="s">
        <v>57</v>
      </c>
      <c r="C22" s="138" t="s">
        <v>270</v>
      </c>
      <c r="D22" s="217" t="s">
        <v>279</v>
      </c>
      <c r="E22" s="218"/>
      <c r="F22" s="219"/>
      <c r="G22" s="217" t="s">
        <v>43</v>
      </c>
      <c r="H22" s="218"/>
      <c r="I22" s="219"/>
      <c r="J22" s="1"/>
      <c r="K22" s="1"/>
      <c r="L22" s="1"/>
      <c r="M22" s="1"/>
      <c r="N22" s="1"/>
      <c r="O22" s="1"/>
    </row>
    <row r="23" spans="1:15" ht="13.5" customHeight="1" x14ac:dyDescent="0.25">
      <c r="A23" s="1"/>
      <c r="B23" s="165" t="s">
        <v>235</v>
      </c>
      <c r="C23" s="139" t="s">
        <v>246</v>
      </c>
      <c r="D23" s="220" t="s">
        <v>280</v>
      </c>
      <c r="E23" s="221"/>
      <c r="F23" s="221"/>
      <c r="G23" s="227"/>
      <c r="H23" s="221"/>
      <c r="I23" s="228"/>
      <c r="J23" s="1"/>
      <c r="K23" s="1"/>
      <c r="L23" s="1"/>
      <c r="M23" s="1"/>
      <c r="N23" s="1"/>
      <c r="O23" s="1"/>
    </row>
    <row r="24" spans="1:15" ht="13.5" customHeight="1" x14ac:dyDescent="0.25">
      <c r="A24" s="1"/>
      <c r="B24" s="166" t="s">
        <v>236</v>
      </c>
      <c r="C24" s="140" t="s">
        <v>247</v>
      </c>
      <c r="D24" s="222" t="s">
        <v>281</v>
      </c>
      <c r="E24" s="223"/>
      <c r="F24" s="224"/>
      <c r="G24" s="211"/>
      <c r="H24" s="212"/>
      <c r="I24" s="213"/>
      <c r="J24" s="1"/>
      <c r="K24" s="1"/>
      <c r="L24" s="1"/>
      <c r="M24" s="1"/>
      <c r="N24" s="1"/>
      <c r="O24" s="1"/>
    </row>
    <row r="25" spans="1:15" ht="13.5" customHeight="1" x14ac:dyDescent="0.25">
      <c r="A25" s="1"/>
      <c r="B25" s="166" t="s">
        <v>237</v>
      </c>
      <c r="C25" s="140" t="s">
        <v>248</v>
      </c>
      <c r="F25" s="118"/>
      <c r="G25" s="211"/>
      <c r="H25" s="212"/>
      <c r="I25" s="213"/>
      <c r="J25" s="1"/>
      <c r="K25" s="1"/>
      <c r="L25" s="1"/>
      <c r="M25" s="1"/>
      <c r="N25" s="1"/>
      <c r="O25" s="1"/>
    </row>
    <row r="26" spans="1:15" ht="13.5" customHeight="1" x14ac:dyDescent="0.25">
      <c r="A26" s="1"/>
      <c r="B26" s="166" t="s">
        <v>238</v>
      </c>
      <c r="C26" s="140" t="s">
        <v>249</v>
      </c>
      <c r="F26" s="118"/>
      <c r="G26" s="211"/>
      <c r="H26" s="212"/>
      <c r="I26" s="213"/>
      <c r="J26" s="1"/>
      <c r="K26" s="1"/>
      <c r="L26" s="1"/>
      <c r="M26" s="1"/>
      <c r="N26" s="1"/>
      <c r="O26" s="1"/>
    </row>
    <row r="27" spans="1:15" s="129" customFormat="1" ht="13.5" customHeight="1" x14ac:dyDescent="0.25">
      <c r="A27" s="1"/>
      <c r="B27" s="166" t="s">
        <v>239</v>
      </c>
      <c r="C27" s="140" t="s">
        <v>250</v>
      </c>
      <c r="F27" s="118"/>
      <c r="G27" s="211"/>
      <c r="H27" s="212"/>
      <c r="I27" s="213"/>
      <c r="J27" s="1"/>
      <c r="K27" s="1"/>
      <c r="L27" s="1"/>
      <c r="M27" s="1"/>
      <c r="N27" s="1"/>
      <c r="O27" s="1"/>
    </row>
    <row r="28" spans="1:15" s="129" customFormat="1" ht="13.5" customHeight="1" x14ac:dyDescent="0.25">
      <c r="A28" s="1"/>
      <c r="B28" s="166" t="s">
        <v>240</v>
      </c>
      <c r="C28" s="140" t="s">
        <v>251</v>
      </c>
      <c r="F28" s="118"/>
      <c r="G28" s="211"/>
      <c r="H28" s="212"/>
      <c r="I28" s="213"/>
      <c r="J28" s="1"/>
      <c r="K28" s="1"/>
      <c r="L28" s="1"/>
      <c r="M28" s="1"/>
      <c r="N28" s="1"/>
      <c r="O28" s="1"/>
    </row>
    <row r="29" spans="1:15" ht="13.5" customHeight="1" x14ac:dyDescent="0.25">
      <c r="A29" s="1"/>
      <c r="B29" s="166" t="s">
        <v>60</v>
      </c>
      <c r="C29" s="140" t="s">
        <v>252</v>
      </c>
      <c r="F29" s="118"/>
      <c r="G29" s="211"/>
      <c r="H29" s="212"/>
      <c r="I29" s="213"/>
      <c r="J29" s="1"/>
      <c r="K29" s="1"/>
      <c r="L29" s="1"/>
      <c r="M29" s="1"/>
      <c r="N29" s="1"/>
      <c r="O29" s="1"/>
    </row>
    <row r="30" spans="1:15" ht="13.5" customHeight="1" x14ac:dyDescent="0.25">
      <c r="A30" s="1"/>
      <c r="B30" s="166" t="s">
        <v>59</v>
      </c>
      <c r="C30" s="140" t="s">
        <v>253</v>
      </c>
      <c r="F30" s="118"/>
      <c r="G30" s="211"/>
      <c r="H30" s="212"/>
      <c r="I30" s="213"/>
      <c r="J30" s="1"/>
      <c r="K30" s="1"/>
      <c r="L30" s="1"/>
      <c r="M30" s="1"/>
      <c r="N30" s="1"/>
      <c r="O30" s="1"/>
    </row>
    <row r="31" spans="1:15" ht="13.5" customHeight="1" x14ac:dyDescent="0.25">
      <c r="A31" s="1"/>
      <c r="B31" s="166" t="s">
        <v>87</v>
      </c>
      <c r="C31" s="140" t="s">
        <v>254</v>
      </c>
      <c r="F31" s="118"/>
      <c r="G31" s="211"/>
      <c r="H31" s="212"/>
      <c r="I31" s="213"/>
      <c r="J31" s="1"/>
      <c r="K31" s="1"/>
      <c r="L31" s="1"/>
      <c r="M31" s="1"/>
      <c r="N31" s="1"/>
      <c r="O31" s="1"/>
    </row>
    <row r="32" spans="1:15" s="129" customFormat="1" ht="13.5" customHeight="1" x14ac:dyDescent="0.25">
      <c r="A32" s="1"/>
      <c r="B32" s="166" t="s">
        <v>241</v>
      </c>
      <c r="C32" s="140" t="s">
        <v>255</v>
      </c>
      <c r="F32" s="118"/>
      <c r="G32" s="211"/>
      <c r="H32" s="212"/>
      <c r="I32" s="213"/>
      <c r="J32" s="1"/>
      <c r="K32" s="1"/>
      <c r="L32" s="1"/>
      <c r="M32" s="1"/>
      <c r="N32" s="1"/>
      <c r="O32" s="1"/>
    </row>
    <row r="33" spans="1:15" s="129" customFormat="1" ht="13.5" customHeight="1" x14ac:dyDescent="0.25">
      <c r="A33" s="1"/>
      <c r="B33" s="166" t="s">
        <v>242</v>
      </c>
      <c r="C33" s="140" t="s">
        <v>256</v>
      </c>
      <c r="F33" s="118"/>
      <c r="G33" s="211"/>
      <c r="H33" s="212"/>
      <c r="I33" s="213"/>
      <c r="J33" s="1"/>
      <c r="K33" s="1"/>
      <c r="L33" s="1"/>
      <c r="M33" s="1"/>
      <c r="N33" s="1"/>
      <c r="O33" s="1"/>
    </row>
    <row r="34" spans="1:15" s="129" customFormat="1" ht="13.5" customHeight="1" x14ac:dyDescent="0.25">
      <c r="A34" s="1"/>
      <c r="B34" s="166" t="s">
        <v>61</v>
      </c>
      <c r="C34" s="140" t="s">
        <v>257</v>
      </c>
      <c r="F34" s="118"/>
      <c r="G34" s="211"/>
      <c r="H34" s="212"/>
      <c r="I34" s="213"/>
      <c r="J34" s="1"/>
      <c r="K34" s="1"/>
      <c r="L34" s="1"/>
      <c r="M34" s="1"/>
      <c r="N34" s="1"/>
      <c r="O34" s="1"/>
    </row>
    <row r="35" spans="1:15" s="129" customFormat="1" ht="13.5" customHeight="1" x14ac:dyDescent="0.25">
      <c r="A35" s="1"/>
      <c r="B35" s="166" t="s">
        <v>243</v>
      </c>
      <c r="C35" s="140" t="s">
        <v>258</v>
      </c>
      <c r="F35" s="118"/>
      <c r="G35" s="211"/>
      <c r="H35" s="212"/>
      <c r="I35" s="213"/>
      <c r="J35" s="1"/>
      <c r="K35" s="1"/>
      <c r="L35" s="1"/>
      <c r="M35" s="1"/>
      <c r="N35" s="1"/>
      <c r="O35" s="1"/>
    </row>
    <row r="36" spans="1:15" s="129" customFormat="1" ht="13.5" customHeight="1" x14ac:dyDescent="0.25">
      <c r="A36" s="1"/>
      <c r="B36" s="166" t="s">
        <v>244</v>
      </c>
      <c r="C36" s="140" t="s">
        <v>259</v>
      </c>
      <c r="F36" s="118"/>
      <c r="G36" s="211"/>
      <c r="H36" s="212"/>
      <c r="I36" s="213"/>
      <c r="J36" s="1"/>
      <c r="K36" s="1"/>
      <c r="L36" s="1"/>
      <c r="M36" s="1"/>
      <c r="N36" s="1"/>
      <c r="O36" s="1"/>
    </row>
    <row r="37" spans="1:15" ht="13.5" customHeight="1" x14ac:dyDescent="0.25">
      <c r="A37" s="1"/>
      <c r="B37" s="167" t="s">
        <v>245</v>
      </c>
      <c r="C37" s="140" t="s">
        <v>260</v>
      </c>
      <c r="F37" s="118"/>
      <c r="G37" s="229"/>
      <c r="H37" s="223"/>
      <c r="I37" s="224"/>
      <c r="J37" s="1"/>
      <c r="K37" s="1"/>
      <c r="L37" s="1"/>
      <c r="M37" s="1"/>
      <c r="N37" s="1"/>
      <c r="O37" s="1"/>
    </row>
    <row r="38" spans="1:15" ht="13.5" customHeight="1" x14ac:dyDescent="0.2">
      <c r="A38" s="1"/>
      <c r="B38" s="1"/>
      <c r="C38" s="140" t="s">
        <v>261</v>
      </c>
      <c r="D38" s="1"/>
      <c r="E38" s="1"/>
      <c r="F38" s="1"/>
      <c r="G38" s="1"/>
      <c r="H38" s="1"/>
      <c r="I38" s="1"/>
      <c r="J38" s="1"/>
      <c r="K38" s="1"/>
      <c r="L38" s="1"/>
      <c r="M38" s="1"/>
      <c r="N38" s="1"/>
      <c r="O38" s="1"/>
    </row>
    <row r="39" spans="1:15" ht="13.5" customHeight="1" x14ac:dyDescent="0.2">
      <c r="B39" s="1"/>
      <c r="C39" s="140" t="s">
        <v>262</v>
      </c>
      <c r="D39" s="1"/>
      <c r="E39" s="1"/>
      <c r="F39" s="1"/>
      <c r="G39" s="1"/>
      <c r="H39" s="1"/>
      <c r="I39" s="1"/>
      <c r="J39" s="1"/>
      <c r="K39" s="1"/>
      <c r="L39" s="1"/>
      <c r="M39" s="1"/>
      <c r="N39" s="1"/>
      <c r="O39" s="1"/>
    </row>
    <row r="40" spans="1:15" ht="15" customHeight="1" x14ac:dyDescent="0.2">
      <c r="C40" s="140" t="s">
        <v>263</v>
      </c>
      <c r="D40" s="118"/>
    </row>
    <row r="41" spans="1:15" ht="15" customHeight="1" x14ac:dyDescent="0.2">
      <c r="C41" s="140" t="s">
        <v>264</v>
      </c>
      <c r="D41" s="118"/>
    </row>
    <row r="42" spans="1:15" ht="15" customHeight="1" x14ac:dyDescent="0.2">
      <c r="C42" s="140" t="s">
        <v>265</v>
      </c>
      <c r="D42" s="118"/>
    </row>
    <row r="43" spans="1:15" ht="15" customHeight="1" x14ac:dyDescent="0.2">
      <c r="C43" s="140" t="s">
        <v>266</v>
      </c>
      <c r="D43" s="118"/>
    </row>
    <row r="44" spans="1:15" ht="15" customHeight="1" x14ac:dyDescent="0.2">
      <c r="C44" s="140" t="s">
        <v>267</v>
      </c>
      <c r="D44" s="118"/>
    </row>
    <row r="45" spans="1:15" ht="15" customHeight="1" x14ac:dyDescent="0.2">
      <c r="C45" s="140" t="s">
        <v>268</v>
      </c>
      <c r="D45" s="118"/>
    </row>
    <row r="46" spans="1:15" ht="15" customHeight="1" x14ac:dyDescent="0.2">
      <c r="C46" s="141" t="s">
        <v>269</v>
      </c>
      <c r="D46" s="118"/>
    </row>
    <row r="48" spans="1:15" ht="15" customHeight="1" x14ac:dyDescent="0.25">
      <c r="A48" s="43"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99"/>
  <sheetViews>
    <sheetView showGridLines="0" tabSelected="1" zoomScale="70" zoomScaleNormal="70" workbookViewId="0">
      <pane xSplit="1" topLeftCell="E1" activePane="topRight" state="frozen"/>
      <selection pane="topRight" activeCell="I19" sqref="I19"/>
    </sheetView>
  </sheetViews>
  <sheetFormatPr defaultColWidth="17.28515625" defaultRowHeight="15" customHeight="1" x14ac:dyDescent="0.2"/>
  <cols>
    <col min="1" max="1" width="4.42578125" customWidth="1"/>
    <col min="2" max="2" width="28.140625" customWidth="1"/>
    <col min="3" max="3" width="94" style="177" customWidth="1"/>
    <col min="4" max="4" width="93" style="177" customWidth="1"/>
    <col min="5" max="5" width="31.85546875" customWidth="1"/>
    <col min="6" max="6" width="23.85546875" customWidth="1"/>
    <col min="7" max="7" width="28.28515625" customWidth="1"/>
    <col min="8" max="8" width="22" customWidth="1"/>
    <col min="9" max="9" width="13.85546875" customWidth="1"/>
    <col min="10" max="10" width="18.28515625" customWidth="1"/>
    <col min="11" max="11" width="9.28515625"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customHeight="1" x14ac:dyDescent="0.55000000000000004">
      <c r="A1" s="3" t="s">
        <v>5</v>
      </c>
      <c r="B1" s="3"/>
      <c r="C1" s="176"/>
      <c r="D1" s="176"/>
      <c r="E1" s="1"/>
      <c r="F1" s="1"/>
      <c r="G1" s="1"/>
      <c r="H1" s="1"/>
      <c r="I1" s="1"/>
      <c r="J1" s="1"/>
      <c r="K1" s="1"/>
      <c r="L1" s="1"/>
      <c r="M1" s="7" t="s">
        <v>3</v>
      </c>
      <c r="N1" s="1"/>
      <c r="O1" s="1"/>
      <c r="P1" s="1"/>
      <c r="Q1" s="1"/>
      <c r="R1" s="1"/>
      <c r="S1" s="7" t="s">
        <v>6</v>
      </c>
      <c r="T1" s="7"/>
      <c r="U1" s="1"/>
      <c r="V1" s="1"/>
      <c r="W1" s="1"/>
      <c r="X1" s="1"/>
      <c r="Y1" s="1"/>
      <c r="Z1" s="1"/>
      <c r="AA1" s="1"/>
      <c r="AB1" s="1"/>
      <c r="AC1" s="1"/>
    </row>
    <row r="2" spans="1:29" ht="42" customHeight="1" x14ac:dyDescent="0.35">
      <c r="A2" s="10" t="s">
        <v>7</v>
      </c>
      <c r="B2" s="11" t="s">
        <v>11</v>
      </c>
      <c r="C2" s="11" t="s">
        <v>12</v>
      </c>
      <c r="D2" s="11" t="s">
        <v>13</v>
      </c>
      <c r="E2" s="15" t="s">
        <v>14</v>
      </c>
      <c r="F2" s="15" t="s">
        <v>20</v>
      </c>
      <c r="G2" s="15" t="s">
        <v>21</v>
      </c>
      <c r="H2" s="15" t="s">
        <v>22</v>
      </c>
      <c r="I2" s="15" t="s">
        <v>23</v>
      </c>
      <c r="J2" s="16" t="s">
        <v>24</v>
      </c>
      <c r="K2" s="1"/>
      <c r="L2" s="1"/>
      <c r="M2" s="244" t="s">
        <v>32</v>
      </c>
      <c r="N2" s="245"/>
      <c r="O2" s="245"/>
      <c r="P2" s="245"/>
      <c r="Q2" s="246"/>
      <c r="R2" s="17"/>
      <c r="S2" s="121" t="s">
        <v>33</v>
      </c>
      <c r="T2" s="1"/>
      <c r="U2" s="1"/>
      <c r="V2" s="1"/>
      <c r="W2" s="1"/>
      <c r="X2" s="1"/>
      <c r="Y2" s="1"/>
      <c r="Z2" s="1"/>
      <c r="AA2" s="1"/>
      <c r="AB2" s="1"/>
      <c r="AC2" s="1"/>
    </row>
    <row r="3" spans="1:29" s="194" customFormat="1" ht="15.75" customHeight="1" x14ac:dyDescent="0.25">
      <c r="A3" s="182">
        <v>8</v>
      </c>
      <c r="B3" s="183" t="s">
        <v>336</v>
      </c>
      <c r="C3" s="184" t="s">
        <v>370</v>
      </c>
      <c r="D3" s="184" t="s">
        <v>334</v>
      </c>
      <c r="E3" s="185"/>
      <c r="F3" s="186"/>
      <c r="G3" s="187"/>
      <c r="H3" s="188"/>
      <c r="I3" s="186"/>
      <c r="J3" s="189"/>
      <c r="K3" s="190" t="str">
        <f t="shared" ref="K3:K66" si="0">CONCATENATE(F3,I3)</f>
        <v/>
      </c>
      <c r="L3" s="191"/>
      <c r="M3" s="230" t="s">
        <v>71</v>
      </c>
      <c r="N3" s="231"/>
      <c r="O3" s="231"/>
      <c r="P3" s="231"/>
      <c r="Q3" s="232"/>
      <c r="R3" s="192"/>
      <c r="S3" s="193" t="s">
        <v>273</v>
      </c>
      <c r="T3" s="191"/>
      <c r="U3" s="191"/>
      <c r="V3" s="191"/>
      <c r="W3" s="191"/>
      <c r="X3" s="191"/>
      <c r="Y3" s="191"/>
      <c r="Z3" s="191"/>
      <c r="AA3" s="191"/>
      <c r="AB3" s="191"/>
      <c r="AC3" s="191"/>
    </row>
    <row r="4" spans="1:29" s="194" customFormat="1" ht="15.75" customHeight="1" x14ac:dyDescent="0.25">
      <c r="A4" s="182">
        <v>9</v>
      </c>
      <c r="B4" s="183" t="s">
        <v>336</v>
      </c>
      <c r="C4" s="184" t="s">
        <v>304</v>
      </c>
      <c r="D4" s="184" t="s">
        <v>337</v>
      </c>
      <c r="E4" s="195" t="s">
        <v>373</v>
      </c>
      <c r="F4" s="196" t="s">
        <v>139</v>
      </c>
      <c r="G4" s="196" t="s">
        <v>141</v>
      </c>
      <c r="H4" s="196"/>
      <c r="I4" s="196" t="s">
        <v>294</v>
      </c>
      <c r="J4" s="197"/>
      <c r="K4" s="190" t="str">
        <f t="shared" si="0"/>
        <v>FluencyMinor</v>
      </c>
      <c r="L4" s="191"/>
      <c r="M4" s="230" t="s">
        <v>95</v>
      </c>
      <c r="N4" s="231"/>
      <c r="O4" s="231"/>
      <c r="P4" s="231"/>
      <c r="Q4" s="232"/>
      <c r="R4" s="192"/>
      <c r="S4" s="198" t="s">
        <v>50</v>
      </c>
      <c r="T4" s="191"/>
      <c r="U4" s="191"/>
      <c r="V4" s="191"/>
      <c r="W4" s="191"/>
      <c r="X4" s="191"/>
      <c r="Y4" s="191"/>
      <c r="Z4" s="191"/>
      <c r="AA4" s="191"/>
      <c r="AB4" s="191"/>
      <c r="AC4" s="191"/>
    </row>
    <row r="5" spans="1:29" s="194" customFormat="1" ht="15.75" customHeight="1" x14ac:dyDescent="0.25">
      <c r="A5" s="182">
        <v>9</v>
      </c>
      <c r="B5" s="183"/>
      <c r="C5" s="184"/>
      <c r="D5" s="184"/>
      <c r="E5" s="195"/>
      <c r="F5" s="196" t="s">
        <v>83</v>
      </c>
      <c r="G5" s="196" t="s">
        <v>123</v>
      </c>
      <c r="H5" s="196"/>
      <c r="I5" s="196" t="s">
        <v>291</v>
      </c>
      <c r="J5" s="197"/>
      <c r="K5" s="190" t="str">
        <f t="shared" si="0"/>
        <v>AccuracyMajor</v>
      </c>
      <c r="L5" s="191"/>
      <c r="M5" s="199"/>
      <c r="N5" s="200"/>
      <c r="O5" s="200"/>
      <c r="P5" s="200"/>
      <c r="Q5" s="201"/>
      <c r="R5" s="192"/>
      <c r="S5" s="198"/>
      <c r="T5" s="191"/>
      <c r="U5" s="191"/>
      <c r="V5" s="191"/>
      <c r="W5" s="191"/>
      <c r="X5" s="191"/>
      <c r="Y5" s="191"/>
      <c r="Z5" s="191"/>
      <c r="AA5" s="191"/>
      <c r="AB5" s="191"/>
      <c r="AC5" s="191"/>
    </row>
    <row r="6" spans="1:29" s="194" customFormat="1" ht="15.75" customHeight="1" x14ac:dyDescent="0.25">
      <c r="A6" s="182">
        <v>10</v>
      </c>
      <c r="B6" s="183" t="s">
        <v>336</v>
      </c>
      <c r="C6" s="184" t="s">
        <v>305</v>
      </c>
      <c r="D6" s="184" t="s">
        <v>338</v>
      </c>
      <c r="E6" s="195" t="s">
        <v>374</v>
      </c>
      <c r="F6" s="196" t="s">
        <v>139</v>
      </c>
      <c r="G6" s="196" t="s">
        <v>141</v>
      </c>
      <c r="H6" s="196"/>
      <c r="I6" s="196" t="s">
        <v>291</v>
      </c>
      <c r="J6" s="197"/>
      <c r="K6" s="190" t="str">
        <f t="shared" si="0"/>
        <v>FluencyMajor</v>
      </c>
      <c r="L6" s="191"/>
      <c r="M6" s="230" t="s">
        <v>96</v>
      </c>
      <c r="N6" s="231"/>
      <c r="O6" s="231"/>
      <c r="P6" s="231"/>
      <c r="Q6" s="232"/>
      <c r="R6" s="202"/>
      <c r="S6" s="198" t="s">
        <v>97</v>
      </c>
      <c r="T6" s="191"/>
      <c r="U6" s="191"/>
      <c r="V6" s="191"/>
      <c r="W6" s="191"/>
      <c r="X6" s="191"/>
      <c r="Y6" s="191"/>
      <c r="Z6" s="191"/>
      <c r="AA6" s="191"/>
      <c r="AB6" s="191"/>
      <c r="AC6" s="191"/>
    </row>
    <row r="7" spans="1:29" s="194" customFormat="1" ht="15.75" customHeight="1" x14ac:dyDescent="0.25">
      <c r="A7" s="182">
        <v>10</v>
      </c>
      <c r="B7" s="183"/>
      <c r="C7" s="184"/>
      <c r="D7" s="184"/>
      <c r="E7" s="195"/>
      <c r="F7" s="196" t="s">
        <v>84</v>
      </c>
      <c r="G7" s="196" t="s">
        <v>156</v>
      </c>
      <c r="H7" s="196"/>
      <c r="I7" s="196" t="s">
        <v>294</v>
      </c>
      <c r="J7" s="197"/>
      <c r="K7" s="190" t="str">
        <f t="shared" si="0"/>
        <v>StyleMinor</v>
      </c>
      <c r="L7" s="191"/>
      <c r="M7" s="199"/>
      <c r="N7" s="200"/>
      <c r="O7" s="200"/>
      <c r="P7" s="200"/>
      <c r="Q7" s="201"/>
      <c r="R7" s="202"/>
      <c r="S7" s="198"/>
      <c r="T7" s="191"/>
      <c r="U7" s="191"/>
      <c r="V7" s="191"/>
      <c r="W7" s="191"/>
      <c r="X7" s="191"/>
      <c r="Y7" s="191"/>
      <c r="Z7" s="191"/>
      <c r="AA7" s="191"/>
      <c r="AB7" s="191"/>
      <c r="AC7" s="191"/>
    </row>
    <row r="8" spans="1:29" s="194" customFormat="1" ht="15.75" customHeight="1" x14ac:dyDescent="0.25">
      <c r="A8" s="182">
        <v>10</v>
      </c>
      <c r="B8" s="183"/>
      <c r="C8" s="184"/>
      <c r="D8" s="184"/>
      <c r="E8" s="195"/>
      <c r="F8" s="196" t="s">
        <v>84</v>
      </c>
      <c r="G8" s="196" t="s">
        <v>156</v>
      </c>
      <c r="H8" s="196"/>
      <c r="I8" s="196" t="s">
        <v>294</v>
      </c>
      <c r="J8" s="197"/>
      <c r="K8" s="190" t="str">
        <f t="shared" si="0"/>
        <v>StyleMinor</v>
      </c>
      <c r="L8" s="191"/>
      <c r="M8" s="199"/>
      <c r="N8" s="200"/>
      <c r="O8" s="200"/>
      <c r="P8" s="200"/>
      <c r="Q8" s="201"/>
      <c r="R8" s="202"/>
      <c r="S8" s="198"/>
      <c r="T8" s="191"/>
      <c r="U8" s="191"/>
      <c r="V8" s="191"/>
      <c r="W8" s="191"/>
      <c r="X8" s="191"/>
      <c r="Y8" s="191"/>
      <c r="Z8" s="191"/>
      <c r="AA8" s="191"/>
      <c r="AB8" s="191"/>
      <c r="AC8" s="191"/>
    </row>
    <row r="9" spans="1:29" s="194" customFormat="1" ht="15.75" customHeight="1" x14ac:dyDescent="0.25">
      <c r="A9" s="182">
        <v>11</v>
      </c>
      <c r="B9" s="183" t="s">
        <v>336</v>
      </c>
      <c r="C9" s="184" t="s">
        <v>327</v>
      </c>
      <c r="D9" s="184" t="s">
        <v>339</v>
      </c>
      <c r="E9" s="195" t="s">
        <v>375</v>
      </c>
      <c r="F9" s="196" t="s">
        <v>84</v>
      </c>
      <c r="G9" s="196" t="s">
        <v>156</v>
      </c>
      <c r="H9" s="196"/>
      <c r="I9" s="196" t="s">
        <v>294</v>
      </c>
      <c r="J9" s="197"/>
      <c r="K9" s="190" t="str">
        <f t="shared" si="0"/>
        <v>StyleMinor</v>
      </c>
      <c r="L9" s="191"/>
      <c r="M9" s="230" t="s">
        <v>99</v>
      </c>
      <c r="N9" s="231"/>
      <c r="O9" s="231"/>
      <c r="P9" s="231"/>
      <c r="Q9" s="232"/>
      <c r="R9" s="191"/>
      <c r="S9" s="193" t="s">
        <v>275</v>
      </c>
      <c r="T9" s="191"/>
      <c r="U9" s="191"/>
      <c r="V9" s="191"/>
      <c r="W9" s="191"/>
      <c r="X9" s="191"/>
      <c r="Y9" s="191"/>
      <c r="Z9" s="191"/>
      <c r="AA9" s="191"/>
      <c r="AB9" s="191"/>
      <c r="AC9" s="191"/>
    </row>
    <row r="10" spans="1:29" s="194" customFormat="1" ht="15.75" customHeight="1" x14ac:dyDescent="0.25">
      <c r="A10" s="182">
        <v>11</v>
      </c>
      <c r="B10" s="183"/>
      <c r="C10" s="184"/>
      <c r="D10" s="184"/>
      <c r="E10" s="195"/>
      <c r="F10" s="196" t="s">
        <v>87</v>
      </c>
      <c r="G10" s="196"/>
      <c r="H10" s="196"/>
      <c r="I10" s="196" t="s">
        <v>74</v>
      </c>
      <c r="J10" s="197"/>
      <c r="K10" s="190" t="str">
        <f t="shared" si="0"/>
        <v>OtherKudos</v>
      </c>
      <c r="L10" s="191"/>
      <c r="M10" s="230"/>
      <c r="N10" s="231"/>
      <c r="O10" s="231"/>
      <c r="P10" s="231"/>
      <c r="Q10" s="232"/>
      <c r="R10" s="191"/>
      <c r="S10" s="193"/>
      <c r="T10" s="191"/>
      <c r="U10" s="191"/>
      <c r="V10" s="191"/>
      <c r="W10" s="191"/>
      <c r="X10" s="191"/>
      <c r="Y10" s="191"/>
      <c r="Z10" s="191"/>
      <c r="AA10" s="191"/>
      <c r="AB10" s="191"/>
      <c r="AC10" s="191"/>
    </row>
    <row r="11" spans="1:29" s="194" customFormat="1" ht="15.75" customHeight="1" x14ac:dyDescent="0.25">
      <c r="A11" s="182">
        <v>12</v>
      </c>
      <c r="B11" s="183" t="s">
        <v>336</v>
      </c>
      <c r="C11" s="184" t="s">
        <v>328</v>
      </c>
      <c r="D11" s="184" t="s">
        <v>340</v>
      </c>
      <c r="E11" s="196"/>
      <c r="F11" s="196"/>
      <c r="G11" s="196"/>
      <c r="H11" s="196"/>
      <c r="I11" s="196"/>
      <c r="J11" s="197"/>
      <c r="K11" s="190" t="str">
        <f t="shared" si="0"/>
        <v/>
      </c>
      <c r="L11" s="191"/>
      <c r="M11" s="243"/>
      <c r="N11" s="231"/>
      <c r="O11" s="231"/>
      <c r="P11" s="231"/>
      <c r="Q11" s="232"/>
      <c r="R11" s="202"/>
      <c r="S11" s="193" t="s">
        <v>276</v>
      </c>
      <c r="T11" s="191"/>
      <c r="U11" s="191"/>
      <c r="V11" s="191"/>
      <c r="W11" s="191"/>
      <c r="X11" s="191"/>
      <c r="Y11" s="191"/>
      <c r="Z11" s="191"/>
      <c r="AA11" s="191"/>
      <c r="AB11" s="191"/>
      <c r="AC11" s="191"/>
    </row>
    <row r="12" spans="1:29" s="194" customFormat="1" ht="15.75" customHeight="1" x14ac:dyDescent="0.25">
      <c r="A12" s="182">
        <v>13</v>
      </c>
      <c r="B12" s="183" t="s">
        <v>336</v>
      </c>
      <c r="C12" s="184" t="s">
        <v>306</v>
      </c>
      <c r="D12" s="184" t="s">
        <v>341</v>
      </c>
      <c r="E12" s="196"/>
      <c r="F12" s="196"/>
      <c r="G12" s="196"/>
      <c r="H12" s="196"/>
      <c r="I12" s="196"/>
      <c r="J12" s="197"/>
      <c r="K12" s="190" t="str">
        <f t="shared" si="0"/>
        <v/>
      </c>
      <c r="L12" s="191"/>
      <c r="M12" s="203"/>
      <c r="N12" s="200"/>
      <c r="O12" s="200"/>
      <c r="P12" s="200"/>
      <c r="Q12" s="201"/>
      <c r="R12" s="202"/>
      <c r="S12" s="193"/>
      <c r="T12" s="191"/>
      <c r="U12" s="191"/>
      <c r="V12" s="191"/>
      <c r="W12" s="191"/>
      <c r="X12" s="191"/>
      <c r="Y12" s="191"/>
      <c r="Z12" s="191"/>
      <c r="AA12" s="191"/>
      <c r="AB12" s="191"/>
      <c r="AC12" s="191"/>
    </row>
    <row r="13" spans="1:29" s="194" customFormat="1" ht="15.75" customHeight="1" x14ac:dyDescent="0.25">
      <c r="A13" s="182">
        <v>14</v>
      </c>
      <c r="B13" s="183" t="s">
        <v>336</v>
      </c>
      <c r="C13" s="184" t="s">
        <v>307</v>
      </c>
      <c r="D13" s="184" t="s">
        <v>342</v>
      </c>
      <c r="E13" s="195" t="s">
        <v>376</v>
      </c>
      <c r="F13" s="196" t="s">
        <v>157</v>
      </c>
      <c r="G13" s="196" t="s">
        <v>160</v>
      </c>
      <c r="H13" s="196"/>
      <c r="I13" s="196" t="s">
        <v>294</v>
      </c>
      <c r="J13" s="197"/>
      <c r="K13" s="190" t="str">
        <f t="shared" si="0"/>
        <v>DesignMinor</v>
      </c>
      <c r="L13" s="191"/>
      <c r="M13" s="230" t="s">
        <v>100</v>
      </c>
      <c r="N13" s="231"/>
      <c r="O13" s="231"/>
      <c r="P13" s="231"/>
      <c r="Q13" s="232"/>
      <c r="R13" s="202"/>
      <c r="S13" s="193" t="s">
        <v>277</v>
      </c>
      <c r="T13" s="191"/>
      <c r="U13" s="191"/>
      <c r="V13" s="191"/>
      <c r="W13" s="191"/>
      <c r="X13" s="191"/>
      <c r="Y13" s="191"/>
      <c r="Z13" s="191"/>
      <c r="AA13" s="191"/>
      <c r="AB13" s="191"/>
      <c r="AC13" s="191"/>
    </row>
    <row r="14" spans="1:29" s="194" customFormat="1" ht="15.75" customHeight="1" x14ac:dyDescent="0.25">
      <c r="A14" s="182">
        <v>14</v>
      </c>
      <c r="B14" s="183"/>
      <c r="C14" s="184"/>
      <c r="D14" s="184"/>
      <c r="E14" s="195"/>
      <c r="F14" s="196" t="s">
        <v>84</v>
      </c>
      <c r="G14" s="196" t="s">
        <v>156</v>
      </c>
      <c r="H14" s="196"/>
      <c r="I14" s="196" t="s">
        <v>291</v>
      </c>
      <c r="J14" s="197"/>
      <c r="K14" s="190" t="str">
        <f t="shared" si="0"/>
        <v>StyleMajor</v>
      </c>
      <c r="L14" s="191"/>
      <c r="M14" s="230"/>
      <c r="N14" s="231"/>
      <c r="O14" s="231"/>
      <c r="P14" s="231"/>
      <c r="Q14" s="232"/>
      <c r="R14" s="202"/>
      <c r="S14" s="193"/>
      <c r="T14" s="191"/>
      <c r="U14" s="191"/>
      <c r="V14" s="191"/>
      <c r="W14" s="191"/>
      <c r="X14" s="191"/>
      <c r="Y14" s="191"/>
      <c r="Z14" s="191"/>
      <c r="AA14" s="191"/>
      <c r="AB14" s="191"/>
      <c r="AC14" s="191"/>
    </row>
    <row r="15" spans="1:29" s="194" customFormat="1" ht="15.75" customHeight="1" x14ac:dyDescent="0.25">
      <c r="A15" s="182">
        <v>15</v>
      </c>
      <c r="B15" s="183" t="s">
        <v>336</v>
      </c>
      <c r="C15" s="184" t="s">
        <v>308</v>
      </c>
      <c r="D15" s="184" t="s">
        <v>343</v>
      </c>
      <c r="E15" s="196"/>
      <c r="F15" s="196"/>
      <c r="G15" s="196"/>
      <c r="H15" s="196"/>
      <c r="I15" s="196"/>
      <c r="J15" s="197"/>
      <c r="K15" s="190" t="str">
        <f t="shared" si="0"/>
        <v/>
      </c>
      <c r="L15" s="191"/>
      <c r="M15" s="243"/>
      <c r="N15" s="231"/>
      <c r="O15" s="231"/>
      <c r="P15" s="231"/>
      <c r="Q15" s="232"/>
      <c r="R15" s="191"/>
      <c r="S15" s="204" t="s">
        <v>109</v>
      </c>
      <c r="T15" s="191"/>
      <c r="U15" s="191"/>
      <c r="V15" s="191"/>
      <c r="W15" s="191"/>
      <c r="X15" s="191"/>
      <c r="Y15" s="191"/>
      <c r="Z15" s="191"/>
      <c r="AA15" s="191"/>
      <c r="AB15" s="191"/>
      <c r="AC15" s="191"/>
    </row>
    <row r="16" spans="1:29" s="278" customFormat="1" ht="15.75" customHeight="1" x14ac:dyDescent="0.25">
      <c r="A16" s="270">
        <v>16</v>
      </c>
      <c r="B16" s="271" t="s">
        <v>336</v>
      </c>
      <c r="C16" s="272" t="s">
        <v>309</v>
      </c>
      <c r="D16" s="272" t="s">
        <v>344</v>
      </c>
      <c r="E16" s="273" t="s">
        <v>377</v>
      </c>
      <c r="F16" s="205" t="s">
        <v>84</v>
      </c>
      <c r="G16" s="205" t="s">
        <v>156</v>
      </c>
      <c r="H16" s="205"/>
      <c r="I16" s="205" t="s">
        <v>294</v>
      </c>
      <c r="J16" s="274"/>
      <c r="K16" s="190" t="str">
        <f t="shared" si="0"/>
        <v>StyleMinor</v>
      </c>
      <c r="L16" s="276"/>
      <c r="M16" s="230" t="s">
        <v>104</v>
      </c>
      <c r="N16" s="231"/>
      <c r="O16" s="231"/>
      <c r="P16" s="231"/>
      <c r="Q16" s="232"/>
      <c r="R16" s="277"/>
      <c r="S16" s="275"/>
      <c r="T16" s="276"/>
      <c r="U16" s="276"/>
      <c r="V16" s="276"/>
      <c r="W16" s="276"/>
      <c r="X16" s="276"/>
      <c r="Y16" s="276"/>
      <c r="Z16" s="276"/>
      <c r="AA16" s="276"/>
      <c r="AB16" s="276"/>
      <c r="AC16" s="276"/>
    </row>
    <row r="17" spans="1:29" s="278" customFormat="1" ht="15.75" customHeight="1" x14ac:dyDescent="0.25">
      <c r="A17" s="270">
        <v>16</v>
      </c>
      <c r="B17" s="271"/>
      <c r="C17" s="272"/>
      <c r="D17" s="272"/>
      <c r="E17" s="273"/>
      <c r="F17" s="205" t="s">
        <v>83</v>
      </c>
      <c r="G17" s="205" t="s">
        <v>122</v>
      </c>
      <c r="H17" s="205"/>
      <c r="I17" s="205" t="s">
        <v>294</v>
      </c>
      <c r="J17" s="274"/>
      <c r="K17" s="190" t="str">
        <f t="shared" si="0"/>
        <v>AccuracyMinor</v>
      </c>
      <c r="L17" s="276"/>
      <c r="M17" s="230"/>
      <c r="N17" s="231"/>
      <c r="O17" s="231"/>
      <c r="P17" s="231"/>
      <c r="Q17" s="232"/>
      <c r="R17" s="277"/>
      <c r="S17" s="275"/>
      <c r="T17" s="276"/>
      <c r="U17" s="276"/>
      <c r="V17" s="276"/>
      <c r="W17" s="276"/>
      <c r="X17" s="276"/>
      <c r="Y17" s="276"/>
      <c r="Z17" s="276"/>
      <c r="AA17" s="276"/>
      <c r="AB17" s="276"/>
      <c r="AC17" s="276"/>
    </row>
    <row r="18" spans="1:29" s="278" customFormat="1" ht="15.75" customHeight="1" x14ac:dyDescent="0.25">
      <c r="A18" s="270">
        <v>16</v>
      </c>
      <c r="B18" s="271"/>
      <c r="C18" s="272"/>
      <c r="D18" s="272"/>
      <c r="E18" s="273"/>
      <c r="F18" s="205" t="s">
        <v>84</v>
      </c>
      <c r="G18" s="205" t="s">
        <v>152</v>
      </c>
      <c r="H18" s="205"/>
      <c r="I18" s="205" t="s">
        <v>294</v>
      </c>
      <c r="J18" s="274"/>
      <c r="K18" s="190" t="str">
        <f t="shared" si="0"/>
        <v>StyleMinor</v>
      </c>
      <c r="L18" s="276"/>
      <c r="M18" s="230"/>
      <c r="N18" s="231"/>
      <c r="O18" s="231"/>
      <c r="P18" s="231"/>
      <c r="Q18" s="232"/>
      <c r="R18" s="277"/>
      <c r="S18" s="275"/>
      <c r="T18" s="276"/>
      <c r="U18" s="276"/>
      <c r="V18" s="276"/>
      <c r="W18" s="276"/>
      <c r="X18" s="276"/>
      <c r="Y18" s="276"/>
      <c r="Z18" s="276"/>
      <c r="AA18" s="276"/>
      <c r="AB18" s="276"/>
      <c r="AC18" s="276"/>
    </row>
    <row r="19" spans="1:29" s="194" customFormat="1" ht="15" customHeight="1" x14ac:dyDescent="0.25">
      <c r="A19" s="182">
        <v>17</v>
      </c>
      <c r="B19" s="183" t="s">
        <v>336</v>
      </c>
      <c r="C19" s="184" t="s">
        <v>310</v>
      </c>
      <c r="D19" s="184" t="s">
        <v>345</v>
      </c>
      <c r="E19" s="196"/>
      <c r="F19" s="196"/>
      <c r="G19" s="196"/>
      <c r="H19" s="196"/>
      <c r="I19" s="196"/>
      <c r="J19" s="197"/>
      <c r="K19" s="190" t="str">
        <f t="shared" si="0"/>
        <v/>
      </c>
      <c r="L19" s="191"/>
      <c r="M19" s="243"/>
      <c r="N19" s="231"/>
      <c r="O19" s="231"/>
      <c r="P19" s="231"/>
      <c r="Q19" s="232"/>
      <c r="R19" s="192"/>
      <c r="S19" s="190"/>
      <c r="T19" s="191"/>
      <c r="U19" s="191"/>
      <c r="V19" s="191"/>
      <c r="W19" s="191"/>
      <c r="X19" s="191"/>
      <c r="Y19" s="191"/>
      <c r="Z19" s="191"/>
      <c r="AA19" s="191"/>
      <c r="AB19" s="191"/>
      <c r="AC19" s="191"/>
    </row>
    <row r="20" spans="1:29" s="278" customFormat="1" ht="15.75" customHeight="1" x14ac:dyDescent="0.25">
      <c r="A20" s="270">
        <v>18</v>
      </c>
      <c r="B20" s="271" t="s">
        <v>336</v>
      </c>
      <c r="C20" s="272" t="s">
        <v>311</v>
      </c>
      <c r="D20" s="272" t="s">
        <v>346</v>
      </c>
      <c r="E20" s="273" t="s">
        <v>378</v>
      </c>
      <c r="F20" s="205" t="s">
        <v>139</v>
      </c>
      <c r="G20" s="205" t="s">
        <v>141</v>
      </c>
      <c r="H20" s="205"/>
      <c r="I20" s="205" t="s">
        <v>294</v>
      </c>
      <c r="J20" s="274"/>
      <c r="K20" s="190" t="str">
        <f t="shared" si="0"/>
        <v>FluencyMinor</v>
      </c>
      <c r="L20" s="276"/>
      <c r="M20" s="236" t="s">
        <v>108</v>
      </c>
      <c r="N20" s="237"/>
      <c r="O20" s="237"/>
      <c r="P20" s="237"/>
      <c r="Q20" s="238"/>
      <c r="R20" s="279"/>
      <c r="S20" s="275"/>
      <c r="T20" s="276"/>
      <c r="U20" s="276"/>
      <c r="V20" s="276"/>
      <c r="W20" s="276"/>
      <c r="X20" s="276"/>
      <c r="Y20" s="276"/>
      <c r="Z20" s="276"/>
      <c r="AA20" s="276"/>
      <c r="AB20" s="276"/>
      <c r="AC20" s="276"/>
    </row>
    <row r="21" spans="1:29" s="278" customFormat="1" ht="15.75" customHeight="1" x14ac:dyDescent="0.25">
      <c r="A21" s="270">
        <v>18</v>
      </c>
      <c r="B21" s="271"/>
      <c r="C21" s="272"/>
      <c r="D21" s="272"/>
      <c r="E21" s="273"/>
      <c r="F21" s="205" t="s">
        <v>84</v>
      </c>
      <c r="G21" s="205" t="s">
        <v>156</v>
      </c>
      <c r="H21" s="205"/>
      <c r="I21" s="205" t="s">
        <v>294</v>
      </c>
      <c r="J21" s="274"/>
      <c r="K21" s="190" t="str">
        <f t="shared" si="0"/>
        <v>StyleMinor</v>
      </c>
      <c r="L21" s="276"/>
      <c r="M21" s="236"/>
      <c r="N21" s="237"/>
      <c r="O21" s="237"/>
      <c r="P21" s="237"/>
      <c r="Q21" s="238"/>
      <c r="R21" s="279"/>
      <c r="S21" s="275"/>
      <c r="T21" s="276"/>
      <c r="U21" s="276"/>
      <c r="V21" s="276"/>
      <c r="W21" s="276"/>
      <c r="X21" s="276"/>
      <c r="Y21" s="276"/>
      <c r="Z21" s="276"/>
      <c r="AA21" s="276"/>
      <c r="AB21" s="276"/>
      <c r="AC21" s="276"/>
    </row>
    <row r="22" spans="1:29" s="194" customFormat="1" ht="15.75" customHeight="1" x14ac:dyDescent="0.25">
      <c r="A22" s="182">
        <v>19</v>
      </c>
      <c r="B22" s="183" t="s">
        <v>336</v>
      </c>
      <c r="C22" s="184" t="s">
        <v>312</v>
      </c>
      <c r="D22" s="184" t="s">
        <v>347</v>
      </c>
      <c r="E22" s="196"/>
      <c r="F22" s="196"/>
      <c r="G22" s="196"/>
      <c r="H22" s="196"/>
      <c r="I22" s="196"/>
      <c r="J22" s="197"/>
      <c r="K22" s="190" t="str">
        <f t="shared" si="0"/>
        <v/>
      </c>
      <c r="L22" s="191"/>
      <c r="M22" s="236"/>
      <c r="N22" s="237"/>
      <c r="O22" s="237"/>
      <c r="P22" s="237"/>
      <c r="Q22" s="238"/>
      <c r="R22" s="202"/>
      <c r="S22" s="190"/>
      <c r="T22" s="191"/>
      <c r="U22" s="191"/>
      <c r="V22" s="191"/>
      <c r="W22" s="191"/>
      <c r="X22" s="191"/>
      <c r="Y22" s="191"/>
      <c r="Z22" s="191"/>
      <c r="AA22" s="191"/>
      <c r="AB22" s="191"/>
      <c r="AC22" s="191"/>
    </row>
    <row r="23" spans="1:29" s="194" customFormat="1" ht="15" customHeight="1" x14ac:dyDescent="0.25">
      <c r="A23" s="182">
        <v>1</v>
      </c>
      <c r="B23" s="183" t="s">
        <v>336</v>
      </c>
      <c r="C23" s="184" t="s">
        <v>371</v>
      </c>
      <c r="D23" s="184" t="s">
        <v>333</v>
      </c>
      <c r="E23" s="196"/>
      <c r="F23" s="196"/>
      <c r="G23" s="196"/>
      <c r="H23" s="196"/>
      <c r="I23" s="196"/>
      <c r="J23" s="197"/>
      <c r="K23" s="190" t="str">
        <f t="shared" si="0"/>
        <v/>
      </c>
      <c r="L23" s="191"/>
      <c r="M23" s="240"/>
      <c r="N23" s="241"/>
      <c r="O23" s="241"/>
      <c r="P23" s="241"/>
      <c r="Q23" s="242"/>
      <c r="R23" s="191"/>
      <c r="S23" s="191"/>
      <c r="T23" s="191"/>
      <c r="U23" s="191"/>
      <c r="V23" s="191"/>
      <c r="W23" s="191"/>
      <c r="X23" s="191"/>
      <c r="Y23" s="191"/>
      <c r="Z23" s="191"/>
      <c r="AA23" s="191"/>
      <c r="AB23" s="191"/>
      <c r="AC23" s="191"/>
    </row>
    <row r="24" spans="1:29" s="194" customFormat="1" ht="15.75" x14ac:dyDescent="0.25">
      <c r="A24" s="182">
        <v>2</v>
      </c>
      <c r="B24" s="183" t="s">
        <v>336</v>
      </c>
      <c r="C24" s="184" t="s">
        <v>300</v>
      </c>
      <c r="D24" s="184" t="s">
        <v>348</v>
      </c>
      <c r="E24" s="195" t="s">
        <v>379</v>
      </c>
      <c r="F24" s="196" t="s">
        <v>83</v>
      </c>
      <c r="G24" s="196" t="s">
        <v>120</v>
      </c>
      <c r="H24" s="196"/>
      <c r="I24" s="196" t="s">
        <v>294</v>
      </c>
      <c r="J24" s="197"/>
      <c r="K24" s="190" t="str">
        <f t="shared" si="0"/>
        <v>AccuracyMinor</v>
      </c>
      <c r="L24" s="191"/>
      <c r="M24" s="191"/>
      <c r="N24" s="191"/>
      <c r="O24" s="191"/>
      <c r="P24" s="191"/>
      <c r="Q24" s="191"/>
      <c r="R24" s="191"/>
      <c r="S24" s="191"/>
      <c r="T24" s="191"/>
      <c r="U24" s="191"/>
      <c r="V24" s="191"/>
      <c r="W24" s="191"/>
      <c r="X24" s="191"/>
      <c r="Y24" s="191"/>
      <c r="Z24" s="191"/>
      <c r="AA24" s="191"/>
      <c r="AB24" s="191"/>
      <c r="AC24" s="191"/>
    </row>
    <row r="25" spans="1:29" s="194" customFormat="1" ht="63.75" x14ac:dyDescent="0.25">
      <c r="A25" s="182">
        <v>3</v>
      </c>
      <c r="B25" s="183" t="s">
        <v>336</v>
      </c>
      <c r="C25" s="184" t="s">
        <v>301</v>
      </c>
      <c r="D25" s="184" t="s">
        <v>349</v>
      </c>
      <c r="E25" s="195" t="s">
        <v>383</v>
      </c>
      <c r="F25" s="196" t="s">
        <v>84</v>
      </c>
      <c r="G25" s="196" t="s">
        <v>156</v>
      </c>
      <c r="H25" s="196"/>
      <c r="I25" s="196" t="s">
        <v>290</v>
      </c>
      <c r="J25" s="197"/>
      <c r="K25" s="190" t="str">
        <f t="shared" si="0"/>
        <v>StyleCritical</v>
      </c>
      <c r="L25" s="191"/>
      <c r="M25" s="191"/>
      <c r="N25" s="191"/>
      <c r="O25" s="191"/>
      <c r="P25" s="191"/>
      <c r="Q25" s="191"/>
      <c r="R25" s="191"/>
      <c r="S25" s="191"/>
      <c r="T25" s="191"/>
      <c r="U25" s="191"/>
      <c r="V25" s="191"/>
      <c r="W25" s="191"/>
      <c r="X25" s="191"/>
      <c r="Y25" s="191"/>
      <c r="Z25" s="191"/>
      <c r="AA25" s="191"/>
      <c r="AB25" s="191"/>
      <c r="AC25" s="191"/>
    </row>
    <row r="26" spans="1:29" s="194" customFormat="1" ht="15.75" x14ac:dyDescent="0.25">
      <c r="A26" s="182">
        <v>3</v>
      </c>
      <c r="B26" s="183"/>
      <c r="C26" s="184"/>
      <c r="D26" s="184"/>
      <c r="E26" s="195"/>
      <c r="F26" s="196" t="s">
        <v>84</v>
      </c>
      <c r="G26" s="196" t="s">
        <v>156</v>
      </c>
      <c r="H26" s="196"/>
      <c r="I26" s="196" t="s">
        <v>294</v>
      </c>
      <c r="J26" s="197"/>
      <c r="K26" s="190" t="str">
        <f t="shared" si="0"/>
        <v>StyleMinor</v>
      </c>
      <c r="L26" s="191"/>
      <c r="M26" s="191"/>
      <c r="N26" s="191"/>
      <c r="O26" s="191"/>
      <c r="P26" s="191"/>
      <c r="Q26" s="191"/>
      <c r="R26" s="191"/>
      <c r="S26" s="191"/>
      <c r="T26" s="191"/>
      <c r="U26" s="191"/>
      <c r="V26" s="191"/>
      <c r="W26" s="191"/>
      <c r="X26" s="191"/>
      <c r="Y26" s="191"/>
      <c r="Z26" s="191"/>
      <c r="AA26" s="191"/>
      <c r="AB26" s="191"/>
      <c r="AC26" s="191"/>
    </row>
    <row r="27" spans="1:29" s="194" customFormat="1" ht="15.75" x14ac:dyDescent="0.25">
      <c r="A27" s="182">
        <v>3</v>
      </c>
      <c r="B27" s="183"/>
      <c r="C27" s="184"/>
      <c r="D27" s="184"/>
      <c r="E27" s="195"/>
      <c r="F27" s="196" t="s">
        <v>84</v>
      </c>
      <c r="G27" s="196" t="s">
        <v>156</v>
      </c>
      <c r="H27" s="196"/>
      <c r="I27" s="196" t="s">
        <v>291</v>
      </c>
      <c r="J27" s="197"/>
      <c r="K27" s="190" t="str">
        <f t="shared" si="0"/>
        <v>StyleMajor</v>
      </c>
      <c r="L27" s="191"/>
      <c r="M27" s="191"/>
      <c r="N27" s="191"/>
      <c r="O27" s="191"/>
      <c r="P27" s="191"/>
      <c r="Q27" s="191"/>
      <c r="R27" s="191"/>
      <c r="S27" s="191"/>
      <c r="T27" s="191"/>
      <c r="U27" s="191"/>
      <c r="V27" s="191"/>
      <c r="W27" s="191"/>
      <c r="X27" s="191"/>
      <c r="Y27" s="191"/>
      <c r="Z27" s="191"/>
      <c r="AA27" s="191"/>
      <c r="AB27" s="191"/>
      <c r="AC27" s="191"/>
    </row>
    <row r="28" spans="1:29" s="194" customFormat="1" ht="15.75" x14ac:dyDescent="0.25">
      <c r="A28" s="182">
        <v>3</v>
      </c>
      <c r="B28" s="183"/>
      <c r="C28" s="184"/>
      <c r="D28" s="184"/>
      <c r="E28" s="195"/>
      <c r="F28" s="196" t="s">
        <v>84</v>
      </c>
      <c r="G28" s="196" t="s">
        <v>154</v>
      </c>
      <c r="H28" s="196"/>
      <c r="I28" s="196" t="s">
        <v>291</v>
      </c>
      <c r="J28" s="197" t="s">
        <v>380</v>
      </c>
      <c r="K28" s="190" t="str">
        <f t="shared" si="0"/>
        <v>StyleMajor</v>
      </c>
      <c r="L28" s="191"/>
      <c r="M28" s="191"/>
      <c r="N28" s="191"/>
      <c r="O28" s="191"/>
      <c r="P28" s="191"/>
      <c r="Q28" s="191"/>
      <c r="R28" s="191"/>
      <c r="S28" s="191"/>
      <c r="T28" s="191"/>
      <c r="U28" s="191"/>
      <c r="V28" s="191"/>
      <c r="W28" s="191"/>
      <c r="X28" s="191"/>
      <c r="Y28" s="191"/>
      <c r="Z28" s="191"/>
      <c r="AA28" s="191"/>
      <c r="AB28" s="191"/>
      <c r="AC28" s="191"/>
    </row>
    <row r="29" spans="1:29" s="194" customFormat="1" ht="15.75" x14ac:dyDescent="0.25">
      <c r="A29" s="182">
        <v>3</v>
      </c>
      <c r="B29" s="183"/>
      <c r="C29" s="184"/>
      <c r="D29" s="184"/>
      <c r="E29" s="195"/>
      <c r="F29" s="196" t="s">
        <v>139</v>
      </c>
      <c r="G29" s="196" t="s">
        <v>140</v>
      </c>
      <c r="H29" s="196"/>
      <c r="I29" s="196" t="s">
        <v>294</v>
      </c>
      <c r="J29" s="197" t="s">
        <v>381</v>
      </c>
      <c r="K29" s="190" t="str">
        <f t="shared" si="0"/>
        <v>FluencyMinor</v>
      </c>
      <c r="L29" s="191"/>
      <c r="M29" s="191"/>
      <c r="N29" s="191"/>
      <c r="O29" s="191"/>
      <c r="P29" s="191"/>
      <c r="Q29" s="191"/>
      <c r="R29" s="191"/>
      <c r="S29" s="191"/>
      <c r="T29" s="191"/>
      <c r="U29" s="191"/>
      <c r="V29" s="191"/>
      <c r="W29" s="191"/>
      <c r="X29" s="191"/>
      <c r="Y29" s="191"/>
      <c r="Z29" s="191"/>
      <c r="AA29" s="191"/>
      <c r="AB29" s="191"/>
      <c r="AC29" s="191"/>
    </row>
    <row r="30" spans="1:29" s="194" customFormat="1" ht="15.75" x14ac:dyDescent="0.25">
      <c r="A30" s="182">
        <v>3</v>
      </c>
      <c r="B30" s="183"/>
      <c r="C30" s="184"/>
      <c r="D30" s="184"/>
      <c r="E30" s="195"/>
      <c r="F30" s="196" t="s">
        <v>139</v>
      </c>
      <c r="G30" s="196" t="s">
        <v>142</v>
      </c>
      <c r="H30" s="196"/>
      <c r="I30" s="196" t="s">
        <v>294</v>
      </c>
      <c r="J30" s="197"/>
      <c r="K30" s="190" t="str">
        <f t="shared" si="0"/>
        <v>FluencyMinor</v>
      </c>
      <c r="L30" s="191"/>
      <c r="M30" s="191"/>
      <c r="N30" s="191"/>
      <c r="O30" s="191"/>
      <c r="P30" s="191"/>
      <c r="Q30" s="191"/>
      <c r="R30" s="191"/>
      <c r="S30" s="191"/>
      <c r="T30" s="191"/>
      <c r="U30" s="191"/>
      <c r="V30" s="191"/>
      <c r="W30" s="191"/>
      <c r="X30" s="191"/>
      <c r="Y30" s="191"/>
      <c r="Z30" s="191"/>
      <c r="AA30" s="191"/>
      <c r="AB30" s="191"/>
      <c r="AC30" s="191"/>
    </row>
    <row r="31" spans="1:29" s="194" customFormat="1" ht="15.75" x14ac:dyDescent="0.25">
      <c r="A31" s="182">
        <v>3</v>
      </c>
      <c r="B31" s="183"/>
      <c r="C31" s="184"/>
      <c r="D31" s="184"/>
      <c r="E31" s="195"/>
      <c r="F31" s="196" t="s">
        <v>84</v>
      </c>
      <c r="G31" s="196" t="s">
        <v>154</v>
      </c>
      <c r="H31" s="196"/>
      <c r="I31" s="196" t="s">
        <v>294</v>
      </c>
      <c r="J31" s="197" t="s">
        <v>380</v>
      </c>
      <c r="K31" s="190" t="str">
        <f t="shared" si="0"/>
        <v>StyleMinor</v>
      </c>
      <c r="L31" s="191"/>
      <c r="M31" s="191"/>
      <c r="N31" s="191"/>
      <c r="O31" s="191"/>
      <c r="P31" s="191"/>
      <c r="Q31" s="191"/>
      <c r="R31" s="191"/>
      <c r="S31" s="191"/>
      <c r="T31" s="191"/>
      <c r="U31" s="191"/>
      <c r="V31" s="191"/>
      <c r="W31" s="191"/>
      <c r="X31" s="191"/>
      <c r="Y31" s="191"/>
      <c r="Z31" s="191"/>
      <c r="AA31" s="191"/>
      <c r="AB31" s="191"/>
      <c r="AC31" s="191"/>
    </row>
    <row r="32" spans="1:29" s="194" customFormat="1" ht="15.75" x14ac:dyDescent="0.25">
      <c r="A32" s="182">
        <v>3</v>
      </c>
      <c r="B32" s="183"/>
      <c r="C32" s="184"/>
      <c r="D32" s="184"/>
      <c r="E32" s="195"/>
      <c r="F32" s="196" t="s">
        <v>139</v>
      </c>
      <c r="G32" s="196" t="s">
        <v>142</v>
      </c>
      <c r="H32" s="196"/>
      <c r="I32" s="196" t="s">
        <v>294</v>
      </c>
      <c r="J32" s="197"/>
      <c r="K32" s="190" t="str">
        <f t="shared" si="0"/>
        <v>FluencyMinor</v>
      </c>
      <c r="L32" s="191"/>
      <c r="M32" s="191"/>
      <c r="N32" s="191"/>
      <c r="O32" s="191"/>
      <c r="P32" s="191"/>
      <c r="Q32" s="191"/>
      <c r="R32" s="191"/>
      <c r="S32" s="191"/>
      <c r="T32" s="191"/>
      <c r="U32" s="191"/>
      <c r="V32" s="191"/>
      <c r="W32" s="191"/>
      <c r="X32" s="191"/>
      <c r="Y32" s="191"/>
      <c r="Z32" s="191"/>
      <c r="AA32" s="191"/>
      <c r="AB32" s="191"/>
      <c r="AC32" s="191"/>
    </row>
    <row r="33" spans="1:29" s="194" customFormat="1" ht="15.75" x14ac:dyDescent="0.25">
      <c r="A33" s="182">
        <v>3</v>
      </c>
      <c r="B33" s="183"/>
      <c r="C33" s="184"/>
      <c r="D33" s="184"/>
      <c r="E33" s="195"/>
      <c r="F33" s="196" t="s">
        <v>139</v>
      </c>
      <c r="G33" s="196" t="s">
        <v>142</v>
      </c>
      <c r="H33" s="196"/>
      <c r="I33" s="196" t="s">
        <v>294</v>
      </c>
      <c r="K33" s="190" t="str">
        <f t="shared" si="0"/>
        <v>FluencyMinor</v>
      </c>
      <c r="L33" s="191"/>
      <c r="M33" s="191"/>
      <c r="N33" s="191"/>
      <c r="O33" s="191"/>
      <c r="P33" s="191"/>
      <c r="Q33" s="191"/>
      <c r="R33" s="191"/>
      <c r="S33" s="191"/>
      <c r="T33" s="191"/>
      <c r="U33" s="191"/>
      <c r="V33" s="191"/>
      <c r="W33" s="191"/>
      <c r="X33" s="191"/>
      <c r="Y33" s="191"/>
      <c r="Z33" s="191"/>
      <c r="AA33" s="191"/>
      <c r="AB33" s="191"/>
      <c r="AC33" s="191"/>
    </row>
    <row r="34" spans="1:29" s="194" customFormat="1" ht="15.75" x14ac:dyDescent="0.25">
      <c r="A34" s="182">
        <v>3</v>
      </c>
      <c r="B34" s="183"/>
      <c r="C34" s="184"/>
      <c r="D34" s="184"/>
      <c r="E34" s="195"/>
      <c r="F34" s="196" t="s">
        <v>139</v>
      </c>
      <c r="G34" s="196" t="s">
        <v>142</v>
      </c>
      <c r="H34" s="196"/>
      <c r="I34" s="196" t="s">
        <v>294</v>
      </c>
      <c r="J34" s="197" t="s">
        <v>382</v>
      </c>
      <c r="K34" s="190" t="str">
        <f t="shared" si="0"/>
        <v>FluencyMinor</v>
      </c>
      <c r="L34" s="191"/>
      <c r="M34" s="191"/>
      <c r="N34" s="191"/>
      <c r="O34" s="191"/>
      <c r="P34" s="191"/>
      <c r="Q34" s="191"/>
      <c r="R34" s="191"/>
      <c r="S34" s="191"/>
      <c r="T34" s="191"/>
      <c r="U34" s="191"/>
      <c r="V34" s="191"/>
      <c r="W34" s="191"/>
      <c r="X34" s="191"/>
      <c r="Y34" s="191"/>
      <c r="Z34" s="191"/>
      <c r="AA34" s="191"/>
      <c r="AB34" s="191"/>
      <c r="AC34" s="191"/>
    </row>
    <row r="35" spans="1:29" s="194" customFormat="1" ht="25.5" x14ac:dyDescent="0.25">
      <c r="A35" s="182">
        <v>4</v>
      </c>
      <c r="B35" s="183" t="s">
        <v>336</v>
      </c>
      <c r="C35" s="184" t="s">
        <v>302</v>
      </c>
      <c r="D35" s="184" t="s">
        <v>350</v>
      </c>
      <c r="E35" s="195" t="s">
        <v>384</v>
      </c>
      <c r="F35" s="196" t="s">
        <v>84</v>
      </c>
      <c r="G35" s="196" t="s">
        <v>152</v>
      </c>
      <c r="H35" s="196"/>
      <c r="I35" s="196" t="s">
        <v>294</v>
      </c>
      <c r="J35" s="197"/>
      <c r="K35" s="190" t="str">
        <f t="shared" si="0"/>
        <v>StyleMinor</v>
      </c>
      <c r="L35" s="191"/>
      <c r="M35" s="191"/>
      <c r="N35" s="191"/>
      <c r="O35" s="191"/>
      <c r="P35" s="191"/>
      <c r="Q35" s="191"/>
      <c r="R35" s="191"/>
      <c r="S35" s="191"/>
      <c r="T35" s="191"/>
      <c r="U35" s="191"/>
      <c r="V35" s="191"/>
      <c r="W35" s="191"/>
      <c r="X35" s="191"/>
      <c r="Y35" s="191"/>
      <c r="Z35" s="191"/>
      <c r="AA35" s="191"/>
      <c r="AB35" s="191"/>
      <c r="AC35" s="191"/>
    </row>
    <row r="36" spans="1:29" s="194" customFormat="1" ht="15.75" x14ac:dyDescent="0.25">
      <c r="A36" s="182">
        <v>5</v>
      </c>
      <c r="B36" s="183" t="s">
        <v>336</v>
      </c>
      <c r="C36" s="184" t="s">
        <v>325</v>
      </c>
      <c r="D36" s="184" t="s">
        <v>351</v>
      </c>
      <c r="E36" s="196"/>
      <c r="F36" s="196"/>
      <c r="G36" s="196"/>
      <c r="H36" s="196"/>
      <c r="I36" s="196"/>
      <c r="J36" s="197"/>
      <c r="K36" s="190" t="str">
        <f t="shared" si="0"/>
        <v/>
      </c>
      <c r="L36" s="191"/>
      <c r="M36" s="191"/>
      <c r="N36" s="191"/>
      <c r="O36" s="191"/>
      <c r="P36" s="191"/>
      <c r="Q36" s="191"/>
      <c r="R36" s="191"/>
      <c r="S36" s="191"/>
      <c r="T36" s="191"/>
      <c r="U36" s="191"/>
      <c r="V36" s="191"/>
      <c r="W36" s="191"/>
      <c r="X36" s="191"/>
      <c r="Y36" s="191"/>
      <c r="Z36" s="191"/>
      <c r="AA36" s="191"/>
      <c r="AB36" s="191"/>
      <c r="AC36" s="191"/>
    </row>
    <row r="37" spans="1:29" s="194" customFormat="1" ht="25.5" x14ac:dyDescent="0.25">
      <c r="A37" s="182">
        <v>6</v>
      </c>
      <c r="B37" s="183" t="s">
        <v>336</v>
      </c>
      <c r="C37" s="184" t="s">
        <v>326</v>
      </c>
      <c r="D37" s="184" t="s">
        <v>352</v>
      </c>
      <c r="E37" s="195" t="s">
        <v>385</v>
      </c>
      <c r="F37" s="196" t="s">
        <v>139</v>
      </c>
      <c r="G37" s="196" t="s">
        <v>142</v>
      </c>
      <c r="H37" s="196"/>
      <c r="I37" s="196" t="s">
        <v>294</v>
      </c>
      <c r="J37" s="197"/>
      <c r="K37" s="190" t="str">
        <f t="shared" si="0"/>
        <v>FluencyMinor</v>
      </c>
      <c r="L37" s="191"/>
      <c r="M37" s="191"/>
      <c r="N37" s="191"/>
      <c r="O37" s="191"/>
      <c r="P37" s="191"/>
      <c r="Q37" s="191"/>
      <c r="R37" s="191"/>
      <c r="S37" s="191"/>
      <c r="T37" s="191"/>
      <c r="U37" s="191"/>
      <c r="V37" s="191"/>
      <c r="W37" s="191"/>
      <c r="X37" s="191"/>
      <c r="Y37" s="191"/>
      <c r="Z37" s="191"/>
      <c r="AA37" s="191"/>
      <c r="AB37" s="191"/>
      <c r="AC37" s="191"/>
    </row>
    <row r="38" spans="1:29" s="194" customFormat="1" ht="25.5" x14ac:dyDescent="0.25">
      <c r="A38" s="182">
        <v>7</v>
      </c>
      <c r="B38" s="183" t="s">
        <v>336</v>
      </c>
      <c r="C38" s="184" t="s">
        <v>303</v>
      </c>
      <c r="D38" s="184" t="s">
        <v>353</v>
      </c>
      <c r="E38" s="195" t="s">
        <v>386</v>
      </c>
      <c r="F38" s="196" t="s">
        <v>84</v>
      </c>
      <c r="G38" s="196" t="s">
        <v>152</v>
      </c>
      <c r="H38" s="196"/>
      <c r="I38" s="196" t="s">
        <v>294</v>
      </c>
      <c r="J38" s="197"/>
      <c r="K38" s="190" t="str">
        <f t="shared" si="0"/>
        <v>StyleMinor</v>
      </c>
      <c r="L38" s="191"/>
      <c r="M38" s="191"/>
      <c r="N38" s="191"/>
      <c r="O38" s="191"/>
      <c r="P38" s="191"/>
      <c r="Q38" s="191"/>
      <c r="R38" s="191"/>
      <c r="S38" s="191"/>
      <c r="T38" s="191"/>
      <c r="U38" s="191"/>
      <c r="V38" s="191"/>
      <c r="W38" s="191"/>
      <c r="X38" s="191"/>
      <c r="Y38" s="191"/>
      <c r="Z38" s="191"/>
      <c r="AA38" s="191"/>
      <c r="AB38" s="191"/>
      <c r="AC38" s="191"/>
    </row>
    <row r="39" spans="1:29" s="194" customFormat="1" ht="15.75" x14ac:dyDescent="0.25">
      <c r="A39" s="182">
        <v>7</v>
      </c>
      <c r="B39" s="183"/>
      <c r="C39" s="184"/>
      <c r="D39" s="184"/>
      <c r="E39" s="195"/>
      <c r="F39" s="196" t="s">
        <v>84</v>
      </c>
      <c r="G39" s="196" t="s">
        <v>152</v>
      </c>
      <c r="H39" s="196"/>
      <c r="I39" s="196" t="s">
        <v>294</v>
      </c>
      <c r="J39" s="197"/>
      <c r="K39" s="190" t="str">
        <f t="shared" si="0"/>
        <v>StyleMinor</v>
      </c>
      <c r="L39" s="191"/>
      <c r="M39" s="191"/>
      <c r="N39" s="191"/>
      <c r="O39" s="191"/>
      <c r="P39" s="191"/>
      <c r="Q39" s="191"/>
      <c r="R39" s="191"/>
      <c r="S39" s="191"/>
      <c r="T39" s="191"/>
      <c r="U39" s="191"/>
      <c r="V39" s="191"/>
      <c r="W39" s="191"/>
      <c r="X39" s="191"/>
      <c r="Y39" s="191"/>
      <c r="Z39" s="191"/>
      <c r="AA39" s="191"/>
      <c r="AB39" s="191"/>
      <c r="AC39" s="191"/>
    </row>
    <row r="40" spans="1:29" s="194" customFormat="1" ht="18" customHeight="1" x14ac:dyDescent="0.25">
      <c r="A40" s="182">
        <v>20</v>
      </c>
      <c r="B40" s="183" t="s">
        <v>336</v>
      </c>
      <c r="C40" s="184" t="s">
        <v>372</v>
      </c>
      <c r="D40" s="184" t="s">
        <v>335</v>
      </c>
      <c r="E40" s="196"/>
      <c r="F40" s="196"/>
      <c r="G40" s="196"/>
      <c r="H40" s="196"/>
      <c r="I40" s="196"/>
      <c r="J40" s="197"/>
      <c r="K40" s="190" t="str">
        <f t="shared" si="0"/>
        <v/>
      </c>
      <c r="L40" s="191"/>
      <c r="M40" s="191"/>
      <c r="N40" s="191"/>
      <c r="O40" s="191"/>
      <c r="P40" s="191"/>
      <c r="Q40" s="191"/>
      <c r="R40" s="191"/>
      <c r="S40" s="191"/>
      <c r="T40" s="191"/>
      <c r="U40" s="191"/>
      <c r="V40" s="191"/>
      <c r="W40" s="191"/>
      <c r="X40" s="191"/>
      <c r="Y40" s="191"/>
      <c r="Z40" s="191"/>
      <c r="AA40" s="191"/>
      <c r="AB40" s="191"/>
      <c r="AC40" s="191"/>
    </row>
    <row r="41" spans="1:29" s="194" customFormat="1" ht="18" customHeight="1" x14ac:dyDescent="0.25">
      <c r="A41" s="182">
        <v>21</v>
      </c>
      <c r="B41" s="183" t="s">
        <v>336</v>
      </c>
      <c r="C41" s="184" t="s">
        <v>329</v>
      </c>
      <c r="D41" s="184" t="s">
        <v>354</v>
      </c>
      <c r="E41" s="195" t="s">
        <v>387</v>
      </c>
      <c r="F41" s="196" t="s">
        <v>84</v>
      </c>
      <c r="G41" s="196" t="s">
        <v>152</v>
      </c>
      <c r="H41" s="196"/>
      <c r="I41" s="196" t="s">
        <v>294</v>
      </c>
      <c r="J41" s="197"/>
      <c r="K41" s="190" t="str">
        <f t="shared" si="0"/>
        <v>StyleMinor</v>
      </c>
      <c r="L41" s="191"/>
      <c r="M41" s="191"/>
      <c r="N41" s="191"/>
      <c r="O41" s="191"/>
      <c r="P41" s="191"/>
      <c r="Q41" s="191"/>
      <c r="R41" s="191"/>
      <c r="S41" s="191"/>
      <c r="T41" s="191"/>
      <c r="U41" s="191"/>
      <c r="V41" s="191"/>
      <c r="W41" s="191"/>
      <c r="X41" s="191"/>
      <c r="Y41" s="191"/>
      <c r="Z41" s="191"/>
      <c r="AA41" s="191"/>
      <c r="AB41" s="191"/>
      <c r="AC41" s="191"/>
    </row>
    <row r="42" spans="1:29" s="194" customFormat="1" ht="18" customHeight="1" x14ac:dyDescent="0.25">
      <c r="A42" s="182">
        <v>22</v>
      </c>
      <c r="B42" s="183" t="s">
        <v>336</v>
      </c>
      <c r="C42" s="184" t="s">
        <v>330</v>
      </c>
      <c r="D42" s="184" t="s">
        <v>355</v>
      </c>
      <c r="E42" s="196"/>
      <c r="F42" s="196"/>
      <c r="G42" s="196"/>
      <c r="H42" s="196"/>
      <c r="I42" s="196"/>
      <c r="J42" s="197"/>
      <c r="K42" s="190" t="str">
        <f t="shared" si="0"/>
        <v/>
      </c>
      <c r="L42" s="191"/>
      <c r="M42" s="191"/>
      <c r="N42" s="191"/>
      <c r="O42" s="191"/>
      <c r="P42" s="191"/>
      <c r="Q42" s="191"/>
      <c r="R42" s="191"/>
      <c r="S42" s="191"/>
      <c r="T42" s="191"/>
      <c r="U42" s="191"/>
      <c r="V42" s="191"/>
      <c r="W42" s="191"/>
      <c r="X42" s="191"/>
      <c r="Y42" s="191"/>
      <c r="Z42" s="191"/>
      <c r="AA42" s="191"/>
      <c r="AB42" s="191"/>
      <c r="AC42" s="191"/>
    </row>
    <row r="43" spans="1:29" s="194" customFormat="1" ht="18" customHeight="1" x14ac:dyDescent="0.25">
      <c r="A43" s="182">
        <v>23</v>
      </c>
      <c r="B43" s="183" t="s">
        <v>336</v>
      </c>
      <c r="C43" s="184" t="s">
        <v>313</v>
      </c>
      <c r="D43" s="184" t="s">
        <v>356</v>
      </c>
      <c r="E43" s="196"/>
      <c r="F43" s="196"/>
      <c r="G43" s="196"/>
      <c r="H43" s="196"/>
      <c r="I43" s="196"/>
      <c r="J43" s="197"/>
      <c r="K43" s="190" t="str">
        <f t="shared" si="0"/>
        <v/>
      </c>
      <c r="L43" s="191"/>
      <c r="M43" s="191"/>
      <c r="N43" s="191"/>
      <c r="O43" s="191"/>
      <c r="P43" s="191"/>
      <c r="Q43" s="191"/>
      <c r="R43" s="191"/>
      <c r="S43" s="191"/>
      <c r="T43" s="191"/>
      <c r="U43" s="191"/>
      <c r="V43" s="191"/>
      <c r="W43" s="191"/>
      <c r="X43" s="191"/>
      <c r="Y43" s="191"/>
      <c r="Z43" s="191"/>
      <c r="AA43" s="191"/>
      <c r="AB43" s="191"/>
      <c r="AC43" s="191"/>
    </row>
    <row r="44" spans="1:29" s="194" customFormat="1" ht="18" customHeight="1" x14ac:dyDescent="0.25">
      <c r="A44" s="182">
        <v>24</v>
      </c>
      <c r="B44" s="183" t="s">
        <v>336</v>
      </c>
      <c r="C44" s="184" t="s">
        <v>314</v>
      </c>
      <c r="D44" s="184" t="s">
        <v>357</v>
      </c>
      <c r="E44" s="196"/>
      <c r="F44" s="196"/>
      <c r="G44" s="196"/>
      <c r="H44" s="196"/>
      <c r="I44" s="196"/>
      <c r="J44" s="197"/>
      <c r="K44" s="190" t="str">
        <f t="shared" si="0"/>
        <v/>
      </c>
      <c r="L44" s="191"/>
      <c r="M44" s="191"/>
      <c r="N44" s="191"/>
      <c r="O44" s="191"/>
      <c r="P44" s="191"/>
      <c r="Q44" s="191"/>
      <c r="R44" s="191"/>
      <c r="S44" s="191"/>
      <c r="T44" s="191"/>
      <c r="U44" s="191"/>
      <c r="V44" s="191"/>
      <c r="W44" s="191"/>
      <c r="X44" s="191"/>
      <c r="Y44" s="191"/>
      <c r="Z44" s="191"/>
      <c r="AA44" s="191"/>
      <c r="AB44" s="191"/>
      <c r="AC44" s="191"/>
    </row>
    <row r="45" spans="1:29" s="194" customFormat="1" ht="18" customHeight="1" x14ac:dyDescent="0.25">
      <c r="A45" s="182">
        <v>25</v>
      </c>
      <c r="B45" s="183" t="s">
        <v>336</v>
      </c>
      <c r="C45" s="184" t="s">
        <v>315</v>
      </c>
      <c r="D45" s="184" t="s">
        <v>358</v>
      </c>
      <c r="E45" s="196"/>
      <c r="F45" s="196"/>
      <c r="G45" s="196"/>
      <c r="H45" s="196"/>
      <c r="I45" s="196"/>
      <c r="J45" s="197"/>
      <c r="K45" s="190" t="str">
        <f t="shared" si="0"/>
        <v/>
      </c>
      <c r="L45" s="191"/>
      <c r="M45" s="191"/>
      <c r="N45" s="191"/>
      <c r="O45" s="191"/>
      <c r="P45" s="191"/>
      <c r="Q45" s="191"/>
      <c r="R45" s="191"/>
      <c r="S45" s="191"/>
      <c r="T45" s="191"/>
      <c r="U45" s="191"/>
      <c r="V45" s="191"/>
      <c r="W45" s="191"/>
      <c r="X45" s="191"/>
      <c r="Y45" s="191"/>
      <c r="Z45" s="191"/>
      <c r="AA45" s="191"/>
      <c r="AB45" s="191"/>
      <c r="AC45" s="191"/>
    </row>
    <row r="46" spans="1:29" s="194" customFormat="1" ht="18" customHeight="1" x14ac:dyDescent="0.25">
      <c r="A46" s="182">
        <v>26</v>
      </c>
      <c r="B46" s="183" t="s">
        <v>336</v>
      </c>
      <c r="C46" s="184" t="s">
        <v>316</v>
      </c>
      <c r="D46" s="184" t="s">
        <v>359</v>
      </c>
      <c r="E46" s="195" t="s">
        <v>388</v>
      </c>
      <c r="F46" s="196" t="s">
        <v>139</v>
      </c>
      <c r="G46" s="196" t="s">
        <v>141</v>
      </c>
      <c r="H46" s="196"/>
      <c r="I46" s="196" t="s">
        <v>294</v>
      </c>
      <c r="J46" s="197"/>
      <c r="K46" s="190" t="str">
        <f t="shared" si="0"/>
        <v>FluencyMinor</v>
      </c>
      <c r="L46" s="191"/>
      <c r="M46" s="191"/>
      <c r="N46" s="191"/>
      <c r="O46" s="191"/>
      <c r="P46" s="191"/>
      <c r="Q46" s="191"/>
      <c r="R46" s="191"/>
      <c r="S46" s="191"/>
      <c r="T46" s="191"/>
      <c r="U46" s="191"/>
      <c r="V46" s="191"/>
      <c r="W46" s="191"/>
      <c r="X46" s="191"/>
      <c r="Y46" s="191"/>
      <c r="Z46" s="191"/>
      <c r="AA46" s="191"/>
      <c r="AB46" s="191"/>
      <c r="AC46" s="191"/>
    </row>
    <row r="47" spans="1:29" s="194" customFormat="1" ht="18" customHeight="1" x14ac:dyDescent="0.25">
      <c r="A47" s="182">
        <v>26</v>
      </c>
      <c r="B47" s="183"/>
      <c r="C47" s="184"/>
      <c r="D47" s="184"/>
      <c r="E47" s="195"/>
      <c r="F47" s="196" t="s">
        <v>139</v>
      </c>
      <c r="G47" s="196" t="s">
        <v>140</v>
      </c>
      <c r="H47" s="196"/>
      <c r="I47" s="196" t="s">
        <v>294</v>
      </c>
      <c r="J47" s="197" t="s">
        <v>395</v>
      </c>
      <c r="K47" s="190" t="str">
        <f t="shared" si="0"/>
        <v>FluencyMinor</v>
      </c>
      <c r="L47" s="191"/>
      <c r="M47" s="191"/>
      <c r="N47" s="191"/>
      <c r="O47" s="191"/>
      <c r="P47" s="191"/>
      <c r="Q47" s="191"/>
      <c r="R47" s="191"/>
      <c r="S47" s="191"/>
      <c r="T47" s="191"/>
      <c r="U47" s="191"/>
      <c r="V47" s="191"/>
      <c r="W47" s="191"/>
      <c r="X47" s="191"/>
      <c r="Y47" s="191"/>
      <c r="Z47" s="191"/>
      <c r="AA47" s="191"/>
      <c r="AB47" s="191"/>
      <c r="AC47" s="191"/>
    </row>
    <row r="48" spans="1:29" s="194" customFormat="1" ht="18" customHeight="1" x14ac:dyDescent="0.25">
      <c r="A48" s="182">
        <v>26</v>
      </c>
      <c r="B48" s="183"/>
      <c r="C48" s="184"/>
      <c r="D48" s="184"/>
      <c r="E48" s="195"/>
      <c r="F48" s="196" t="s">
        <v>83</v>
      </c>
      <c r="G48" s="196" t="s">
        <v>121</v>
      </c>
      <c r="H48" s="196"/>
      <c r="I48" s="196" t="s">
        <v>291</v>
      </c>
      <c r="J48" s="197"/>
      <c r="K48" s="190" t="str">
        <f t="shared" si="0"/>
        <v>AccuracyMajor</v>
      </c>
      <c r="L48" s="191"/>
      <c r="M48" s="191"/>
      <c r="N48" s="191"/>
      <c r="O48" s="191"/>
      <c r="P48" s="191"/>
      <c r="Q48" s="191"/>
      <c r="R48" s="191"/>
      <c r="S48" s="191"/>
      <c r="T48" s="191"/>
      <c r="U48" s="191"/>
      <c r="V48" s="191"/>
      <c r="W48" s="191"/>
      <c r="X48" s="191"/>
      <c r="Y48" s="191"/>
      <c r="Z48" s="191"/>
      <c r="AA48" s="191"/>
      <c r="AB48" s="191"/>
      <c r="AC48" s="191"/>
    </row>
    <row r="49" spans="1:29" s="194" customFormat="1" ht="15.75" customHeight="1" x14ac:dyDescent="0.25">
      <c r="A49" s="182">
        <v>27</v>
      </c>
      <c r="B49" s="183" t="s">
        <v>336</v>
      </c>
      <c r="C49" s="184" t="s">
        <v>317</v>
      </c>
      <c r="D49" s="184" t="s">
        <v>360</v>
      </c>
      <c r="E49" s="195" t="s">
        <v>389</v>
      </c>
      <c r="F49" s="196" t="s">
        <v>83</v>
      </c>
      <c r="G49" s="196" t="s">
        <v>121</v>
      </c>
      <c r="H49" s="196"/>
      <c r="I49" s="196" t="s">
        <v>290</v>
      </c>
      <c r="J49" s="197"/>
      <c r="K49" s="190" t="str">
        <f t="shared" si="0"/>
        <v>AccuracyCritical</v>
      </c>
      <c r="L49" s="191"/>
      <c r="M49" s="230" t="s">
        <v>95</v>
      </c>
      <c r="N49" s="231"/>
      <c r="O49" s="231"/>
      <c r="P49" s="231"/>
      <c r="Q49" s="232"/>
      <c r="R49" s="192"/>
      <c r="S49" s="198" t="s">
        <v>50</v>
      </c>
      <c r="T49" s="191"/>
      <c r="U49" s="191"/>
      <c r="V49" s="191"/>
      <c r="W49" s="191"/>
      <c r="X49" s="191"/>
      <c r="Y49" s="191"/>
      <c r="Z49" s="191"/>
      <c r="AA49" s="191"/>
      <c r="AB49" s="191"/>
      <c r="AC49" s="191"/>
    </row>
    <row r="50" spans="1:29" s="194" customFormat="1" ht="15.75" customHeight="1" x14ac:dyDescent="0.25">
      <c r="A50" s="182">
        <v>28</v>
      </c>
      <c r="B50" s="183" t="s">
        <v>336</v>
      </c>
      <c r="C50" s="184" t="s">
        <v>318</v>
      </c>
      <c r="D50" s="184" t="s">
        <v>361</v>
      </c>
      <c r="E50" s="195" t="s">
        <v>390</v>
      </c>
      <c r="F50" s="196" t="s">
        <v>83</v>
      </c>
      <c r="G50" s="196" t="s">
        <v>123</v>
      </c>
      <c r="H50" s="196"/>
      <c r="I50" s="196" t="s">
        <v>294</v>
      </c>
      <c r="J50" s="197"/>
      <c r="K50" s="190" t="str">
        <f t="shared" si="0"/>
        <v>AccuracyMinor</v>
      </c>
      <c r="L50" s="191"/>
      <c r="M50" s="230" t="s">
        <v>96</v>
      </c>
      <c r="N50" s="231"/>
      <c r="O50" s="231"/>
      <c r="P50" s="231"/>
      <c r="Q50" s="232"/>
      <c r="R50" s="202"/>
      <c r="S50" s="198" t="s">
        <v>97</v>
      </c>
      <c r="T50" s="191"/>
      <c r="U50" s="191"/>
      <c r="V50" s="191"/>
      <c r="W50" s="191"/>
      <c r="X50" s="191"/>
      <c r="Y50" s="191"/>
      <c r="Z50" s="191"/>
      <c r="AA50" s="191"/>
      <c r="AB50" s="191"/>
      <c r="AC50" s="191"/>
    </row>
    <row r="51" spans="1:29" s="194" customFormat="1" ht="15.75" customHeight="1" x14ac:dyDescent="0.25">
      <c r="A51" s="182">
        <v>29</v>
      </c>
      <c r="B51" s="183" t="s">
        <v>336</v>
      </c>
      <c r="C51" s="184" t="s">
        <v>319</v>
      </c>
      <c r="D51" s="184" t="s">
        <v>362</v>
      </c>
      <c r="E51" s="195" t="s">
        <v>391</v>
      </c>
      <c r="F51" s="196" t="s">
        <v>139</v>
      </c>
      <c r="G51" s="196" t="s">
        <v>141</v>
      </c>
      <c r="H51" s="196"/>
      <c r="I51" s="196" t="s">
        <v>294</v>
      </c>
      <c r="J51" s="197"/>
      <c r="K51" s="190" t="str">
        <f t="shared" si="0"/>
        <v>FluencyMinor</v>
      </c>
      <c r="L51" s="191"/>
      <c r="M51" s="230" t="s">
        <v>99</v>
      </c>
      <c r="N51" s="231"/>
      <c r="O51" s="231"/>
      <c r="P51" s="231"/>
      <c r="Q51" s="232"/>
      <c r="R51" s="191"/>
      <c r="S51" s="193" t="s">
        <v>275</v>
      </c>
      <c r="T51" s="191"/>
      <c r="U51" s="191"/>
      <c r="V51" s="191"/>
      <c r="W51" s="191"/>
      <c r="X51" s="191"/>
      <c r="Y51" s="191"/>
      <c r="Z51" s="191"/>
      <c r="AA51" s="191"/>
      <c r="AB51" s="191"/>
      <c r="AC51" s="191"/>
    </row>
    <row r="52" spans="1:29" s="194" customFormat="1" ht="15.75" customHeight="1" x14ac:dyDescent="0.25">
      <c r="A52" s="182">
        <v>29</v>
      </c>
      <c r="B52" s="183"/>
      <c r="C52" s="184"/>
      <c r="D52" s="184"/>
      <c r="E52" s="195"/>
      <c r="F52" s="196" t="s">
        <v>84</v>
      </c>
      <c r="G52" s="196" t="s">
        <v>152</v>
      </c>
      <c r="H52" s="196"/>
      <c r="I52" s="196" t="s">
        <v>294</v>
      </c>
      <c r="J52" s="197"/>
      <c r="K52" s="190" t="str">
        <f t="shared" si="0"/>
        <v>StyleMinor</v>
      </c>
      <c r="L52" s="191"/>
      <c r="M52" s="230"/>
      <c r="N52" s="231"/>
      <c r="O52" s="231"/>
      <c r="P52" s="231"/>
      <c r="Q52" s="232"/>
      <c r="R52" s="191"/>
      <c r="S52" s="193"/>
      <c r="T52" s="191"/>
      <c r="U52" s="191"/>
      <c r="V52" s="191"/>
      <c r="W52" s="191"/>
      <c r="X52" s="191"/>
      <c r="Y52" s="191"/>
      <c r="Z52" s="191"/>
      <c r="AA52" s="191"/>
      <c r="AB52" s="191"/>
      <c r="AC52" s="191"/>
    </row>
    <row r="53" spans="1:29" s="194" customFormat="1" ht="15.75" customHeight="1" x14ac:dyDescent="0.25">
      <c r="A53" s="182">
        <v>29</v>
      </c>
      <c r="B53" s="183"/>
      <c r="C53" s="184"/>
      <c r="D53" s="184"/>
      <c r="E53" s="195"/>
      <c r="F53" s="196" t="s">
        <v>84</v>
      </c>
      <c r="G53" s="196" t="s">
        <v>152</v>
      </c>
      <c r="H53" s="196"/>
      <c r="I53" s="196" t="s">
        <v>294</v>
      </c>
      <c r="J53" s="197"/>
      <c r="K53" s="190" t="str">
        <f t="shared" si="0"/>
        <v>StyleMinor</v>
      </c>
      <c r="L53" s="191"/>
      <c r="M53" s="230"/>
      <c r="N53" s="231"/>
      <c r="O53" s="231"/>
      <c r="P53" s="231"/>
      <c r="Q53" s="232"/>
      <c r="R53" s="191"/>
      <c r="S53" s="193"/>
      <c r="T53" s="191"/>
      <c r="U53" s="191"/>
      <c r="V53" s="191"/>
      <c r="W53" s="191"/>
      <c r="X53" s="191"/>
      <c r="Y53" s="191"/>
      <c r="Z53" s="191"/>
      <c r="AA53" s="191"/>
      <c r="AB53" s="191"/>
      <c r="AC53" s="191"/>
    </row>
    <row r="54" spans="1:29" s="194" customFormat="1" ht="15.75" customHeight="1" x14ac:dyDescent="0.25">
      <c r="A54" s="182">
        <v>30</v>
      </c>
      <c r="B54" s="183" t="s">
        <v>336</v>
      </c>
      <c r="C54" s="184" t="s">
        <v>320</v>
      </c>
      <c r="D54" s="184" t="s">
        <v>363</v>
      </c>
      <c r="E54" s="195" t="s">
        <v>392</v>
      </c>
      <c r="F54" s="196" t="s">
        <v>83</v>
      </c>
      <c r="G54" s="196" t="s">
        <v>123</v>
      </c>
      <c r="H54" s="196"/>
      <c r="I54" s="196" t="s">
        <v>290</v>
      </c>
      <c r="J54" s="197"/>
      <c r="K54" s="190" t="str">
        <f t="shared" si="0"/>
        <v>AccuracyCritical</v>
      </c>
      <c r="L54" s="191"/>
      <c r="M54" s="243"/>
      <c r="N54" s="231"/>
      <c r="O54" s="231"/>
      <c r="P54" s="231"/>
      <c r="Q54" s="232"/>
      <c r="R54" s="202"/>
      <c r="S54" s="193" t="s">
        <v>276</v>
      </c>
      <c r="T54" s="191"/>
      <c r="U54" s="191"/>
      <c r="V54" s="191"/>
      <c r="W54" s="191"/>
      <c r="X54" s="191"/>
      <c r="Y54" s="191"/>
      <c r="Z54" s="191"/>
      <c r="AA54" s="191"/>
      <c r="AB54" s="191"/>
      <c r="AC54" s="191"/>
    </row>
    <row r="55" spans="1:29" s="194" customFormat="1" ht="15.75" customHeight="1" x14ac:dyDescent="0.25">
      <c r="A55" s="182">
        <v>30</v>
      </c>
      <c r="B55" s="183"/>
      <c r="C55" s="184"/>
      <c r="D55" s="184"/>
      <c r="E55" s="195"/>
      <c r="F55" s="196" t="s">
        <v>139</v>
      </c>
      <c r="G55" s="196" t="s">
        <v>140</v>
      </c>
      <c r="H55" s="196"/>
      <c r="I55" s="196" t="s">
        <v>293</v>
      </c>
      <c r="J55" s="197" t="s">
        <v>396</v>
      </c>
      <c r="K55" s="190" t="str">
        <f t="shared" si="0"/>
        <v>FluencyNeutral</v>
      </c>
      <c r="L55" s="191"/>
      <c r="M55" s="203"/>
      <c r="N55" s="200"/>
      <c r="O55" s="200"/>
      <c r="P55" s="200"/>
      <c r="Q55" s="201"/>
      <c r="R55" s="202"/>
      <c r="S55" s="193"/>
      <c r="T55" s="191"/>
      <c r="U55" s="191"/>
      <c r="V55" s="191"/>
      <c r="W55" s="191"/>
      <c r="X55" s="191"/>
      <c r="Y55" s="191"/>
      <c r="Z55" s="191"/>
      <c r="AA55" s="191"/>
      <c r="AB55" s="191"/>
      <c r="AC55" s="191"/>
    </row>
    <row r="56" spans="1:29" s="194" customFormat="1" ht="15.75" customHeight="1" x14ac:dyDescent="0.25">
      <c r="A56" s="182">
        <v>31</v>
      </c>
      <c r="B56" s="183" t="s">
        <v>336</v>
      </c>
      <c r="C56" s="184" t="s">
        <v>321</v>
      </c>
      <c r="D56" s="184" t="s">
        <v>364</v>
      </c>
      <c r="E56" s="196"/>
      <c r="F56" s="196"/>
      <c r="G56" s="196"/>
      <c r="H56" s="196"/>
      <c r="I56" s="196"/>
      <c r="J56" s="197"/>
      <c r="K56" s="190" t="str">
        <f t="shared" si="0"/>
        <v/>
      </c>
      <c r="L56" s="191"/>
      <c r="M56" s="230" t="s">
        <v>100</v>
      </c>
      <c r="N56" s="231"/>
      <c r="O56" s="231"/>
      <c r="P56" s="231"/>
      <c r="Q56" s="232"/>
      <c r="R56" s="202"/>
      <c r="S56" s="193" t="s">
        <v>277</v>
      </c>
      <c r="T56" s="191"/>
      <c r="U56" s="191"/>
      <c r="V56" s="191"/>
      <c r="W56" s="191"/>
      <c r="X56" s="191"/>
      <c r="Y56" s="191"/>
      <c r="Z56" s="191"/>
      <c r="AA56" s="191"/>
      <c r="AB56" s="191"/>
      <c r="AC56" s="191"/>
    </row>
    <row r="57" spans="1:29" s="194" customFormat="1" ht="15.75" customHeight="1" x14ac:dyDescent="0.25">
      <c r="A57" s="182">
        <v>32</v>
      </c>
      <c r="B57" s="183" t="s">
        <v>336</v>
      </c>
      <c r="C57" s="184" t="s">
        <v>322</v>
      </c>
      <c r="D57" s="184" t="s">
        <v>365</v>
      </c>
      <c r="E57" s="195" t="s">
        <v>397</v>
      </c>
      <c r="F57" s="196" t="s">
        <v>157</v>
      </c>
      <c r="G57" s="196" t="s">
        <v>160</v>
      </c>
      <c r="H57" s="196"/>
      <c r="I57" s="196" t="s">
        <v>294</v>
      </c>
      <c r="J57" s="197"/>
      <c r="K57" s="190" t="str">
        <f t="shared" si="0"/>
        <v>DesignMinor</v>
      </c>
      <c r="L57" s="191"/>
      <c r="M57" s="243"/>
      <c r="N57" s="231"/>
      <c r="O57" s="231"/>
      <c r="P57" s="231"/>
      <c r="Q57" s="232"/>
      <c r="R57" s="191"/>
      <c r="S57" s="204" t="s">
        <v>109</v>
      </c>
      <c r="T57" s="191"/>
      <c r="U57" s="191"/>
      <c r="V57" s="191"/>
      <c r="W57" s="191"/>
      <c r="X57" s="191"/>
      <c r="Y57" s="191"/>
      <c r="Z57" s="191"/>
      <c r="AA57" s="191"/>
      <c r="AB57" s="191"/>
      <c r="AC57" s="191"/>
    </row>
    <row r="58" spans="1:29" s="194" customFormat="1" ht="15.75" customHeight="1" x14ac:dyDescent="0.25">
      <c r="A58" s="182">
        <v>32</v>
      </c>
      <c r="B58" s="183"/>
      <c r="C58" s="184"/>
      <c r="D58" s="184"/>
      <c r="E58" s="195"/>
      <c r="F58" s="196" t="s">
        <v>84</v>
      </c>
      <c r="G58" s="196" t="s">
        <v>152</v>
      </c>
      <c r="H58" s="196"/>
      <c r="I58" s="196" t="s">
        <v>294</v>
      </c>
      <c r="J58" s="197"/>
      <c r="K58" s="190" t="str">
        <f t="shared" si="0"/>
        <v>StyleMinor</v>
      </c>
      <c r="L58" s="191"/>
      <c r="M58" s="203"/>
      <c r="N58" s="200"/>
      <c r="O58" s="200"/>
      <c r="P58" s="200"/>
      <c r="Q58" s="201"/>
      <c r="R58" s="191"/>
      <c r="S58" s="206"/>
      <c r="T58" s="191"/>
      <c r="U58" s="191"/>
      <c r="V58" s="191"/>
      <c r="W58" s="191"/>
      <c r="X58" s="191"/>
      <c r="Y58" s="191"/>
      <c r="Z58" s="191"/>
      <c r="AA58" s="191"/>
      <c r="AB58" s="191"/>
      <c r="AC58" s="191"/>
    </row>
    <row r="59" spans="1:29" s="194" customFormat="1" ht="15.75" customHeight="1" x14ac:dyDescent="0.25">
      <c r="A59" s="182">
        <v>33</v>
      </c>
      <c r="B59" s="183" t="s">
        <v>336</v>
      </c>
      <c r="C59" s="184" t="s">
        <v>323</v>
      </c>
      <c r="D59" s="184" t="s">
        <v>366</v>
      </c>
      <c r="E59" s="195" t="s">
        <v>393</v>
      </c>
      <c r="F59" s="196" t="s">
        <v>139</v>
      </c>
      <c r="G59" s="196" t="s">
        <v>142</v>
      </c>
      <c r="H59" s="196"/>
      <c r="I59" s="196" t="s">
        <v>294</v>
      </c>
      <c r="J59" s="197"/>
      <c r="K59" s="190" t="str">
        <f t="shared" si="0"/>
        <v>FluencyMinor</v>
      </c>
      <c r="L59" s="191"/>
      <c r="M59" s="230" t="s">
        <v>104</v>
      </c>
      <c r="N59" s="231"/>
      <c r="O59" s="231"/>
      <c r="P59" s="231"/>
      <c r="Q59" s="232"/>
      <c r="R59" s="192"/>
      <c r="S59" s="190"/>
      <c r="T59" s="191"/>
      <c r="U59" s="191"/>
      <c r="V59" s="191"/>
      <c r="W59" s="191"/>
      <c r="X59" s="191"/>
      <c r="Y59" s="191"/>
      <c r="Z59" s="191"/>
      <c r="AA59" s="191"/>
      <c r="AB59" s="191"/>
      <c r="AC59" s="191"/>
    </row>
    <row r="60" spans="1:29" s="194" customFormat="1" ht="15.75" customHeight="1" x14ac:dyDescent="0.25">
      <c r="A60" s="182">
        <v>33</v>
      </c>
      <c r="B60" s="183"/>
      <c r="C60" s="184"/>
      <c r="D60" s="184"/>
      <c r="E60" s="195"/>
      <c r="F60" s="196" t="s">
        <v>84</v>
      </c>
      <c r="G60" s="196" t="s">
        <v>152</v>
      </c>
      <c r="H60" s="196"/>
      <c r="I60" s="196" t="s">
        <v>291</v>
      </c>
      <c r="J60" s="197"/>
      <c r="K60" s="190" t="str">
        <f t="shared" si="0"/>
        <v>StyleMajor</v>
      </c>
      <c r="L60" s="191"/>
      <c r="M60" s="230"/>
      <c r="N60" s="231"/>
      <c r="O60" s="231"/>
      <c r="P60" s="231"/>
      <c r="Q60" s="232"/>
      <c r="R60" s="192"/>
      <c r="S60" s="190"/>
      <c r="T60" s="191"/>
      <c r="U60" s="191"/>
      <c r="V60" s="191"/>
      <c r="W60" s="191"/>
      <c r="X60" s="191"/>
      <c r="Y60" s="191"/>
      <c r="Z60" s="191"/>
      <c r="AA60" s="191"/>
      <c r="AB60" s="191"/>
      <c r="AC60" s="191"/>
    </row>
    <row r="61" spans="1:29" s="194" customFormat="1" ht="15" customHeight="1" x14ac:dyDescent="0.25">
      <c r="A61" s="182">
        <v>34</v>
      </c>
      <c r="B61" s="183" t="s">
        <v>336</v>
      </c>
      <c r="C61" s="184" t="s">
        <v>331</v>
      </c>
      <c r="D61" s="184" t="s">
        <v>367</v>
      </c>
      <c r="E61" s="196"/>
      <c r="F61" s="196"/>
      <c r="G61" s="196"/>
      <c r="H61" s="196"/>
      <c r="I61" s="196"/>
      <c r="J61" s="197"/>
      <c r="K61" s="190" t="str">
        <f t="shared" si="0"/>
        <v/>
      </c>
      <c r="L61" s="191"/>
      <c r="M61" s="243"/>
      <c r="N61" s="231"/>
      <c r="O61" s="231"/>
      <c r="P61" s="231"/>
      <c r="Q61" s="232"/>
      <c r="R61" s="192"/>
      <c r="S61" s="190"/>
      <c r="T61" s="191"/>
      <c r="U61" s="191"/>
      <c r="V61" s="191"/>
      <c r="W61" s="191"/>
      <c r="X61" s="191"/>
      <c r="Y61" s="191"/>
      <c r="Z61" s="191"/>
      <c r="AA61" s="191"/>
      <c r="AB61" s="191"/>
      <c r="AC61" s="191"/>
    </row>
    <row r="62" spans="1:29" s="194" customFormat="1" ht="15.75" customHeight="1" x14ac:dyDescent="0.25">
      <c r="A62" s="182">
        <v>35</v>
      </c>
      <c r="B62" s="183" t="s">
        <v>336</v>
      </c>
      <c r="C62" s="207" t="s">
        <v>332</v>
      </c>
      <c r="D62" s="184" t="s">
        <v>368</v>
      </c>
      <c r="E62" s="195" t="s">
        <v>394</v>
      </c>
      <c r="F62" s="196" t="s">
        <v>139</v>
      </c>
      <c r="G62" s="196" t="s">
        <v>142</v>
      </c>
      <c r="H62" s="196"/>
      <c r="I62" s="196" t="s">
        <v>294</v>
      </c>
      <c r="J62" s="197" t="s">
        <v>398</v>
      </c>
      <c r="K62" s="190" t="str">
        <f t="shared" si="0"/>
        <v>FluencyMinor</v>
      </c>
      <c r="L62" s="191"/>
      <c r="M62" s="230" t="s">
        <v>108</v>
      </c>
      <c r="N62" s="231"/>
      <c r="O62" s="231"/>
      <c r="P62" s="231"/>
      <c r="Q62" s="232"/>
      <c r="R62" s="202"/>
      <c r="S62" s="190"/>
      <c r="T62" s="191"/>
      <c r="U62" s="191"/>
      <c r="V62" s="191"/>
      <c r="W62" s="191"/>
      <c r="X62" s="191"/>
      <c r="Y62" s="191"/>
      <c r="Z62" s="191"/>
      <c r="AA62" s="191"/>
      <c r="AB62" s="191"/>
      <c r="AC62" s="191"/>
    </row>
    <row r="63" spans="1:29" s="194" customFormat="1" ht="15" customHeight="1" x14ac:dyDescent="0.25">
      <c r="A63" s="182">
        <v>36</v>
      </c>
      <c r="B63" s="183" t="s">
        <v>336</v>
      </c>
      <c r="C63" s="184" t="s">
        <v>324</v>
      </c>
      <c r="D63" s="184" t="s">
        <v>369</v>
      </c>
      <c r="E63" s="196"/>
      <c r="F63" s="196"/>
      <c r="G63" s="196"/>
      <c r="H63" s="196"/>
      <c r="I63" s="196"/>
      <c r="J63" s="197"/>
      <c r="K63" s="190" t="str">
        <f t="shared" si="0"/>
        <v/>
      </c>
      <c r="L63" s="191"/>
      <c r="M63" s="233"/>
      <c r="N63" s="234"/>
      <c r="O63" s="234"/>
      <c r="P63" s="234"/>
      <c r="Q63" s="235"/>
      <c r="R63" s="191"/>
      <c r="S63" s="191"/>
      <c r="T63" s="191"/>
      <c r="U63" s="191"/>
      <c r="V63" s="191"/>
      <c r="W63" s="191"/>
      <c r="X63" s="191"/>
      <c r="Y63" s="191"/>
      <c r="Z63" s="191"/>
      <c r="AA63" s="191"/>
      <c r="AB63" s="191"/>
      <c r="AC63" s="191"/>
    </row>
    <row r="64" spans="1:29" s="175" customFormat="1" ht="18" customHeight="1" x14ac:dyDescent="0.25">
      <c r="A64" s="72"/>
      <c r="B64" s="72"/>
      <c r="D64" s="180"/>
      <c r="E64" s="73"/>
      <c r="F64" s="73"/>
      <c r="G64" s="73"/>
      <c r="H64" s="73"/>
      <c r="I64" s="73"/>
      <c r="J64" s="80"/>
      <c r="K64" s="190" t="str">
        <f t="shared" si="0"/>
        <v/>
      </c>
      <c r="L64" s="1"/>
      <c r="M64" s="1"/>
      <c r="N64" s="1"/>
      <c r="O64" s="1"/>
      <c r="P64" s="1"/>
      <c r="Q64" s="1"/>
      <c r="R64" s="1"/>
      <c r="S64" s="1"/>
      <c r="T64" s="1"/>
      <c r="U64" s="1"/>
      <c r="V64" s="1"/>
      <c r="W64" s="1"/>
      <c r="X64" s="1"/>
      <c r="Y64" s="1"/>
      <c r="Z64" s="1"/>
      <c r="AA64" s="1"/>
      <c r="AB64" s="1"/>
      <c r="AC64" s="1"/>
    </row>
    <row r="65" spans="1:29" s="175" customFormat="1" ht="18" customHeight="1" x14ac:dyDescent="0.25">
      <c r="A65" s="72"/>
      <c r="B65" s="72"/>
      <c r="C65" s="72"/>
      <c r="D65" s="72"/>
      <c r="E65" s="73"/>
      <c r="F65" s="73"/>
      <c r="G65" s="73"/>
      <c r="H65" s="73"/>
      <c r="I65" s="73"/>
      <c r="J65" s="80"/>
      <c r="K65" s="190" t="str">
        <f t="shared" si="0"/>
        <v/>
      </c>
      <c r="L65" s="1"/>
      <c r="M65" s="1"/>
      <c r="N65" s="1"/>
      <c r="O65" s="1"/>
      <c r="P65" s="1"/>
      <c r="Q65" s="1"/>
      <c r="R65" s="1"/>
      <c r="S65" s="1"/>
      <c r="T65" s="1"/>
      <c r="U65" s="1"/>
      <c r="V65" s="1"/>
      <c r="W65" s="1"/>
      <c r="X65" s="1"/>
      <c r="Y65" s="1"/>
      <c r="Z65" s="1"/>
      <c r="AA65" s="1"/>
      <c r="AB65" s="1"/>
      <c r="AC65" s="1"/>
    </row>
    <row r="66" spans="1:29" s="181" customFormat="1" ht="18" customHeight="1" x14ac:dyDescent="0.25">
      <c r="A66" s="72"/>
      <c r="B66" s="72"/>
      <c r="C66" s="72"/>
      <c r="D66" s="72"/>
      <c r="E66" s="73"/>
      <c r="F66" s="73"/>
      <c r="G66" s="73"/>
      <c r="H66" s="73"/>
      <c r="I66" s="73"/>
      <c r="J66" s="80"/>
      <c r="K66" s="190" t="str">
        <f t="shared" si="0"/>
        <v/>
      </c>
      <c r="L66" s="1"/>
      <c r="M66" s="1"/>
      <c r="N66" s="1"/>
      <c r="O66" s="1"/>
      <c r="P66" s="1"/>
      <c r="Q66" s="1"/>
      <c r="R66" s="1"/>
      <c r="S66" s="1"/>
      <c r="T66" s="1"/>
      <c r="U66" s="1"/>
      <c r="V66" s="1"/>
      <c r="W66" s="1"/>
      <c r="X66" s="1"/>
      <c r="Y66" s="1"/>
      <c r="Z66" s="1"/>
      <c r="AA66" s="1"/>
      <c r="AB66" s="1"/>
      <c r="AC66" s="1"/>
    </row>
    <row r="67" spans="1:29" s="181" customFormat="1" ht="18" customHeight="1" x14ac:dyDescent="0.25">
      <c r="A67" s="72"/>
      <c r="B67" s="72"/>
      <c r="C67" s="72"/>
      <c r="D67" s="72"/>
      <c r="E67" s="73"/>
      <c r="F67" s="73"/>
      <c r="G67" s="73"/>
      <c r="H67" s="73"/>
      <c r="I67" s="73"/>
      <c r="J67" s="80"/>
      <c r="K67" s="190" t="str">
        <f t="shared" ref="K67:K87" si="1">CONCATENATE(F67,I67)</f>
        <v/>
      </c>
      <c r="L67" s="1"/>
      <c r="M67" s="1"/>
      <c r="N67" s="1"/>
      <c r="O67" s="1"/>
      <c r="P67" s="1"/>
      <c r="Q67" s="1"/>
      <c r="R67" s="1"/>
      <c r="S67" s="1"/>
      <c r="T67" s="1"/>
      <c r="U67" s="1"/>
      <c r="V67" s="1"/>
      <c r="W67" s="1"/>
      <c r="X67" s="1"/>
      <c r="Y67" s="1"/>
      <c r="Z67" s="1"/>
      <c r="AA67" s="1"/>
      <c r="AB67" s="1"/>
      <c r="AC67" s="1"/>
    </row>
    <row r="68" spans="1:29" s="181" customFormat="1" ht="18" customHeight="1" x14ac:dyDescent="0.25">
      <c r="A68" s="72"/>
      <c r="B68" s="72"/>
      <c r="C68" s="72"/>
      <c r="D68" s="72"/>
      <c r="E68" s="73"/>
      <c r="F68" s="73"/>
      <c r="G68" s="73"/>
      <c r="H68" s="73"/>
      <c r="I68" s="73"/>
      <c r="J68" s="80"/>
      <c r="K68" s="190" t="str">
        <f t="shared" si="1"/>
        <v/>
      </c>
      <c r="L68" s="1"/>
      <c r="M68" s="1"/>
      <c r="N68" s="1"/>
      <c r="O68" s="1"/>
      <c r="P68" s="1"/>
      <c r="Q68" s="1"/>
      <c r="R68" s="1"/>
      <c r="S68" s="1"/>
      <c r="T68" s="1"/>
      <c r="U68" s="1"/>
      <c r="V68" s="1"/>
      <c r="W68" s="1"/>
      <c r="X68" s="1"/>
      <c r="Y68" s="1"/>
      <c r="Z68" s="1"/>
      <c r="AA68" s="1"/>
      <c r="AB68" s="1"/>
      <c r="AC68" s="1"/>
    </row>
    <row r="69" spans="1:29" s="181" customFormat="1" ht="18" customHeight="1" x14ac:dyDescent="0.25">
      <c r="A69" s="72"/>
      <c r="B69" s="72"/>
      <c r="C69" s="72"/>
      <c r="D69" s="72"/>
      <c r="E69" s="73"/>
      <c r="F69" s="73"/>
      <c r="G69" s="73"/>
      <c r="H69" s="73"/>
      <c r="I69" s="73"/>
      <c r="J69" s="80"/>
      <c r="K69" s="190" t="str">
        <f t="shared" si="1"/>
        <v/>
      </c>
      <c r="L69" s="1"/>
      <c r="M69" s="1"/>
      <c r="N69" s="1"/>
      <c r="O69" s="1"/>
      <c r="P69" s="1"/>
      <c r="Q69" s="1"/>
      <c r="R69" s="1"/>
      <c r="S69" s="1"/>
      <c r="T69" s="1"/>
      <c r="U69" s="1"/>
      <c r="V69" s="1"/>
      <c r="W69" s="1"/>
      <c r="X69" s="1"/>
      <c r="Y69" s="1"/>
      <c r="Z69" s="1"/>
      <c r="AA69" s="1"/>
      <c r="AB69" s="1"/>
      <c r="AC69" s="1"/>
    </row>
    <row r="70" spans="1:29" s="181" customFormat="1" ht="18" customHeight="1" x14ac:dyDescent="0.25">
      <c r="A70" s="72"/>
      <c r="B70" s="72"/>
      <c r="C70" s="72"/>
      <c r="D70" s="72"/>
      <c r="E70" s="73"/>
      <c r="F70" s="73"/>
      <c r="G70" s="73"/>
      <c r="H70" s="73"/>
      <c r="I70" s="73"/>
      <c r="J70" s="80"/>
      <c r="K70" s="190" t="str">
        <f t="shared" si="1"/>
        <v/>
      </c>
      <c r="L70" s="1"/>
      <c r="M70" s="1"/>
      <c r="N70" s="1"/>
      <c r="O70" s="1"/>
      <c r="P70" s="1"/>
      <c r="Q70" s="1"/>
      <c r="R70" s="1"/>
      <c r="S70" s="1"/>
      <c r="T70" s="1"/>
      <c r="U70" s="1"/>
      <c r="V70" s="1"/>
      <c r="W70" s="1"/>
      <c r="X70" s="1"/>
      <c r="Y70" s="1"/>
      <c r="Z70" s="1"/>
      <c r="AA70" s="1"/>
      <c r="AB70" s="1"/>
      <c r="AC70" s="1"/>
    </row>
    <row r="71" spans="1:29" s="181" customFormat="1" ht="18" customHeight="1" x14ac:dyDescent="0.25">
      <c r="A71" s="72"/>
      <c r="B71" s="72"/>
      <c r="C71" s="72"/>
      <c r="D71" s="72"/>
      <c r="E71" s="73"/>
      <c r="F71" s="73"/>
      <c r="G71" s="73"/>
      <c r="H71" s="73"/>
      <c r="I71" s="73"/>
      <c r="J71" s="80"/>
      <c r="K71" s="190" t="str">
        <f t="shared" si="1"/>
        <v/>
      </c>
      <c r="L71" s="1"/>
      <c r="M71" s="1"/>
      <c r="N71" s="1"/>
      <c r="O71" s="1"/>
      <c r="P71" s="1"/>
      <c r="Q71" s="1"/>
      <c r="R71" s="1"/>
      <c r="S71" s="1"/>
      <c r="T71" s="1"/>
      <c r="U71" s="1"/>
      <c r="V71" s="1"/>
      <c r="W71" s="1"/>
      <c r="X71" s="1"/>
      <c r="Y71" s="1"/>
      <c r="Z71" s="1"/>
      <c r="AA71" s="1"/>
      <c r="AB71" s="1"/>
      <c r="AC71" s="1"/>
    </row>
    <row r="72" spans="1:29" s="181" customFormat="1" ht="18" customHeight="1" x14ac:dyDescent="0.25">
      <c r="A72" s="72"/>
      <c r="B72" s="72"/>
      <c r="C72" s="72"/>
      <c r="D72" s="72"/>
      <c r="E72" s="73"/>
      <c r="F72" s="73"/>
      <c r="G72" s="73"/>
      <c r="H72" s="73"/>
      <c r="I72" s="73"/>
      <c r="J72" s="80"/>
      <c r="K72" s="190" t="str">
        <f t="shared" si="1"/>
        <v/>
      </c>
      <c r="L72" s="1"/>
      <c r="M72" s="1"/>
      <c r="N72" s="1"/>
      <c r="O72" s="1"/>
      <c r="P72" s="1"/>
      <c r="Q72" s="1"/>
      <c r="R72" s="1"/>
      <c r="S72" s="1"/>
      <c r="T72" s="1"/>
      <c r="U72" s="1"/>
      <c r="V72" s="1"/>
      <c r="W72" s="1"/>
      <c r="X72" s="1"/>
      <c r="Y72" s="1"/>
      <c r="Z72" s="1"/>
      <c r="AA72" s="1"/>
      <c r="AB72" s="1"/>
      <c r="AC72" s="1"/>
    </row>
    <row r="73" spans="1:29" s="181" customFormat="1" ht="18" customHeight="1" x14ac:dyDescent="0.25">
      <c r="A73" s="72"/>
      <c r="B73" s="72"/>
      <c r="C73" s="72"/>
      <c r="D73" s="72"/>
      <c r="E73" s="73"/>
      <c r="F73" s="73"/>
      <c r="G73" s="73"/>
      <c r="H73" s="73"/>
      <c r="I73" s="73"/>
      <c r="J73" s="80"/>
      <c r="K73" s="190" t="str">
        <f t="shared" si="1"/>
        <v/>
      </c>
      <c r="L73" s="1"/>
      <c r="M73" s="1"/>
      <c r="N73" s="1"/>
      <c r="O73" s="1"/>
      <c r="P73" s="1"/>
      <c r="Q73" s="1"/>
      <c r="R73" s="1"/>
      <c r="S73" s="1"/>
      <c r="T73" s="1"/>
      <c r="U73" s="1"/>
      <c r="V73" s="1"/>
      <c r="W73" s="1"/>
      <c r="X73" s="1"/>
      <c r="Y73" s="1"/>
      <c r="Z73" s="1"/>
      <c r="AA73" s="1"/>
      <c r="AB73" s="1"/>
      <c r="AC73" s="1"/>
    </row>
    <row r="74" spans="1:29" s="181" customFormat="1" ht="18" customHeight="1" x14ac:dyDescent="0.25">
      <c r="A74" s="72"/>
      <c r="B74" s="72"/>
      <c r="C74" s="72"/>
      <c r="D74" s="72"/>
      <c r="E74" s="73"/>
      <c r="F74" s="73"/>
      <c r="G74" s="73"/>
      <c r="H74" s="73"/>
      <c r="I74" s="73"/>
      <c r="J74" s="80"/>
      <c r="K74" s="190" t="str">
        <f t="shared" si="1"/>
        <v/>
      </c>
      <c r="L74" s="1"/>
      <c r="M74" s="1"/>
      <c r="N74" s="1"/>
      <c r="O74" s="1"/>
      <c r="P74" s="1"/>
      <c r="Q74" s="1"/>
      <c r="R74" s="1"/>
      <c r="S74" s="1"/>
      <c r="T74" s="1"/>
      <c r="U74" s="1"/>
      <c r="V74" s="1"/>
      <c r="W74" s="1"/>
      <c r="X74" s="1"/>
      <c r="Y74" s="1"/>
      <c r="Z74" s="1"/>
      <c r="AA74" s="1"/>
      <c r="AB74" s="1"/>
      <c r="AC74" s="1"/>
    </row>
    <row r="75" spans="1:29" s="181" customFormat="1" ht="18" customHeight="1" x14ac:dyDescent="0.25">
      <c r="A75" s="72"/>
      <c r="B75" s="72"/>
      <c r="C75" s="72"/>
      <c r="D75" s="72"/>
      <c r="E75" s="73"/>
      <c r="F75" s="73"/>
      <c r="G75" s="73"/>
      <c r="H75" s="73"/>
      <c r="I75" s="73"/>
      <c r="J75" s="80"/>
      <c r="K75" s="190" t="str">
        <f t="shared" si="1"/>
        <v/>
      </c>
      <c r="L75" s="1"/>
      <c r="M75" s="1"/>
      <c r="N75" s="1"/>
      <c r="O75" s="1"/>
      <c r="P75" s="1"/>
      <c r="Q75" s="1"/>
      <c r="R75" s="1"/>
      <c r="S75" s="1"/>
      <c r="T75" s="1"/>
      <c r="U75" s="1"/>
      <c r="V75" s="1"/>
      <c r="W75" s="1"/>
      <c r="X75" s="1"/>
      <c r="Y75" s="1"/>
      <c r="Z75" s="1"/>
      <c r="AA75" s="1"/>
      <c r="AB75" s="1"/>
      <c r="AC75" s="1"/>
    </row>
    <row r="76" spans="1:29" s="181" customFormat="1" ht="18" customHeight="1" x14ac:dyDescent="0.25">
      <c r="A76" s="72"/>
      <c r="B76" s="72"/>
      <c r="C76" s="72"/>
      <c r="D76" s="72"/>
      <c r="E76" s="73"/>
      <c r="F76" s="73"/>
      <c r="G76" s="73"/>
      <c r="H76" s="73"/>
      <c r="I76" s="73"/>
      <c r="J76" s="80"/>
      <c r="K76" s="190" t="str">
        <f t="shared" si="1"/>
        <v/>
      </c>
      <c r="L76" s="1"/>
      <c r="M76" s="1"/>
      <c r="N76" s="1"/>
      <c r="O76" s="1"/>
      <c r="P76" s="1"/>
      <c r="Q76" s="1"/>
      <c r="R76" s="1"/>
      <c r="S76" s="1"/>
      <c r="T76" s="1"/>
      <c r="U76" s="1"/>
      <c r="V76" s="1"/>
      <c r="W76" s="1"/>
      <c r="X76" s="1"/>
      <c r="Y76" s="1"/>
      <c r="Z76" s="1"/>
      <c r="AA76" s="1"/>
      <c r="AB76" s="1"/>
      <c r="AC76" s="1"/>
    </row>
    <row r="77" spans="1:29" s="181" customFormat="1" ht="18" customHeight="1" x14ac:dyDescent="0.25">
      <c r="A77" s="72"/>
      <c r="B77" s="72"/>
      <c r="C77" s="72"/>
      <c r="D77" s="72"/>
      <c r="E77" s="73"/>
      <c r="F77" s="73"/>
      <c r="G77" s="73"/>
      <c r="H77" s="73"/>
      <c r="I77" s="73"/>
      <c r="J77" s="80"/>
      <c r="K77" s="190" t="str">
        <f t="shared" si="1"/>
        <v/>
      </c>
      <c r="L77" s="1"/>
      <c r="M77" s="1"/>
      <c r="N77" s="1"/>
      <c r="O77" s="1"/>
      <c r="P77" s="1"/>
      <c r="Q77" s="1"/>
      <c r="R77" s="1"/>
      <c r="S77" s="1"/>
      <c r="T77" s="1"/>
      <c r="U77" s="1"/>
      <c r="V77" s="1"/>
      <c r="W77" s="1"/>
      <c r="X77" s="1"/>
      <c r="Y77" s="1"/>
      <c r="Z77" s="1"/>
      <c r="AA77" s="1"/>
      <c r="AB77" s="1"/>
      <c r="AC77" s="1"/>
    </row>
    <row r="78" spans="1:29" s="181" customFormat="1" ht="15.75" customHeight="1" x14ac:dyDescent="0.25">
      <c r="A78" s="72"/>
      <c r="B78" s="72"/>
      <c r="C78" s="72"/>
      <c r="D78" s="72"/>
      <c r="E78" s="73"/>
      <c r="F78" s="73"/>
      <c r="G78" s="73"/>
      <c r="H78" s="73"/>
      <c r="I78" s="73"/>
      <c r="J78" s="80"/>
      <c r="K78" s="190" t="str">
        <f t="shared" si="1"/>
        <v/>
      </c>
      <c r="L78" s="1"/>
      <c r="M78" s="236" t="s">
        <v>104</v>
      </c>
      <c r="N78" s="237"/>
      <c r="O78" s="237"/>
      <c r="P78" s="237"/>
      <c r="Q78" s="238"/>
      <c r="R78" s="17"/>
      <c r="S78" s="20"/>
      <c r="T78" s="1"/>
      <c r="U78" s="1"/>
      <c r="V78" s="1"/>
      <c r="W78" s="1"/>
      <c r="X78" s="1"/>
      <c r="Y78" s="1"/>
      <c r="Z78" s="1"/>
      <c r="AA78" s="1"/>
      <c r="AB78" s="1"/>
      <c r="AC78" s="1"/>
    </row>
    <row r="79" spans="1:29" s="181" customFormat="1" ht="15" customHeight="1" x14ac:dyDescent="0.25">
      <c r="A79" s="72"/>
      <c r="B79" s="72"/>
      <c r="C79" s="72"/>
      <c r="D79" s="72"/>
      <c r="E79" s="73"/>
      <c r="F79" s="73"/>
      <c r="G79" s="73"/>
      <c r="H79" s="73"/>
      <c r="I79" s="73"/>
      <c r="J79" s="80"/>
      <c r="K79" s="190" t="str">
        <f t="shared" si="1"/>
        <v/>
      </c>
      <c r="L79" s="1"/>
      <c r="M79" s="239"/>
      <c r="N79" s="237"/>
      <c r="O79" s="237"/>
      <c r="P79" s="237"/>
      <c r="Q79" s="238"/>
      <c r="R79" s="17"/>
      <c r="S79" s="20"/>
      <c r="T79" s="1"/>
      <c r="U79" s="1"/>
      <c r="V79" s="1"/>
      <c r="W79" s="1"/>
      <c r="X79" s="1"/>
      <c r="Y79" s="1"/>
      <c r="Z79" s="1"/>
      <c r="AA79" s="1"/>
      <c r="AB79" s="1"/>
      <c r="AC79" s="1"/>
    </row>
    <row r="80" spans="1:29" s="181" customFormat="1" ht="15.75" customHeight="1" x14ac:dyDescent="0.25">
      <c r="A80" s="72"/>
      <c r="B80" s="72"/>
      <c r="C80" s="72"/>
      <c r="D80" s="72"/>
      <c r="E80" s="73"/>
      <c r="F80" s="73"/>
      <c r="G80" s="73"/>
      <c r="H80" s="73"/>
      <c r="I80" s="73"/>
      <c r="J80" s="80"/>
      <c r="K80" s="190" t="str">
        <f t="shared" si="1"/>
        <v/>
      </c>
      <c r="L80" s="1"/>
      <c r="M80" s="236" t="s">
        <v>108</v>
      </c>
      <c r="N80" s="237"/>
      <c r="O80" s="237"/>
      <c r="P80" s="237"/>
      <c r="Q80" s="238"/>
      <c r="R80" s="83"/>
      <c r="S80" s="20"/>
      <c r="T80" s="1"/>
      <c r="U80" s="1"/>
      <c r="V80" s="1"/>
      <c r="W80" s="1"/>
      <c r="X80" s="1"/>
      <c r="Y80" s="1"/>
      <c r="Z80" s="1"/>
      <c r="AA80" s="1"/>
      <c r="AB80" s="1"/>
      <c r="AC80" s="1"/>
    </row>
    <row r="81" spans="1:29" s="181" customFormat="1" ht="15" customHeight="1" x14ac:dyDescent="0.25">
      <c r="A81" s="72"/>
      <c r="B81" s="72"/>
      <c r="C81" s="72"/>
      <c r="D81" s="72"/>
      <c r="E81" s="73"/>
      <c r="F81" s="73"/>
      <c r="G81" s="73"/>
      <c r="H81" s="73"/>
      <c r="I81" s="73"/>
      <c r="J81" s="80"/>
      <c r="K81" s="190" t="str">
        <f t="shared" si="1"/>
        <v/>
      </c>
      <c r="L81" s="1"/>
      <c r="M81" s="240"/>
      <c r="N81" s="241"/>
      <c r="O81" s="241"/>
      <c r="P81" s="241"/>
      <c r="Q81" s="242"/>
      <c r="R81" s="1"/>
      <c r="S81" s="1"/>
      <c r="T81" s="1"/>
      <c r="U81" s="1"/>
      <c r="V81" s="1"/>
      <c r="W81" s="1"/>
      <c r="X81" s="1"/>
      <c r="Y81" s="1"/>
      <c r="Z81" s="1"/>
      <c r="AA81" s="1"/>
      <c r="AB81" s="1"/>
      <c r="AC81" s="1"/>
    </row>
    <row r="82" spans="1:29" s="181" customFormat="1" ht="18" customHeight="1" x14ac:dyDescent="0.25">
      <c r="A82" s="72"/>
      <c r="B82" s="72"/>
      <c r="C82" s="72"/>
      <c r="D82" s="72"/>
      <c r="E82" s="73"/>
      <c r="F82" s="73"/>
      <c r="G82" s="73"/>
      <c r="H82" s="73"/>
      <c r="I82" s="73"/>
      <c r="J82" s="80"/>
      <c r="K82" s="190" t="str">
        <f t="shared" si="1"/>
        <v/>
      </c>
      <c r="L82" s="1"/>
      <c r="M82" s="1"/>
      <c r="N82" s="1"/>
      <c r="O82" s="1"/>
      <c r="P82" s="1"/>
      <c r="Q82" s="1"/>
      <c r="R82" s="1"/>
      <c r="S82" s="1"/>
      <c r="T82" s="1"/>
      <c r="U82" s="1"/>
      <c r="V82" s="1"/>
      <c r="W82" s="1"/>
      <c r="X82" s="1"/>
      <c r="Y82" s="1"/>
      <c r="Z82" s="1"/>
      <c r="AA82" s="1"/>
      <c r="AB82" s="1"/>
      <c r="AC82" s="1"/>
    </row>
    <row r="83" spans="1:29" s="181" customFormat="1" ht="18" customHeight="1" x14ac:dyDescent="0.25">
      <c r="A83" s="72"/>
      <c r="B83" s="72"/>
      <c r="C83" s="72"/>
      <c r="D83" s="72"/>
      <c r="E83" s="73"/>
      <c r="F83" s="73"/>
      <c r="G83" s="73"/>
      <c r="H83" s="73"/>
      <c r="I83" s="73"/>
      <c r="J83" s="80"/>
      <c r="K83" s="190" t="str">
        <f t="shared" si="1"/>
        <v/>
      </c>
      <c r="L83" s="1"/>
      <c r="M83" s="1"/>
      <c r="N83" s="1"/>
      <c r="O83" s="1"/>
      <c r="P83" s="1"/>
      <c r="Q83" s="1"/>
      <c r="R83" s="1"/>
      <c r="S83" s="1"/>
      <c r="T83" s="1"/>
      <c r="U83" s="1"/>
      <c r="V83" s="1"/>
      <c r="W83" s="1"/>
      <c r="X83" s="1"/>
      <c r="Y83" s="1"/>
      <c r="Z83" s="1"/>
      <c r="AA83" s="1"/>
      <c r="AB83" s="1"/>
      <c r="AC83" s="1"/>
    </row>
    <row r="84" spans="1:29" s="181" customFormat="1" ht="18" customHeight="1" x14ac:dyDescent="0.25">
      <c r="A84" s="72"/>
      <c r="B84" s="72"/>
      <c r="C84" s="72"/>
      <c r="D84" s="72"/>
      <c r="E84" s="73"/>
      <c r="F84" s="73"/>
      <c r="G84" s="73"/>
      <c r="H84" s="73"/>
      <c r="I84" s="73"/>
      <c r="J84" s="80"/>
      <c r="K84" s="190" t="str">
        <f t="shared" si="1"/>
        <v/>
      </c>
      <c r="L84" s="1"/>
      <c r="M84" s="1"/>
      <c r="N84" s="1"/>
      <c r="O84" s="1"/>
      <c r="P84" s="1"/>
      <c r="Q84" s="1"/>
      <c r="R84" s="1"/>
      <c r="S84" s="1"/>
      <c r="T84" s="1"/>
      <c r="U84" s="1"/>
      <c r="V84" s="1"/>
      <c r="W84" s="1"/>
      <c r="X84" s="1"/>
      <c r="Y84" s="1"/>
      <c r="Z84" s="1"/>
      <c r="AA84" s="1"/>
      <c r="AB84" s="1"/>
      <c r="AC84" s="1"/>
    </row>
    <row r="85" spans="1:29" s="181" customFormat="1" ht="18" customHeight="1" x14ac:dyDescent="0.25">
      <c r="A85" s="72"/>
      <c r="B85" s="72"/>
      <c r="C85" s="72"/>
      <c r="D85" s="72"/>
      <c r="E85" s="73"/>
      <c r="F85" s="73"/>
      <c r="G85" s="73"/>
      <c r="H85" s="73"/>
      <c r="I85" s="73"/>
      <c r="J85" s="80"/>
      <c r="K85" s="190" t="str">
        <f t="shared" si="1"/>
        <v/>
      </c>
      <c r="L85" s="1"/>
      <c r="M85" s="1"/>
      <c r="N85" s="1"/>
      <c r="O85" s="1"/>
      <c r="P85" s="1"/>
      <c r="Q85" s="1"/>
      <c r="R85" s="1"/>
      <c r="S85" s="1"/>
      <c r="T85" s="1"/>
      <c r="U85" s="1"/>
      <c r="V85" s="1"/>
      <c r="W85" s="1"/>
      <c r="X85" s="1"/>
      <c r="Y85" s="1"/>
      <c r="Z85" s="1"/>
      <c r="AA85" s="1"/>
      <c r="AB85" s="1"/>
      <c r="AC85" s="1"/>
    </row>
    <row r="86" spans="1:29" s="181" customFormat="1" ht="18" customHeight="1" x14ac:dyDescent="0.25">
      <c r="A86" s="72"/>
      <c r="B86" s="72"/>
      <c r="C86" s="72"/>
      <c r="D86" s="72"/>
      <c r="E86" s="73"/>
      <c r="F86" s="73"/>
      <c r="G86" s="73"/>
      <c r="H86" s="73"/>
      <c r="I86" s="73"/>
      <c r="J86" s="80"/>
      <c r="K86" s="190" t="str">
        <f t="shared" si="1"/>
        <v/>
      </c>
      <c r="L86" s="1"/>
      <c r="M86" s="1"/>
      <c r="N86" s="1"/>
      <c r="O86" s="1"/>
      <c r="P86" s="1"/>
      <c r="Q86" s="1"/>
      <c r="R86" s="1"/>
      <c r="S86" s="1"/>
      <c r="T86" s="1"/>
      <c r="U86" s="1"/>
      <c r="V86" s="1"/>
      <c r="W86" s="1"/>
      <c r="X86" s="1"/>
      <c r="Y86" s="1"/>
      <c r="Z86" s="1"/>
      <c r="AA86" s="1"/>
      <c r="AB86" s="1"/>
      <c r="AC86" s="1"/>
    </row>
    <row r="87" spans="1:29" s="181" customFormat="1" ht="18" customHeight="1" x14ac:dyDescent="0.25">
      <c r="A87" s="72"/>
      <c r="B87" s="72"/>
      <c r="C87" s="72"/>
      <c r="D87" s="72"/>
      <c r="E87" s="73"/>
      <c r="F87" s="73"/>
      <c r="G87" s="73"/>
      <c r="H87" s="73"/>
      <c r="I87" s="73"/>
      <c r="J87" s="80"/>
      <c r="K87" s="190" t="str">
        <f t="shared" si="1"/>
        <v/>
      </c>
      <c r="L87" s="1"/>
      <c r="M87" s="1"/>
      <c r="N87" s="1"/>
      <c r="O87" s="1"/>
      <c r="P87" s="1"/>
      <c r="Q87" s="1"/>
      <c r="R87" s="1"/>
      <c r="S87" s="1"/>
      <c r="T87" s="1"/>
      <c r="U87" s="1"/>
      <c r="V87" s="1"/>
      <c r="W87" s="1"/>
      <c r="X87" s="1"/>
      <c r="Y87" s="1"/>
      <c r="Z87" s="1"/>
      <c r="AA87" s="1"/>
      <c r="AB87" s="1"/>
      <c r="AC87" s="1"/>
    </row>
    <row r="88" spans="1:29" s="181" customFormat="1" ht="18" customHeight="1" x14ac:dyDescent="0.25">
      <c r="A88" s="72"/>
      <c r="B88" s="72"/>
      <c r="C88" s="72"/>
      <c r="D88" s="72"/>
      <c r="E88" s="73"/>
      <c r="F88" s="73"/>
      <c r="G88" s="73"/>
      <c r="H88" s="73"/>
      <c r="I88" s="73"/>
      <c r="J88" s="80"/>
      <c r="K88" s="20" t="str">
        <f t="shared" ref="K66:K90" si="2">CONCATENATE(F88,I88)</f>
        <v/>
      </c>
      <c r="L88" s="1"/>
      <c r="M88" s="1"/>
      <c r="N88" s="1"/>
      <c r="O88" s="1"/>
      <c r="P88" s="1"/>
      <c r="Q88" s="1"/>
      <c r="R88" s="1"/>
      <c r="S88" s="1"/>
      <c r="T88" s="1"/>
      <c r="U88" s="1"/>
      <c r="V88" s="1"/>
      <c r="W88" s="1"/>
      <c r="X88" s="1"/>
      <c r="Y88" s="1"/>
      <c r="Z88" s="1"/>
      <c r="AA88" s="1"/>
      <c r="AB88" s="1"/>
      <c r="AC88" s="1"/>
    </row>
    <row r="89" spans="1:29" s="181" customFormat="1" ht="18" customHeight="1" x14ac:dyDescent="0.25">
      <c r="A89" s="72"/>
      <c r="B89" s="72"/>
      <c r="C89" s="72"/>
      <c r="D89" s="72"/>
      <c r="E89" s="73"/>
      <c r="F89" s="73"/>
      <c r="G89" s="73"/>
      <c r="H89" s="73"/>
      <c r="I89" s="73"/>
      <c r="J89" s="80"/>
      <c r="K89" s="20" t="str">
        <f t="shared" si="2"/>
        <v/>
      </c>
      <c r="L89" s="1"/>
      <c r="M89" s="1"/>
      <c r="N89" s="1"/>
      <c r="O89" s="1"/>
      <c r="P89" s="1"/>
      <c r="Q89" s="1"/>
      <c r="R89" s="1"/>
      <c r="S89" s="1"/>
      <c r="T89" s="1"/>
      <c r="U89" s="1"/>
      <c r="V89" s="1"/>
      <c r="W89" s="1"/>
      <c r="X89" s="1"/>
      <c r="Y89" s="1"/>
      <c r="Z89" s="1"/>
      <c r="AA89" s="1"/>
      <c r="AB89" s="1"/>
      <c r="AC89" s="1"/>
    </row>
    <row r="90" spans="1:29" s="181" customFormat="1" ht="18" customHeight="1" x14ac:dyDescent="0.25">
      <c r="A90" s="72"/>
      <c r="B90" s="72"/>
      <c r="C90" s="72"/>
      <c r="D90" s="72"/>
      <c r="E90" s="73"/>
      <c r="F90" s="73"/>
      <c r="G90" s="73"/>
      <c r="H90" s="73"/>
      <c r="I90" s="73"/>
      <c r="J90" s="80"/>
      <c r="K90" s="20" t="str">
        <f t="shared" si="2"/>
        <v/>
      </c>
      <c r="L90" s="1"/>
      <c r="M90" s="1"/>
      <c r="N90" s="1"/>
      <c r="O90" s="1"/>
      <c r="P90" s="1"/>
      <c r="Q90" s="1"/>
      <c r="R90" s="1"/>
      <c r="S90" s="1"/>
      <c r="T90" s="1"/>
      <c r="U90" s="1"/>
      <c r="V90" s="1"/>
      <c r="W90" s="1"/>
      <c r="X90" s="1"/>
      <c r="Y90" s="1"/>
      <c r="Z90" s="1"/>
      <c r="AA90" s="1"/>
      <c r="AB90" s="1"/>
      <c r="AC90" s="1"/>
    </row>
    <row r="91" spans="1:29" s="175" customFormat="1" ht="18" customHeight="1" x14ac:dyDescent="0.25">
      <c r="A91" s="72"/>
      <c r="B91" s="72"/>
      <c r="C91" s="72"/>
      <c r="D91" s="72"/>
      <c r="E91" s="73"/>
      <c r="F91" s="73"/>
      <c r="G91" s="73"/>
      <c r="H91" s="73"/>
      <c r="I91" s="73"/>
      <c r="J91" s="80"/>
      <c r="K91" s="20" t="str">
        <f t="shared" ref="K64:K97" si="3">CONCATENATE(F91,I91)</f>
        <v/>
      </c>
      <c r="L91" s="1"/>
      <c r="M91" s="1"/>
      <c r="N91" s="1"/>
      <c r="O91" s="1"/>
      <c r="P91" s="1"/>
      <c r="Q91" s="1"/>
      <c r="R91" s="1"/>
      <c r="S91" s="1"/>
      <c r="T91" s="1"/>
      <c r="U91" s="1"/>
      <c r="V91" s="1"/>
      <c r="W91" s="1"/>
      <c r="X91" s="1"/>
      <c r="Y91" s="1"/>
      <c r="Z91" s="1"/>
      <c r="AA91" s="1"/>
      <c r="AB91" s="1"/>
      <c r="AC91" s="1"/>
    </row>
    <row r="92" spans="1:29" s="175" customFormat="1" ht="18" customHeight="1" x14ac:dyDescent="0.25">
      <c r="A92" s="72"/>
      <c r="B92" s="72"/>
      <c r="C92" s="72"/>
      <c r="D92" s="72"/>
      <c r="E92" s="73"/>
      <c r="F92" s="73"/>
      <c r="G92" s="73"/>
      <c r="H92" s="73"/>
      <c r="I92" s="73"/>
      <c r="J92" s="80"/>
      <c r="K92" s="20" t="str">
        <f t="shared" si="3"/>
        <v/>
      </c>
      <c r="L92" s="1"/>
      <c r="M92" s="1"/>
      <c r="N92" s="1"/>
      <c r="O92" s="1"/>
      <c r="P92" s="1"/>
      <c r="Q92" s="1"/>
      <c r="R92" s="1"/>
      <c r="S92" s="1"/>
      <c r="T92" s="1"/>
      <c r="U92" s="1"/>
      <c r="V92" s="1"/>
      <c r="W92" s="1"/>
      <c r="X92" s="1"/>
      <c r="Y92" s="1"/>
      <c r="Z92" s="1"/>
      <c r="AA92" s="1"/>
      <c r="AB92" s="1"/>
      <c r="AC92" s="1"/>
    </row>
    <row r="93" spans="1:29" s="175" customFormat="1" ht="18" customHeight="1" x14ac:dyDescent="0.25">
      <c r="A93" s="72"/>
      <c r="B93" s="72"/>
      <c r="C93" s="72"/>
      <c r="D93" s="72"/>
      <c r="E93" s="73"/>
      <c r="F93" s="73"/>
      <c r="G93" s="73"/>
      <c r="H93" s="73"/>
      <c r="I93" s="73"/>
      <c r="J93" s="80"/>
      <c r="K93" s="20" t="str">
        <f t="shared" si="3"/>
        <v/>
      </c>
      <c r="L93" s="1"/>
      <c r="M93" s="1"/>
      <c r="N93" s="1"/>
      <c r="O93" s="1"/>
      <c r="P93" s="1"/>
      <c r="Q93" s="1"/>
      <c r="R93" s="1"/>
      <c r="S93" s="1"/>
      <c r="T93" s="1"/>
      <c r="U93" s="1"/>
      <c r="V93" s="1"/>
      <c r="W93" s="1"/>
      <c r="X93" s="1"/>
      <c r="Y93" s="1"/>
      <c r="Z93" s="1"/>
      <c r="AA93" s="1"/>
      <c r="AB93" s="1"/>
      <c r="AC93" s="1"/>
    </row>
    <row r="94" spans="1:29" s="175" customFormat="1" ht="18" customHeight="1" x14ac:dyDescent="0.25">
      <c r="A94" s="72"/>
      <c r="B94" s="72"/>
      <c r="C94" s="72"/>
      <c r="D94" s="72"/>
      <c r="E94" s="73"/>
      <c r="F94" s="73"/>
      <c r="G94" s="73"/>
      <c r="H94" s="73"/>
      <c r="I94" s="73"/>
      <c r="J94" s="80"/>
      <c r="K94" s="20" t="str">
        <f t="shared" si="3"/>
        <v/>
      </c>
      <c r="L94" s="1"/>
      <c r="M94" s="1"/>
      <c r="N94" s="1"/>
      <c r="O94" s="1"/>
      <c r="P94" s="1"/>
      <c r="Q94" s="1"/>
      <c r="R94" s="1"/>
      <c r="S94" s="1"/>
      <c r="T94" s="1"/>
      <c r="U94" s="1"/>
      <c r="V94" s="1"/>
      <c r="W94" s="1"/>
      <c r="X94" s="1"/>
      <c r="Y94" s="1"/>
      <c r="Z94" s="1"/>
      <c r="AA94" s="1"/>
      <c r="AB94" s="1"/>
      <c r="AC94" s="1"/>
    </row>
    <row r="95" spans="1:29" s="175" customFormat="1" ht="18" customHeight="1" x14ac:dyDescent="0.25">
      <c r="A95" s="72"/>
      <c r="B95" s="72"/>
      <c r="C95" s="72"/>
      <c r="D95" s="72"/>
      <c r="E95" s="73"/>
      <c r="F95" s="73"/>
      <c r="G95" s="73"/>
      <c r="H95" s="73"/>
      <c r="I95" s="73"/>
      <c r="J95" s="80"/>
      <c r="K95" s="20" t="str">
        <f t="shared" si="3"/>
        <v/>
      </c>
      <c r="L95" s="1"/>
      <c r="M95" s="1"/>
      <c r="N95" s="1"/>
      <c r="O95" s="1"/>
      <c r="P95" s="1"/>
      <c r="Q95" s="1"/>
      <c r="R95" s="1"/>
      <c r="S95" s="1"/>
      <c r="T95" s="1"/>
      <c r="U95" s="1"/>
      <c r="V95" s="1"/>
      <c r="W95" s="1"/>
      <c r="X95" s="1"/>
      <c r="Y95" s="1"/>
      <c r="Z95" s="1"/>
      <c r="AA95" s="1"/>
      <c r="AB95" s="1"/>
      <c r="AC95" s="1"/>
    </row>
    <row r="96" spans="1:29" s="175" customFormat="1" ht="18" customHeight="1" x14ac:dyDescent="0.25">
      <c r="A96" s="72"/>
      <c r="B96" s="72"/>
      <c r="C96" s="72"/>
      <c r="D96" s="72"/>
      <c r="E96" s="73"/>
      <c r="F96" s="73"/>
      <c r="G96" s="73"/>
      <c r="H96" s="73"/>
      <c r="I96" s="73"/>
      <c r="J96" s="80"/>
      <c r="K96" s="20" t="str">
        <f t="shared" si="3"/>
        <v/>
      </c>
      <c r="L96" s="1"/>
      <c r="M96" s="1"/>
      <c r="N96" s="1"/>
      <c r="O96" s="1"/>
      <c r="P96" s="1"/>
      <c r="Q96" s="1"/>
      <c r="R96" s="1"/>
      <c r="S96" s="1"/>
      <c r="T96" s="1"/>
      <c r="U96" s="1"/>
      <c r="V96" s="1"/>
      <c r="W96" s="1"/>
      <c r="X96" s="1"/>
      <c r="Y96" s="1"/>
      <c r="Z96" s="1"/>
      <c r="AA96" s="1"/>
      <c r="AB96" s="1"/>
      <c r="AC96" s="1"/>
    </row>
    <row r="97" spans="1:29" s="175" customFormat="1" ht="18" customHeight="1" x14ac:dyDescent="0.25">
      <c r="A97" s="72"/>
      <c r="B97" s="72"/>
      <c r="C97" s="72"/>
      <c r="D97" s="72"/>
      <c r="E97" s="73"/>
      <c r="F97" s="73"/>
      <c r="G97" s="73"/>
      <c r="H97" s="73"/>
      <c r="I97" s="73"/>
      <c r="J97" s="80"/>
      <c r="K97" s="20" t="str">
        <f t="shared" si="3"/>
        <v/>
      </c>
      <c r="L97" s="1"/>
      <c r="M97" s="1"/>
      <c r="N97" s="1"/>
      <c r="O97" s="1"/>
      <c r="P97" s="1"/>
      <c r="Q97" s="1"/>
      <c r="R97" s="1"/>
      <c r="S97" s="1"/>
      <c r="T97" s="1"/>
      <c r="U97" s="1"/>
      <c r="V97" s="1"/>
      <c r="W97" s="1"/>
      <c r="X97" s="1"/>
      <c r="Y97" s="1"/>
      <c r="Z97" s="1"/>
      <c r="AA97" s="1"/>
      <c r="AB97" s="1"/>
      <c r="AC97" s="1"/>
    </row>
    <row r="98" spans="1:29" s="175" customFormat="1" ht="15.75" customHeight="1" x14ac:dyDescent="0.25">
      <c r="A98" s="72"/>
      <c r="B98" s="72"/>
      <c r="C98" s="72"/>
      <c r="D98" s="72"/>
      <c r="E98" s="73"/>
      <c r="F98" s="73"/>
      <c r="G98" s="73"/>
      <c r="H98" s="73"/>
      <c r="I98" s="73"/>
      <c r="J98" s="80"/>
      <c r="K98" s="20" t="str">
        <f t="shared" ref="K98:K113" si="4">CONCATENATE(F98,I98)</f>
        <v/>
      </c>
      <c r="L98" s="1"/>
      <c r="M98" s="236" t="s">
        <v>104</v>
      </c>
      <c r="N98" s="237"/>
      <c r="O98" s="237"/>
      <c r="P98" s="237"/>
      <c r="Q98" s="238"/>
      <c r="R98" s="17"/>
      <c r="S98" s="20"/>
      <c r="T98" s="1"/>
      <c r="U98" s="1"/>
      <c r="V98" s="1"/>
      <c r="W98" s="1"/>
      <c r="X98" s="1"/>
      <c r="Y98" s="1"/>
      <c r="Z98" s="1"/>
      <c r="AA98" s="1"/>
      <c r="AB98" s="1"/>
      <c r="AC98" s="1"/>
    </row>
    <row r="99" spans="1:29" s="175" customFormat="1" ht="15" customHeight="1" x14ac:dyDescent="0.25">
      <c r="A99" s="72"/>
      <c r="B99" s="72"/>
      <c r="C99" s="72"/>
      <c r="D99" s="72"/>
      <c r="E99" s="73"/>
      <c r="F99" s="73"/>
      <c r="G99" s="73"/>
      <c r="H99" s="73"/>
      <c r="I99" s="73"/>
      <c r="J99" s="80"/>
      <c r="K99" s="20" t="str">
        <f t="shared" si="4"/>
        <v/>
      </c>
      <c r="L99" s="1"/>
      <c r="M99" s="239"/>
      <c r="N99" s="237"/>
      <c r="O99" s="237"/>
      <c r="P99" s="237"/>
      <c r="Q99" s="238"/>
      <c r="R99" s="17"/>
      <c r="S99" s="20"/>
      <c r="T99" s="1"/>
      <c r="U99" s="1"/>
      <c r="V99" s="1"/>
      <c r="W99" s="1"/>
      <c r="X99" s="1"/>
      <c r="Y99" s="1"/>
      <c r="Z99" s="1"/>
      <c r="AA99" s="1"/>
      <c r="AB99" s="1"/>
      <c r="AC99" s="1"/>
    </row>
    <row r="100" spans="1:29" s="175" customFormat="1" ht="15.75" customHeight="1" x14ac:dyDescent="0.25">
      <c r="A100" s="72"/>
      <c r="B100" s="72"/>
      <c r="C100" s="72"/>
      <c r="D100" s="72"/>
      <c r="E100" s="73"/>
      <c r="F100" s="73"/>
      <c r="G100" s="73"/>
      <c r="H100" s="73"/>
      <c r="I100" s="73"/>
      <c r="J100" s="80"/>
      <c r="K100" s="20" t="str">
        <f t="shared" si="4"/>
        <v/>
      </c>
      <c r="L100" s="1"/>
      <c r="M100" s="236" t="s">
        <v>108</v>
      </c>
      <c r="N100" s="237"/>
      <c r="O100" s="237"/>
      <c r="P100" s="237"/>
      <c r="Q100" s="238"/>
      <c r="R100" s="83"/>
      <c r="S100" s="20"/>
      <c r="T100" s="1"/>
      <c r="U100" s="1"/>
      <c r="V100" s="1"/>
      <c r="W100" s="1"/>
      <c r="X100" s="1"/>
      <c r="Y100" s="1"/>
      <c r="Z100" s="1"/>
      <c r="AA100" s="1"/>
      <c r="AB100" s="1"/>
      <c r="AC100" s="1"/>
    </row>
    <row r="101" spans="1:29" s="175" customFormat="1" ht="15" customHeight="1" x14ac:dyDescent="0.25">
      <c r="A101" s="72"/>
      <c r="B101" s="72"/>
      <c r="C101" s="72"/>
      <c r="D101" s="72"/>
      <c r="E101" s="73"/>
      <c r="F101" s="73"/>
      <c r="G101" s="73"/>
      <c r="H101" s="73"/>
      <c r="I101" s="73"/>
      <c r="J101" s="80"/>
      <c r="K101" s="20" t="str">
        <f t="shared" si="4"/>
        <v/>
      </c>
      <c r="L101" s="1"/>
      <c r="M101" s="240"/>
      <c r="N101" s="241"/>
      <c r="O101" s="241"/>
      <c r="P101" s="241"/>
      <c r="Q101" s="242"/>
      <c r="R101" s="1"/>
      <c r="S101" s="1"/>
      <c r="T101" s="1"/>
      <c r="U101" s="1"/>
      <c r="V101" s="1"/>
      <c r="W101" s="1"/>
      <c r="X101" s="1"/>
      <c r="Y101" s="1"/>
      <c r="Z101" s="1"/>
      <c r="AA101" s="1"/>
      <c r="AB101" s="1"/>
      <c r="AC101" s="1"/>
    </row>
    <row r="102" spans="1:29" s="175" customFormat="1" ht="18" customHeight="1" x14ac:dyDescent="0.25">
      <c r="A102" s="72"/>
      <c r="B102" s="72"/>
      <c r="C102" s="72"/>
      <c r="D102" s="72"/>
      <c r="E102" s="73"/>
      <c r="F102" s="73"/>
      <c r="G102" s="73"/>
      <c r="H102" s="73"/>
      <c r="I102" s="73"/>
      <c r="J102" s="80"/>
      <c r="K102" s="20" t="str">
        <f t="shared" si="4"/>
        <v/>
      </c>
      <c r="L102" s="1"/>
      <c r="M102" s="1"/>
      <c r="N102" s="1"/>
      <c r="O102" s="1"/>
      <c r="P102" s="1"/>
      <c r="Q102" s="1"/>
      <c r="R102" s="1"/>
      <c r="S102" s="1"/>
      <c r="T102" s="1"/>
      <c r="U102" s="1"/>
      <c r="V102" s="1"/>
      <c r="W102" s="1"/>
      <c r="X102" s="1"/>
      <c r="Y102" s="1"/>
      <c r="Z102" s="1"/>
      <c r="AA102" s="1"/>
      <c r="AB102" s="1"/>
      <c r="AC102" s="1"/>
    </row>
    <row r="103" spans="1:29" s="175" customFormat="1" ht="18" customHeight="1" x14ac:dyDescent="0.25">
      <c r="A103" s="72"/>
      <c r="B103" s="72"/>
      <c r="C103" s="72"/>
      <c r="D103" s="72"/>
      <c r="E103" s="73"/>
      <c r="F103" s="73"/>
      <c r="G103" s="73"/>
      <c r="H103" s="73"/>
      <c r="I103" s="73"/>
      <c r="J103" s="80"/>
      <c r="K103" s="20" t="str">
        <f t="shared" si="4"/>
        <v/>
      </c>
      <c r="L103" s="1"/>
      <c r="M103" s="1"/>
      <c r="N103" s="1"/>
      <c r="O103" s="1"/>
      <c r="P103" s="1"/>
      <c r="Q103" s="1"/>
      <c r="R103" s="1"/>
      <c r="S103" s="1"/>
      <c r="T103" s="1"/>
      <c r="U103" s="1"/>
      <c r="V103" s="1"/>
      <c r="W103" s="1"/>
      <c r="X103" s="1"/>
      <c r="Y103" s="1"/>
      <c r="Z103" s="1"/>
      <c r="AA103" s="1"/>
      <c r="AB103" s="1"/>
      <c r="AC103" s="1"/>
    </row>
    <row r="104" spans="1:29" s="175" customFormat="1" ht="18" customHeight="1" x14ac:dyDescent="0.25">
      <c r="A104" s="72"/>
      <c r="B104" s="72"/>
      <c r="C104" s="72"/>
      <c r="D104" s="72"/>
      <c r="E104" s="73"/>
      <c r="F104" s="73"/>
      <c r="G104" s="73"/>
      <c r="H104" s="73"/>
      <c r="I104" s="73"/>
      <c r="J104" s="80"/>
      <c r="K104" s="20" t="str">
        <f t="shared" si="4"/>
        <v/>
      </c>
      <c r="L104" s="1"/>
      <c r="M104" s="1"/>
      <c r="N104" s="1"/>
      <c r="O104" s="1"/>
      <c r="P104" s="1"/>
      <c r="Q104" s="1"/>
      <c r="R104" s="1"/>
      <c r="S104" s="1"/>
      <c r="T104" s="1"/>
      <c r="U104" s="1"/>
      <c r="V104" s="1"/>
      <c r="W104" s="1"/>
      <c r="X104" s="1"/>
      <c r="Y104" s="1"/>
      <c r="Z104" s="1"/>
      <c r="AA104" s="1"/>
      <c r="AB104" s="1"/>
      <c r="AC104" s="1"/>
    </row>
    <row r="105" spans="1:29" s="175" customFormat="1" ht="18" customHeight="1" x14ac:dyDescent="0.25">
      <c r="A105" s="72"/>
      <c r="B105" s="72"/>
      <c r="C105" s="72"/>
      <c r="D105" s="72"/>
      <c r="E105" s="73"/>
      <c r="F105" s="73"/>
      <c r="G105" s="73"/>
      <c r="H105" s="73"/>
      <c r="I105" s="73"/>
      <c r="J105" s="80"/>
      <c r="K105" s="20" t="str">
        <f t="shared" si="4"/>
        <v/>
      </c>
      <c r="L105" s="1"/>
      <c r="M105" s="1"/>
      <c r="N105" s="1"/>
      <c r="O105" s="1"/>
      <c r="P105" s="1"/>
      <c r="Q105" s="1"/>
      <c r="R105" s="1"/>
      <c r="S105" s="1"/>
      <c r="T105" s="1"/>
      <c r="U105" s="1"/>
      <c r="V105" s="1"/>
      <c r="W105" s="1"/>
      <c r="X105" s="1"/>
      <c r="Y105" s="1"/>
      <c r="Z105" s="1"/>
      <c r="AA105" s="1"/>
      <c r="AB105" s="1"/>
      <c r="AC105" s="1"/>
    </row>
    <row r="106" spans="1:29" s="175" customFormat="1" ht="18" customHeight="1" x14ac:dyDescent="0.25">
      <c r="A106" s="72"/>
      <c r="B106" s="72"/>
      <c r="C106" s="72"/>
      <c r="D106" s="72"/>
      <c r="E106" s="73"/>
      <c r="F106" s="73"/>
      <c r="G106" s="73"/>
      <c r="H106" s="73"/>
      <c r="I106" s="73"/>
      <c r="J106" s="80"/>
      <c r="K106" s="20" t="str">
        <f t="shared" si="4"/>
        <v/>
      </c>
      <c r="L106" s="1"/>
      <c r="M106" s="1"/>
      <c r="N106" s="1"/>
      <c r="O106" s="1"/>
      <c r="P106" s="1"/>
      <c r="Q106" s="1"/>
      <c r="R106" s="1"/>
      <c r="S106" s="1"/>
      <c r="T106" s="1"/>
      <c r="U106" s="1"/>
      <c r="V106" s="1"/>
      <c r="W106" s="1"/>
      <c r="X106" s="1"/>
      <c r="Y106" s="1"/>
      <c r="Z106" s="1"/>
      <c r="AA106" s="1"/>
      <c r="AB106" s="1"/>
      <c r="AC106" s="1"/>
    </row>
    <row r="107" spans="1:29" s="175" customFormat="1" ht="18" customHeight="1" x14ac:dyDescent="0.25">
      <c r="A107" s="72"/>
      <c r="B107" s="72"/>
      <c r="C107" s="72"/>
      <c r="D107" s="72"/>
      <c r="E107" s="73"/>
      <c r="F107" s="73"/>
      <c r="G107" s="73"/>
      <c r="H107" s="73"/>
      <c r="I107" s="73"/>
      <c r="J107" s="80"/>
      <c r="K107" s="20" t="str">
        <f t="shared" si="4"/>
        <v/>
      </c>
      <c r="L107" s="1"/>
      <c r="M107" s="1"/>
      <c r="N107" s="1"/>
      <c r="O107" s="1"/>
      <c r="P107" s="1"/>
      <c r="Q107" s="1"/>
      <c r="R107" s="1"/>
      <c r="S107" s="1"/>
      <c r="T107" s="1"/>
      <c r="U107" s="1"/>
      <c r="V107" s="1"/>
      <c r="W107" s="1"/>
      <c r="X107" s="1"/>
      <c r="Y107" s="1"/>
      <c r="Z107" s="1"/>
      <c r="AA107" s="1"/>
      <c r="AB107" s="1"/>
      <c r="AC107" s="1"/>
    </row>
    <row r="108" spans="1:29" s="175" customFormat="1" ht="18" customHeight="1" x14ac:dyDescent="0.25">
      <c r="A108" s="72"/>
      <c r="B108" s="72"/>
      <c r="C108" s="72"/>
      <c r="D108" s="72"/>
      <c r="E108" s="73"/>
      <c r="F108" s="73"/>
      <c r="G108" s="73"/>
      <c r="H108" s="73"/>
      <c r="I108" s="73"/>
      <c r="J108" s="80"/>
      <c r="K108" s="20" t="str">
        <f t="shared" si="4"/>
        <v/>
      </c>
      <c r="L108" s="1"/>
      <c r="M108" s="1"/>
      <c r="N108" s="1"/>
      <c r="O108" s="1"/>
      <c r="P108" s="1"/>
      <c r="Q108" s="1"/>
      <c r="R108" s="1"/>
      <c r="S108" s="1"/>
      <c r="T108" s="1"/>
      <c r="U108" s="1"/>
      <c r="V108" s="1"/>
      <c r="W108" s="1"/>
      <c r="X108" s="1"/>
      <c r="Y108" s="1"/>
      <c r="Z108" s="1"/>
      <c r="AA108" s="1"/>
      <c r="AB108" s="1"/>
      <c r="AC108" s="1"/>
    </row>
    <row r="109" spans="1:29" s="175" customFormat="1" ht="18" customHeight="1" x14ac:dyDescent="0.25">
      <c r="A109" s="72"/>
      <c r="B109" s="72"/>
      <c r="C109" s="72"/>
      <c r="D109" s="72"/>
      <c r="E109" s="73"/>
      <c r="F109" s="73"/>
      <c r="G109" s="73"/>
      <c r="H109" s="73"/>
      <c r="I109" s="73"/>
      <c r="J109" s="80"/>
      <c r="K109" s="20" t="str">
        <f t="shared" si="4"/>
        <v/>
      </c>
      <c r="L109" s="1"/>
      <c r="M109" s="1"/>
      <c r="N109" s="1"/>
      <c r="O109" s="1"/>
      <c r="P109" s="1"/>
      <c r="Q109" s="1"/>
      <c r="R109" s="1"/>
      <c r="S109" s="1"/>
      <c r="T109" s="1"/>
      <c r="U109" s="1"/>
      <c r="V109" s="1"/>
      <c r="W109" s="1"/>
      <c r="X109" s="1"/>
      <c r="Y109" s="1"/>
      <c r="Z109" s="1"/>
      <c r="AA109" s="1"/>
      <c r="AB109" s="1"/>
      <c r="AC109" s="1"/>
    </row>
    <row r="110" spans="1:29" s="175" customFormat="1" ht="18" customHeight="1" x14ac:dyDescent="0.25">
      <c r="A110" s="72"/>
      <c r="B110" s="72"/>
      <c r="C110" s="72"/>
      <c r="D110" s="72"/>
      <c r="E110" s="73"/>
      <c r="F110" s="73"/>
      <c r="G110" s="73"/>
      <c r="H110" s="73"/>
      <c r="I110" s="73"/>
      <c r="J110" s="80"/>
      <c r="K110" s="20" t="str">
        <f t="shared" si="4"/>
        <v/>
      </c>
      <c r="L110" s="1"/>
      <c r="M110" s="1"/>
      <c r="N110" s="1"/>
      <c r="O110" s="1"/>
      <c r="P110" s="1"/>
      <c r="Q110" s="1"/>
      <c r="R110" s="1"/>
      <c r="S110" s="1"/>
      <c r="T110" s="1"/>
      <c r="U110" s="1"/>
      <c r="V110" s="1"/>
      <c r="W110" s="1"/>
      <c r="X110" s="1"/>
      <c r="Y110" s="1"/>
      <c r="Z110" s="1"/>
      <c r="AA110" s="1"/>
      <c r="AB110" s="1"/>
      <c r="AC110" s="1"/>
    </row>
    <row r="111" spans="1:29" s="175" customFormat="1" ht="18" customHeight="1" x14ac:dyDescent="0.25">
      <c r="A111" s="72"/>
      <c r="B111" s="72"/>
      <c r="C111" s="72"/>
      <c r="D111" s="178"/>
      <c r="E111" s="73"/>
      <c r="F111" s="73"/>
      <c r="G111" s="73"/>
      <c r="H111" s="73"/>
      <c r="I111" s="73"/>
      <c r="J111" s="80"/>
      <c r="K111" s="20" t="str">
        <f t="shared" si="4"/>
        <v/>
      </c>
      <c r="L111" s="1"/>
      <c r="M111" s="1"/>
      <c r="N111" s="1"/>
      <c r="O111" s="1"/>
      <c r="P111" s="1"/>
      <c r="Q111" s="1"/>
      <c r="R111" s="1"/>
      <c r="S111" s="1"/>
      <c r="T111" s="1"/>
      <c r="U111" s="1"/>
      <c r="V111" s="1"/>
      <c r="W111" s="1"/>
      <c r="X111" s="1"/>
      <c r="Y111" s="1"/>
      <c r="Z111" s="1"/>
      <c r="AA111" s="1"/>
      <c r="AB111" s="1"/>
      <c r="AC111" s="1"/>
    </row>
    <row r="112" spans="1:29" s="175" customFormat="1" ht="18" customHeight="1" x14ac:dyDescent="0.25">
      <c r="A112" s="72"/>
      <c r="B112" s="72"/>
      <c r="C112" s="72"/>
      <c r="D112" s="179"/>
      <c r="E112" s="73"/>
      <c r="F112" s="73"/>
      <c r="G112" s="73"/>
      <c r="H112" s="73"/>
      <c r="I112" s="73"/>
      <c r="J112" s="80"/>
      <c r="K112" s="20" t="str">
        <f t="shared" si="4"/>
        <v/>
      </c>
      <c r="L112" s="1"/>
      <c r="M112" s="1"/>
      <c r="N112" s="1"/>
      <c r="O112" s="1"/>
      <c r="P112" s="1"/>
      <c r="Q112" s="1"/>
      <c r="R112" s="1"/>
      <c r="S112" s="1"/>
      <c r="T112" s="1"/>
      <c r="U112" s="1"/>
      <c r="V112" s="1"/>
      <c r="W112" s="1"/>
      <c r="X112" s="1"/>
      <c r="Y112" s="1"/>
      <c r="Z112" s="1"/>
      <c r="AA112" s="1"/>
      <c r="AB112" s="1"/>
      <c r="AC112" s="1"/>
    </row>
    <row r="113" spans="1:29" s="175" customFormat="1" ht="18" customHeight="1" x14ac:dyDescent="0.25">
      <c r="A113" s="72"/>
      <c r="B113" s="72"/>
      <c r="C113" s="72"/>
      <c r="D113" s="72"/>
      <c r="E113" s="73"/>
      <c r="F113" s="73"/>
      <c r="G113" s="73"/>
      <c r="H113" s="73"/>
      <c r="I113" s="73"/>
      <c r="J113" s="80"/>
      <c r="K113" s="20" t="str">
        <f t="shared" si="4"/>
        <v/>
      </c>
      <c r="L113" s="1"/>
      <c r="M113" s="1"/>
      <c r="N113" s="1"/>
      <c r="O113" s="1"/>
      <c r="P113" s="1"/>
      <c r="Q113" s="1"/>
      <c r="R113" s="1"/>
      <c r="S113" s="1"/>
      <c r="T113" s="1"/>
      <c r="U113" s="1"/>
      <c r="V113" s="1"/>
      <c r="W113" s="1"/>
      <c r="X113" s="1"/>
      <c r="Y113" s="1"/>
      <c r="Z113" s="1"/>
      <c r="AA113" s="1"/>
      <c r="AB113" s="1"/>
      <c r="AC113" s="1"/>
    </row>
    <row r="114" spans="1:29" s="175" customFormat="1" ht="15.75" customHeight="1" x14ac:dyDescent="0.25">
      <c r="A114" s="72"/>
      <c r="B114" s="72"/>
      <c r="C114" s="72"/>
      <c r="D114" s="178"/>
      <c r="E114" s="73"/>
      <c r="F114" s="73"/>
      <c r="G114" s="73"/>
      <c r="H114" s="73"/>
      <c r="I114" s="73"/>
      <c r="J114" s="80"/>
      <c r="K114" s="20" t="str">
        <f t="shared" ref="K114:K129" si="5">CONCATENATE(F114,I114)</f>
        <v/>
      </c>
      <c r="L114" s="1"/>
      <c r="M114" s="236" t="s">
        <v>104</v>
      </c>
      <c r="N114" s="237"/>
      <c r="O114" s="237"/>
      <c r="P114" s="237"/>
      <c r="Q114" s="238"/>
      <c r="R114" s="17"/>
      <c r="S114" s="20"/>
      <c r="T114" s="1"/>
      <c r="U114" s="1"/>
      <c r="V114" s="1"/>
      <c r="W114" s="1"/>
      <c r="X114" s="1"/>
      <c r="Y114" s="1"/>
      <c r="Z114" s="1"/>
      <c r="AA114" s="1"/>
      <c r="AB114" s="1"/>
      <c r="AC114" s="1"/>
    </row>
    <row r="115" spans="1:29" s="175" customFormat="1" ht="15" customHeight="1" x14ac:dyDescent="0.25">
      <c r="A115" s="72"/>
      <c r="B115" s="72"/>
      <c r="C115" s="72"/>
      <c r="D115" s="178"/>
      <c r="E115" s="73"/>
      <c r="F115" s="73"/>
      <c r="G115" s="73"/>
      <c r="H115" s="73"/>
      <c r="I115" s="73"/>
      <c r="J115" s="80"/>
      <c r="K115" s="20" t="str">
        <f t="shared" si="5"/>
        <v/>
      </c>
      <c r="L115" s="1"/>
      <c r="M115" s="239"/>
      <c r="N115" s="237"/>
      <c r="O115" s="237"/>
      <c r="P115" s="237"/>
      <c r="Q115" s="238"/>
      <c r="R115" s="17"/>
      <c r="S115" s="20"/>
      <c r="T115" s="1"/>
      <c r="U115" s="1"/>
      <c r="V115" s="1"/>
      <c r="W115" s="1"/>
      <c r="X115" s="1"/>
      <c r="Y115" s="1"/>
      <c r="Z115" s="1"/>
      <c r="AA115" s="1"/>
      <c r="AB115" s="1"/>
      <c r="AC115" s="1"/>
    </row>
    <row r="116" spans="1:29" s="175" customFormat="1" ht="15.75" customHeight="1" x14ac:dyDescent="0.25">
      <c r="A116" s="72"/>
      <c r="B116" s="72"/>
      <c r="C116" s="72"/>
      <c r="D116" s="72"/>
      <c r="E116" s="73"/>
      <c r="F116" s="73"/>
      <c r="G116" s="73"/>
      <c r="H116" s="73"/>
      <c r="I116" s="73"/>
      <c r="J116" s="80"/>
      <c r="K116" s="20" t="str">
        <f t="shared" si="5"/>
        <v/>
      </c>
      <c r="L116" s="1"/>
      <c r="M116" s="236" t="s">
        <v>108</v>
      </c>
      <c r="N116" s="237"/>
      <c r="O116" s="237"/>
      <c r="P116" s="237"/>
      <c r="Q116" s="238"/>
      <c r="R116" s="83"/>
      <c r="S116" s="20"/>
      <c r="T116" s="1"/>
      <c r="U116" s="1"/>
      <c r="V116" s="1"/>
      <c r="W116" s="1"/>
      <c r="X116" s="1"/>
      <c r="Y116" s="1"/>
      <c r="Z116" s="1"/>
      <c r="AA116" s="1"/>
      <c r="AB116" s="1"/>
      <c r="AC116" s="1"/>
    </row>
    <row r="117" spans="1:29" s="175" customFormat="1" ht="15" customHeight="1" x14ac:dyDescent="0.25">
      <c r="A117" s="72"/>
      <c r="B117" s="72"/>
      <c r="C117" s="72"/>
      <c r="D117" s="72"/>
      <c r="E117" s="73"/>
      <c r="F117" s="73"/>
      <c r="G117" s="73"/>
      <c r="H117" s="73"/>
      <c r="I117" s="73"/>
      <c r="J117" s="80"/>
      <c r="K117" s="20" t="str">
        <f t="shared" si="5"/>
        <v/>
      </c>
      <c r="L117" s="1"/>
      <c r="M117" s="240"/>
      <c r="N117" s="241"/>
      <c r="O117" s="241"/>
      <c r="P117" s="241"/>
      <c r="Q117" s="242"/>
      <c r="R117" s="1"/>
      <c r="S117" s="1"/>
      <c r="T117" s="1"/>
      <c r="U117" s="1"/>
      <c r="V117" s="1"/>
      <c r="W117" s="1"/>
      <c r="X117" s="1"/>
      <c r="Y117" s="1"/>
      <c r="Z117" s="1"/>
      <c r="AA117" s="1"/>
      <c r="AB117" s="1"/>
      <c r="AC117" s="1"/>
    </row>
    <row r="118" spans="1:29" s="175" customFormat="1" ht="18" customHeight="1" x14ac:dyDescent="0.25">
      <c r="A118" s="72"/>
      <c r="B118" s="72"/>
      <c r="C118" s="72"/>
      <c r="D118" s="72"/>
      <c r="E118" s="73"/>
      <c r="F118" s="73"/>
      <c r="G118" s="73"/>
      <c r="H118" s="73"/>
      <c r="I118" s="73"/>
      <c r="J118" s="80"/>
      <c r="K118" s="20" t="str">
        <f t="shared" si="5"/>
        <v/>
      </c>
      <c r="L118" s="1"/>
      <c r="M118" s="1"/>
      <c r="N118" s="1"/>
      <c r="O118" s="1"/>
      <c r="P118" s="1"/>
      <c r="Q118" s="1"/>
      <c r="R118" s="1"/>
      <c r="S118" s="1"/>
      <c r="T118" s="1"/>
      <c r="U118" s="1"/>
      <c r="V118" s="1"/>
      <c r="W118" s="1"/>
      <c r="X118" s="1"/>
      <c r="Y118" s="1"/>
      <c r="Z118" s="1"/>
      <c r="AA118" s="1"/>
      <c r="AB118" s="1"/>
      <c r="AC118" s="1"/>
    </row>
    <row r="119" spans="1:29" s="175" customFormat="1" ht="18" customHeight="1" x14ac:dyDescent="0.25">
      <c r="A119" s="72"/>
      <c r="B119" s="72"/>
      <c r="C119" s="72"/>
      <c r="D119" s="72"/>
      <c r="E119" s="73"/>
      <c r="F119" s="73"/>
      <c r="G119" s="73"/>
      <c r="H119" s="73"/>
      <c r="I119" s="73"/>
      <c r="J119" s="80"/>
      <c r="K119" s="20" t="str">
        <f t="shared" si="5"/>
        <v/>
      </c>
      <c r="L119" s="1"/>
      <c r="M119" s="1"/>
      <c r="N119" s="1"/>
      <c r="O119" s="1"/>
      <c r="P119" s="1"/>
      <c r="Q119" s="1"/>
      <c r="R119" s="1"/>
      <c r="S119" s="1"/>
      <c r="T119" s="1"/>
      <c r="U119" s="1"/>
      <c r="V119" s="1"/>
      <c r="W119" s="1"/>
      <c r="X119" s="1"/>
      <c r="Y119" s="1"/>
      <c r="Z119" s="1"/>
      <c r="AA119" s="1"/>
      <c r="AB119" s="1"/>
      <c r="AC119" s="1"/>
    </row>
    <row r="120" spans="1:29" s="175" customFormat="1" ht="18" customHeight="1" x14ac:dyDescent="0.25">
      <c r="A120" s="72"/>
      <c r="B120" s="72"/>
      <c r="C120" s="72"/>
      <c r="D120" s="72"/>
      <c r="E120" s="73"/>
      <c r="F120" s="73"/>
      <c r="G120" s="73"/>
      <c r="H120" s="73"/>
      <c r="I120" s="73"/>
      <c r="J120" s="80"/>
      <c r="K120" s="20" t="str">
        <f t="shared" si="5"/>
        <v/>
      </c>
      <c r="L120" s="1"/>
      <c r="M120" s="1"/>
      <c r="N120" s="1"/>
      <c r="O120" s="1"/>
      <c r="P120" s="1"/>
      <c r="Q120" s="1"/>
      <c r="R120" s="1"/>
      <c r="S120" s="1"/>
      <c r="T120" s="1"/>
      <c r="U120" s="1"/>
      <c r="V120" s="1"/>
      <c r="W120" s="1"/>
      <c r="X120" s="1"/>
      <c r="Y120" s="1"/>
      <c r="Z120" s="1"/>
      <c r="AA120" s="1"/>
      <c r="AB120" s="1"/>
      <c r="AC120" s="1"/>
    </row>
    <row r="121" spans="1:29" s="175" customFormat="1" ht="18" customHeight="1" x14ac:dyDescent="0.25">
      <c r="A121" s="72"/>
      <c r="B121" s="72"/>
      <c r="C121" s="72"/>
      <c r="D121" s="72"/>
      <c r="E121" s="73"/>
      <c r="F121" s="73"/>
      <c r="G121" s="73"/>
      <c r="H121" s="73"/>
      <c r="I121" s="73"/>
      <c r="J121" s="80"/>
      <c r="K121" s="20" t="str">
        <f t="shared" si="5"/>
        <v/>
      </c>
      <c r="L121" s="1"/>
      <c r="M121" s="1"/>
      <c r="N121" s="1"/>
      <c r="O121" s="1"/>
      <c r="P121" s="1"/>
      <c r="Q121" s="1"/>
      <c r="R121" s="1"/>
      <c r="S121" s="1"/>
      <c r="T121" s="1"/>
      <c r="U121" s="1"/>
      <c r="V121" s="1"/>
      <c r="W121" s="1"/>
      <c r="X121" s="1"/>
      <c r="Y121" s="1"/>
      <c r="Z121" s="1"/>
      <c r="AA121" s="1"/>
      <c r="AB121" s="1"/>
      <c r="AC121" s="1"/>
    </row>
    <row r="122" spans="1:29" s="175" customFormat="1" ht="18" customHeight="1" x14ac:dyDescent="0.25">
      <c r="A122" s="72"/>
      <c r="B122" s="72"/>
      <c r="C122" s="72"/>
      <c r="D122" s="72"/>
      <c r="E122" s="73"/>
      <c r="F122" s="73"/>
      <c r="G122" s="73"/>
      <c r="H122" s="73"/>
      <c r="I122" s="73"/>
      <c r="J122" s="80"/>
      <c r="K122" s="20" t="str">
        <f t="shared" si="5"/>
        <v/>
      </c>
      <c r="L122" s="1"/>
      <c r="M122" s="1"/>
      <c r="N122" s="1"/>
      <c r="O122" s="1"/>
      <c r="P122" s="1"/>
      <c r="Q122" s="1"/>
      <c r="R122" s="1"/>
      <c r="S122" s="1"/>
      <c r="T122" s="1"/>
      <c r="U122" s="1"/>
      <c r="V122" s="1"/>
      <c r="W122" s="1"/>
      <c r="X122" s="1"/>
      <c r="Y122" s="1"/>
      <c r="Z122" s="1"/>
      <c r="AA122" s="1"/>
      <c r="AB122" s="1"/>
      <c r="AC122" s="1"/>
    </row>
    <row r="123" spans="1:29" s="175" customFormat="1" ht="18" customHeight="1" x14ac:dyDescent="0.25">
      <c r="A123" s="72"/>
      <c r="B123" s="72"/>
      <c r="C123" s="72"/>
      <c r="D123" s="72"/>
      <c r="E123" s="73"/>
      <c r="F123" s="73"/>
      <c r="G123" s="73"/>
      <c r="H123" s="73"/>
      <c r="I123" s="73"/>
      <c r="J123" s="80"/>
      <c r="K123" s="20" t="str">
        <f t="shared" si="5"/>
        <v/>
      </c>
      <c r="L123" s="1"/>
      <c r="M123" s="1"/>
      <c r="N123" s="1"/>
      <c r="O123" s="1"/>
      <c r="P123" s="1"/>
      <c r="Q123" s="1"/>
      <c r="R123" s="1"/>
      <c r="S123" s="1"/>
      <c r="T123" s="1"/>
      <c r="U123" s="1"/>
      <c r="V123" s="1"/>
      <c r="W123" s="1"/>
      <c r="X123" s="1"/>
      <c r="Y123" s="1"/>
      <c r="Z123" s="1"/>
      <c r="AA123" s="1"/>
      <c r="AB123" s="1"/>
      <c r="AC123" s="1"/>
    </row>
    <row r="124" spans="1:29" s="175" customFormat="1" ht="18" customHeight="1" x14ac:dyDescent="0.25">
      <c r="A124" s="72"/>
      <c r="B124" s="72"/>
      <c r="C124" s="72"/>
      <c r="D124" s="72"/>
      <c r="E124" s="73"/>
      <c r="F124" s="73"/>
      <c r="G124" s="73"/>
      <c r="H124" s="73"/>
      <c r="I124" s="73"/>
      <c r="J124" s="80"/>
      <c r="K124" s="20" t="str">
        <f t="shared" si="5"/>
        <v/>
      </c>
      <c r="L124" s="1"/>
      <c r="M124" s="1"/>
      <c r="N124" s="1"/>
      <c r="O124" s="1"/>
      <c r="P124" s="1"/>
      <c r="Q124" s="1"/>
      <c r="R124" s="1"/>
      <c r="S124" s="1"/>
      <c r="T124" s="1"/>
      <c r="U124" s="1"/>
      <c r="V124" s="1"/>
      <c r="W124" s="1"/>
      <c r="X124" s="1"/>
      <c r="Y124" s="1"/>
      <c r="Z124" s="1"/>
      <c r="AA124" s="1"/>
      <c r="AB124" s="1"/>
      <c r="AC124" s="1"/>
    </row>
    <row r="125" spans="1:29" s="175" customFormat="1" ht="18" customHeight="1" x14ac:dyDescent="0.25">
      <c r="A125" s="72"/>
      <c r="B125" s="72"/>
      <c r="C125" s="72"/>
      <c r="D125" s="72"/>
      <c r="E125" s="73"/>
      <c r="F125" s="73"/>
      <c r="G125" s="73"/>
      <c r="H125" s="73"/>
      <c r="I125" s="73"/>
      <c r="J125" s="80"/>
      <c r="K125" s="20" t="str">
        <f t="shared" si="5"/>
        <v/>
      </c>
      <c r="L125" s="1"/>
      <c r="M125" s="1"/>
      <c r="N125" s="1"/>
      <c r="O125" s="1"/>
      <c r="P125" s="1"/>
      <c r="Q125" s="1"/>
      <c r="R125" s="1"/>
      <c r="S125" s="1"/>
      <c r="T125" s="1"/>
      <c r="U125" s="1"/>
      <c r="V125" s="1"/>
      <c r="W125" s="1"/>
      <c r="X125" s="1"/>
      <c r="Y125" s="1"/>
      <c r="Z125" s="1"/>
      <c r="AA125" s="1"/>
      <c r="AB125" s="1"/>
      <c r="AC125" s="1"/>
    </row>
    <row r="126" spans="1:29" s="175" customFormat="1" ht="18" customHeight="1" x14ac:dyDescent="0.25">
      <c r="A126" s="72"/>
      <c r="B126" s="72"/>
      <c r="C126" s="72"/>
      <c r="D126" s="72"/>
      <c r="E126" s="73"/>
      <c r="F126" s="73"/>
      <c r="G126" s="73"/>
      <c r="H126" s="73"/>
      <c r="I126" s="73"/>
      <c r="J126" s="80"/>
      <c r="K126" s="20" t="str">
        <f t="shared" si="5"/>
        <v/>
      </c>
      <c r="L126" s="1"/>
      <c r="M126" s="1"/>
      <c r="N126" s="1"/>
      <c r="O126" s="1"/>
      <c r="P126" s="1"/>
      <c r="Q126" s="1"/>
      <c r="R126" s="1"/>
      <c r="S126" s="1"/>
      <c r="T126" s="1"/>
      <c r="U126" s="1"/>
      <c r="V126" s="1"/>
      <c r="W126" s="1"/>
      <c r="X126" s="1"/>
      <c r="Y126" s="1"/>
      <c r="Z126" s="1"/>
      <c r="AA126" s="1"/>
      <c r="AB126" s="1"/>
      <c r="AC126" s="1"/>
    </row>
    <row r="127" spans="1:29" s="175" customFormat="1" ht="18" customHeight="1" x14ac:dyDescent="0.25">
      <c r="A127" s="72"/>
      <c r="B127" s="72"/>
      <c r="C127" s="72"/>
      <c r="D127" s="179"/>
      <c r="E127" s="73"/>
      <c r="F127" s="73"/>
      <c r="G127" s="73"/>
      <c r="H127" s="73"/>
      <c r="I127" s="73"/>
      <c r="J127" s="80"/>
      <c r="K127" s="20" t="str">
        <f t="shared" si="5"/>
        <v/>
      </c>
      <c r="L127" s="1"/>
      <c r="M127" s="1"/>
      <c r="N127" s="1"/>
      <c r="O127" s="1"/>
      <c r="P127" s="1"/>
      <c r="Q127" s="1"/>
      <c r="R127" s="1"/>
      <c r="S127" s="1"/>
      <c r="T127" s="1"/>
      <c r="U127" s="1"/>
      <c r="V127" s="1"/>
      <c r="W127" s="1"/>
      <c r="X127" s="1"/>
      <c r="Y127" s="1"/>
      <c r="Z127" s="1"/>
      <c r="AA127" s="1"/>
      <c r="AB127" s="1"/>
      <c r="AC127" s="1"/>
    </row>
    <row r="128" spans="1:29" s="175" customFormat="1" ht="18" customHeight="1" x14ac:dyDescent="0.25">
      <c r="A128" s="72"/>
      <c r="B128" s="72"/>
      <c r="C128" s="72"/>
      <c r="D128" s="72"/>
      <c r="E128" s="73"/>
      <c r="F128" s="73"/>
      <c r="G128" s="73"/>
      <c r="H128" s="73"/>
      <c r="I128" s="73"/>
      <c r="J128" s="80"/>
      <c r="K128" s="20" t="str">
        <f t="shared" si="5"/>
        <v/>
      </c>
      <c r="L128" s="1"/>
      <c r="M128" s="1"/>
      <c r="N128" s="1"/>
      <c r="O128" s="1"/>
      <c r="P128" s="1"/>
      <c r="Q128" s="1"/>
      <c r="R128" s="1"/>
      <c r="S128" s="1"/>
      <c r="T128" s="1"/>
      <c r="U128" s="1"/>
      <c r="V128" s="1"/>
      <c r="W128" s="1"/>
      <c r="X128" s="1"/>
      <c r="Y128" s="1"/>
      <c r="Z128" s="1"/>
      <c r="AA128" s="1"/>
      <c r="AB128" s="1"/>
      <c r="AC128" s="1"/>
    </row>
    <row r="129" spans="1:29" s="175" customFormat="1" ht="18" customHeight="1" x14ac:dyDescent="0.25">
      <c r="A129" s="72"/>
      <c r="B129" s="72"/>
      <c r="C129" s="72"/>
      <c r="D129" s="72"/>
      <c r="E129" s="73"/>
      <c r="F129" s="73"/>
      <c r="G129" s="73"/>
      <c r="H129" s="73"/>
      <c r="I129" s="73"/>
      <c r="J129" s="80"/>
      <c r="K129" s="20" t="str">
        <f t="shared" si="5"/>
        <v/>
      </c>
      <c r="L129" s="1"/>
      <c r="M129" s="1"/>
      <c r="N129" s="1"/>
      <c r="O129" s="1"/>
      <c r="P129" s="1"/>
      <c r="Q129" s="1"/>
      <c r="R129" s="1"/>
      <c r="S129" s="1"/>
      <c r="T129" s="1"/>
      <c r="U129" s="1"/>
      <c r="V129" s="1"/>
      <c r="W129" s="1"/>
      <c r="X129" s="1"/>
      <c r="Y129" s="1"/>
      <c r="Z129" s="1"/>
      <c r="AA129" s="1"/>
      <c r="AB129" s="1"/>
      <c r="AC129" s="1"/>
    </row>
    <row r="130" spans="1:29" s="175" customFormat="1" ht="18" customHeight="1" x14ac:dyDescent="0.25">
      <c r="A130" s="72"/>
      <c r="B130" s="72"/>
      <c r="C130" s="72"/>
      <c r="D130" s="72"/>
      <c r="E130" s="73"/>
      <c r="F130" s="73"/>
      <c r="G130" s="73"/>
      <c r="H130" s="73"/>
      <c r="I130" s="73"/>
      <c r="J130" s="80"/>
      <c r="K130" s="20" t="str">
        <f t="shared" ref="K130:K193" si="6">CONCATENATE(F130,I130)</f>
        <v/>
      </c>
      <c r="L130" s="1"/>
      <c r="M130" s="1"/>
      <c r="N130" s="1"/>
      <c r="O130" s="1"/>
      <c r="P130" s="1"/>
      <c r="Q130" s="1"/>
      <c r="R130" s="1"/>
      <c r="S130" s="1"/>
      <c r="T130" s="1"/>
      <c r="U130" s="1"/>
      <c r="V130" s="1"/>
      <c r="W130" s="1"/>
      <c r="X130" s="1"/>
      <c r="Y130" s="1"/>
      <c r="Z130" s="1"/>
      <c r="AA130" s="1"/>
      <c r="AB130" s="1"/>
      <c r="AC130" s="1"/>
    </row>
    <row r="131" spans="1:29" ht="15" customHeight="1" x14ac:dyDescent="0.25">
      <c r="A131" s="72"/>
      <c r="B131" s="72"/>
      <c r="C131" s="72"/>
      <c r="D131" s="178"/>
      <c r="E131" s="73"/>
      <c r="F131" s="73"/>
      <c r="G131" s="73"/>
      <c r="H131" s="73"/>
      <c r="I131" s="73"/>
      <c r="J131" s="80"/>
      <c r="K131" s="20" t="str">
        <f t="shared" si="6"/>
        <v/>
      </c>
    </row>
    <row r="132" spans="1:29" ht="15" customHeight="1" x14ac:dyDescent="0.25">
      <c r="A132" s="72"/>
      <c r="B132" s="72"/>
      <c r="C132" s="72"/>
      <c r="D132" s="72"/>
      <c r="E132" s="73"/>
      <c r="F132" s="73"/>
      <c r="G132" s="73"/>
      <c r="H132" s="73"/>
      <c r="I132" s="73"/>
      <c r="J132" s="80"/>
      <c r="K132" s="20" t="str">
        <f t="shared" si="6"/>
        <v/>
      </c>
    </row>
    <row r="133" spans="1:29" ht="15" customHeight="1" x14ac:dyDescent="0.25">
      <c r="A133" s="72"/>
      <c r="B133" s="72"/>
      <c r="C133" s="72"/>
      <c r="D133" s="72"/>
      <c r="E133" s="73"/>
      <c r="F133" s="73"/>
      <c r="G133" s="73"/>
      <c r="H133" s="73"/>
      <c r="I133" s="73"/>
      <c r="J133" s="80"/>
      <c r="K133" s="20" t="str">
        <f t="shared" si="6"/>
        <v/>
      </c>
    </row>
    <row r="134" spans="1:29" ht="15" customHeight="1" x14ac:dyDescent="0.25">
      <c r="A134" s="72"/>
      <c r="B134" s="72"/>
      <c r="C134" s="72"/>
      <c r="D134" s="178"/>
      <c r="E134" s="73"/>
      <c r="F134" s="73"/>
      <c r="G134" s="73"/>
      <c r="H134" s="73"/>
      <c r="I134" s="73"/>
      <c r="J134" s="80"/>
      <c r="K134" s="20" t="str">
        <f t="shared" si="6"/>
        <v/>
      </c>
    </row>
    <row r="135" spans="1:29" ht="15" customHeight="1" x14ac:dyDescent="0.25">
      <c r="A135" s="72"/>
      <c r="B135" s="72"/>
      <c r="C135" s="72"/>
      <c r="D135" s="178"/>
      <c r="E135" s="73"/>
      <c r="F135" s="73"/>
      <c r="G135" s="73"/>
      <c r="H135" s="73"/>
      <c r="I135" s="73"/>
      <c r="J135" s="80"/>
      <c r="K135" s="20" t="str">
        <f t="shared" si="6"/>
        <v/>
      </c>
    </row>
    <row r="136" spans="1:29" ht="15" customHeight="1" x14ac:dyDescent="0.25">
      <c r="A136" s="72"/>
      <c r="B136" s="72"/>
      <c r="C136" s="72"/>
      <c r="D136" s="72"/>
      <c r="E136" s="73"/>
      <c r="F136" s="73"/>
      <c r="G136" s="73"/>
      <c r="H136" s="73"/>
      <c r="I136" s="73"/>
      <c r="J136" s="80"/>
      <c r="K136" s="20" t="str">
        <f t="shared" si="6"/>
        <v/>
      </c>
    </row>
    <row r="137" spans="1:29" ht="15" customHeight="1" x14ac:dyDescent="0.25">
      <c r="A137" s="72"/>
      <c r="B137" s="72"/>
      <c r="C137" s="72"/>
      <c r="D137" s="72"/>
      <c r="E137" s="73"/>
      <c r="F137" s="73"/>
      <c r="G137" s="73"/>
      <c r="H137" s="73"/>
      <c r="I137" s="73"/>
      <c r="J137" s="80"/>
      <c r="K137" s="20" t="str">
        <f t="shared" si="6"/>
        <v/>
      </c>
    </row>
    <row r="138" spans="1:29" ht="15" customHeight="1" x14ac:dyDescent="0.25">
      <c r="A138" s="72"/>
      <c r="B138" s="72"/>
      <c r="C138" s="72"/>
      <c r="D138" s="72"/>
      <c r="E138" s="73"/>
      <c r="F138" s="73"/>
      <c r="G138" s="73"/>
      <c r="H138" s="73"/>
      <c r="I138" s="73"/>
      <c r="J138" s="80"/>
      <c r="K138" s="20" t="str">
        <f t="shared" si="6"/>
        <v/>
      </c>
    </row>
    <row r="139" spans="1:29" ht="15" customHeight="1" x14ac:dyDescent="0.25">
      <c r="A139" s="72"/>
      <c r="B139" s="72"/>
      <c r="C139" s="72"/>
      <c r="D139" s="72"/>
      <c r="E139" s="73"/>
      <c r="F139" s="73"/>
      <c r="G139" s="73"/>
      <c r="H139" s="73"/>
      <c r="I139" s="73"/>
      <c r="J139" s="80"/>
      <c r="K139" s="20" t="str">
        <f t="shared" si="6"/>
        <v/>
      </c>
    </row>
    <row r="140" spans="1:29" ht="15" customHeight="1" x14ac:dyDescent="0.25">
      <c r="A140" s="72"/>
      <c r="B140" s="72"/>
      <c r="C140" s="72"/>
      <c r="D140" s="72"/>
      <c r="E140" s="73"/>
      <c r="F140" s="73"/>
      <c r="G140" s="73"/>
      <c r="H140" s="73"/>
      <c r="I140" s="73"/>
      <c r="J140" s="80"/>
      <c r="K140" s="20" t="str">
        <f t="shared" si="6"/>
        <v/>
      </c>
    </row>
    <row r="141" spans="1:29" ht="15" customHeight="1" x14ac:dyDescent="0.25">
      <c r="A141" s="72"/>
      <c r="B141" s="72"/>
      <c r="C141" s="72"/>
      <c r="D141" s="72"/>
      <c r="E141" s="73"/>
      <c r="F141" s="73"/>
      <c r="G141" s="73"/>
      <c r="H141" s="73"/>
      <c r="I141" s="73"/>
      <c r="J141" s="80"/>
      <c r="K141" s="20" t="str">
        <f t="shared" si="6"/>
        <v/>
      </c>
    </row>
    <row r="142" spans="1:29" ht="15" customHeight="1" x14ac:dyDescent="0.25">
      <c r="A142" s="72"/>
      <c r="B142" s="72"/>
      <c r="C142" s="72"/>
      <c r="D142" s="72"/>
      <c r="E142" s="73"/>
      <c r="F142" s="73"/>
      <c r="G142" s="73"/>
      <c r="H142" s="73"/>
      <c r="I142" s="73"/>
      <c r="J142" s="80"/>
      <c r="K142" s="20" t="str">
        <f t="shared" si="6"/>
        <v/>
      </c>
    </row>
    <row r="143" spans="1:29" ht="15" customHeight="1" x14ac:dyDescent="0.25">
      <c r="A143" s="72"/>
      <c r="B143" s="72"/>
      <c r="C143" s="72"/>
      <c r="D143" s="72"/>
      <c r="E143" s="73"/>
      <c r="F143" s="73"/>
      <c r="G143" s="73"/>
      <c r="H143" s="73"/>
      <c r="I143" s="73"/>
      <c r="J143" s="80"/>
      <c r="K143" s="20" t="str">
        <f t="shared" si="6"/>
        <v/>
      </c>
    </row>
    <row r="144" spans="1:29" ht="15" customHeight="1" x14ac:dyDescent="0.25">
      <c r="A144" s="72"/>
      <c r="B144" s="72"/>
      <c r="C144" s="72"/>
      <c r="D144" s="178"/>
      <c r="E144" s="73"/>
      <c r="F144" s="73"/>
      <c r="G144" s="73"/>
      <c r="H144" s="73"/>
      <c r="I144" s="73"/>
      <c r="J144" s="80"/>
      <c r="K144" s="20" t="str">
        <f t="shared" si="6"/>
        <v/>
      </c>
    </row>
    <row r="145" spans="1:11" ht="15" customHeight="1" x14ac:dyDescent="0.25">
      <c r="A145" s="72"/>
      <c r="B145" s="72"/>
      <c r="C145" s="72"/>
      <c r="D145" s="72"/>
      <c r="E145" s="73"/>
      <c r="F145" s="73"/>
      <c r="G145" s="73"/>
      <c r="H145" s="73"/>
      <c r="I145" s="73"/>
      <c r="J145" s="80"/>
      <c r="K145" s="20" t="str">
        <f t="shared" si="6"/>
        <v/>
      </c>
    </row>
    <row r="146" spans="1:11" ht="15" customHeight="1" x14ac:dyDescent="0.25">
      <c r="A146" s="72"/>
      <c r="B146" s="72"/>
      <c r="C146" s="72"/>
      <c r="D146" s="72"/>
      <c r="E146" s="73"/>
      <c r="F146" s="73"/>
      <c r="G146" s="73"/>
      <c r="H146" s="73"/>
      <c r="I146" s="73"/>
      <c r="J146" s="80"/>
      <c r="K146" s="20" t="str">
        <f t="shared" si="6"/>
        <v/>
      </c>
    </row>
    <row r="147" spans="1:11" ht="15" customHeight="1" x14ac:dyDescent="0.25">
      <c r="A147" s="72"/>
      <c r="B147" s="72"/>
      <c r="C147" s="72"/>
      <c r="D147" s="178"/>
      <c r="E147" s="73"/>
      <c r="F147" s="73"/>
      <c r="G147" s="73"/>
      <c r="H147" s="73"/>
      <c r="I147" s="73"/>
      <c r="J147" s="80"/>
      <c r="K147" s="20" t="str">
        <f t="shared" si="6"/>
        <v/>
      </c>
    </row>
    <row r="148" spans="1:11" ht="15" customHeight="1" x14ac:dyDescent="0.25">
      <c r="A148" s="72"/>
      <c r="B148" s="72"/>
      <c r="C148" s="72"/>
      <c r="D148" s="72"/>
      <c r="E148" s="73"/>
      <c r="F148" s="73"/>
      <c r="G148" s="73"/>
      <c r="H148" s="73"/>
      <c r="I148" s="73"/>
      <c r="J148" s="80"/>
      <c r="K148" s="20" t="str">
        <f t="shared" si="6"/>
        <v/>
      </c>
    </row>
    <row r="149" spans="1:11" ht="15" customHeight="1" x14ac:dyDescent="0.25">
      <c r="A149" s="72"/>
      <c r="B149" s="72"/>
      <c r="C149" s="72"/>
      <c r="D149" s="72"/>
      <c r="E149" s="73"/>
      <c r="F149" s="73"/>
      <c r="G149" s="73"/>
      <c r="H149" s="73"/>
      <c r="I149" s="73"/>
      <c r="J149" s="80"/>
      <c r="K149" s="20" t="str">
        <f t="shared" si="6"/>
        <v/>
      </c>
    </row>
    <row r="150" spans="1:11" ht="15" customHeight="1" x14ac:dyDescent="0.25">
      <c r="A150" s="72"/>
      <c r="B150" s="72"/>
      <c r="C150" s="72"/>
      <c r="D150" s="72"/>
      <c r="E150" s="73"/>
      <c r="F150" s="73"/>
      <c r="G150" s="73"/>
      <c r="H150" s="73"/>
      <c r="I150" s="73"/>
      <c r="J150" s="80"/>
      <c r="K150" s="20" t="str">
        <f t="shared" si="6"/>
        <v/>
      </c>
    </row>
    <row r="151" spans="1:11" ht="15" customHeight="1" x14ac:dyDescent="0.25">
      <c r="A151" s="72"/>
      <c r="B151" s="72"/>
      <c r="C151" s="72"/>
      <c r="D151" s="72"/>
      <c r="E151" s="73"/>
      <c r="F151" s="73"/>
      <c r="G151" s="73"/>
      <c r="H151" s="73"/>
      <c r="I151" s="73"/>
      <c r="J151" s="80"/>
      <c r="K151" s="20" t="str">
        <f t="shared" si="6"/>
        <v/>
      </c>
    </row>
    <row r="152" spans="1:11" ht="15" customHeight="1" x14ac:dyDescent="0.25">
      <c r="A152" s="72"/>
      <c r="B152" s="72"/>
      <c r="C152" s="72"/>
      <c r="D152" s="72"/>
      <c r="E152" s="73"/>
      <c r="F152" s="73"/>
      <c r="G152" s="73"/>
      <c r="H152" s="73"/>
      <c r="I152" s="73"/>
      <c r="J152" s="80"/>
      <c r="K152" s="20" t="str">
        <f t="shared" si="6"/>
        <v/>
      </c>
    </row>
    <row r="153" spans="1:11" ht="15" customHeight="1" x14ac:dyDescent="0.25">
      <c r="A153" s="72"/>
      <c r="B153" s="72"/>
      <c r="C153" s="72"/>
      <c r="D153" s="72"/>
      <c r="E153" s="73"/>
      <c r="F153" s="73"/>
      <c r="G153" s="73"/>
      <c r="H153" s="73"/>
      <c r="I153" s="73"/>
      <c r="J153" s="80"/>
      <c r="K153" s="20" t="str">
        <f t="shared" si="6"/>
        <v/>
      </c>
    </row>
    <row r="154" spans="1:11" ht="15" customHeight="1" x14ac:dyDescent="0.25">
      <c r="A154" s="72"/>
      <c r="B154" s="72"/>
      <c r="C154" s="72"/>
      <c r="D154" s="72"/>
      <c r="E154" s="73"/>
      <c r="F154" s="73"/>
      <c r="G154" s="73"/>
      <c r="H154" s="73"/>
      <c r="I154" s="73"/>
      <c r="J154" s="80"/>
      <c r="K154" s="20" t="str">
        <f t="shared" si="6"/>
        <v/>
      </c>
    </row>
    <row r="155" spans="1:11" ht="15" customHeight="1" x14ac:dyDescent="0.25">
      <c r="A155" s="72"/>
      <c r="B155" s="72"/>
      <c r="C155" s="72"/>
      <c r="D155" s="72"/>
      <c r="E155" s="73"/>
      <c r="F155" s="73"/>
      <c r="G155" s="73"/>
      <c r="H155" s="73"/>
      <c r="I155" s="73"/>
      <c r="J155" s="80"/>
      <c r="K155" s="20" t="str">
        <f t="shared" si="6"/>
        <v/>
      </c>
    </row>
    <row r="156" spans="1:11" ht="15" customHeight="1" x14ac:dyDescent="0.25">
      <c r="A156" s="72"/>
      <c r="B156" s="72"/>
      <c r="C156" s="72"/>
      <c r="D156" s="72"/>
      <c r="E156" s="73"/>
      <c r="F156" s="73"/>
      <c r="G156" s="73"/>
      <c r="H156" s="73"/>
      <c r="I156" s="73"/>
      <c r="J156" s="80"/>
      <c r="K156" s="20" t="str">
        <f t="shared" si="6"/>
        <v/>
      </c>
    </row>
    <row r="157" spans="1:11" ht="15" customHeight="1" x14ac:dyDescent="0.25">
      <c r="A157" s="72"/>
      <c r="B157" s="72"/>
      <c r="C157" s="72"/>
      <c r="D157" s="72"/>
      <c r="E157" s="73"/>
      <c r="F157" s="73"/>
      <c r="G157" s="73"/>
      <c r="H157" s="73"/>
      <c r="I157" s="73"/>
      <c r="J157" s="80"/>
      <c r="K157" s="20" t="str">
        <f t="shared" si="6"/>
        <v/>
      </c>
    </row>
    <row r="158" spans="1:11" ht="15" customHeight="1" x14ac:dyDescent="0.25">
      <c r="A158" s="72"/>
      <c r="B158" s="72"/>
      <c r="C158" s="72"/>
      <c r="D158" s="72"/>
      <c r="E158" s="73"/>
      <c r="F158" s="73"/>
      <c r="G158" s="73"/>
      <c r="H158" s="73"/>
      <c r="I158" s="73"/>
      <c r="J158" s="80"/>
      <c r="K158" s="20" t="str">
        <f t="shared" si="6"/>
        <v/>
      </c>
    </row>
    <row r="159" spans="1:11" ht="15" customHeight="1" x14ac:dyDescent="0.25">
      <c r="A159" s="72"/>
      <c r="B159" s="72"/>
      <c r="C159" s="72"/>
      <c r="D159" s="72"/>
      <c r="E159" s="73"/>
      <c r="F159" s="73"/>
      <c r="G159" s="73"/>
      <c r="H159" s="73"/>
      <c r="I159" s="73"/>
      <c r="J159" s="80"/>
      <c r="K159" s="20" t="str">
        <f t="shared" si="6"/>
        <v/>
      </c>
    </row>
    <row r="160" spans="1:11" ht="15" customHeight="1" x14ac:dyDescent="0.25">
      <c r="A160" s="72"/>
      <c r="B160" s="72"/>
      <c r="C160" s="72"/>
      <c r="D160" s="178"/>
      <c r="E160" s="73"/>
      <c r="F160" s="73"/>
      <c r="G160" s="73"/>
      <c r="H160" s="73"/>
      <c r="I160" s="73"/>
      <c r="J160" s="80"/>
      <c r="K160" s="20" t="str">
        <f t="shared" si="6"/>
        <v/>
      </c>
    </row>
    <row r="161" spans="1:11" ht="15" customHeight="1" x14ac:dyDescent="0.25">
      <c r="A161" s="72"/>
      <c r="B161" s="72"/>
      <c r="C161" s="72"/>
      <c r="D161" s="178"/>
      <c r="E161" s="73"/>
      <c r="F161" s="73"/>
      <c r="G161" s="73"/>
      <c r="H161" s="73"/>
      <c r="I161" s="73"/>
      <c r="J161" s="80"/>
      <c r="K161" s="20" t="str">
        <f t="shared" si="6"/>
        <v/>
      </c>
    </row>
    <row r="162" spans="1:11" ht="15" customHeight="1" x14ac:dyDescent="0.25">
      <c r="A162" s="72"/>
      <c r="B162" s="72"/>
      <c r="C162" s="72"/>
      <c r="D162" s="72"/>
      <c r="E162" s="73"/>
      <c r="F162" s="73"/>
      <c r="G162" s="73"/>
      <c r="H162" s="73"/>
      <c r="I162" s="73"/>
      <c r="J162" s="80"/>
      <c r="K162" s="20" t="str">
        <f t="shared" si="6"/>
        <v/>
      </c>
    </row>
    <row r="163" spans="1:11" ht="15" customHeight="1" x14ac:dyDescent="0.25">
      <c r="A163" s="72"/>
      <c r="B163" s="72"/>
      <c r="C163" s="72"/>
      <c r="D163" s="72"/>
      <c r="E163" s="73"/>
      <c r="F163" s="73"/>
      <c r="G163" s="73"/>
      <c r="H163" s="73"/>
      <c r="I163" s="73"/>
      <c r="J163" s="80"/>
      <c r="K163" s="20" t="str">
        <f t="shared" si="6"/>
        <v/>
      </c>
    </row>
    <row r="164" spans="1:11" ht="15" customHeight="1" x14ac:dyDescent="0.25">
      <c r="A164" s="72"/>
      <c r="B164" s="72"/>
      <c r="C164" s="72"/>
      <c r="D164" s="72"/>
      <c r="E164" s="73"/>
      <c r="F164" s="73"/>
      <c r="G164" s="73"/>
      <c r="H164" s="73"/>
      <c r="I164" s="73"/>
      <c r="J164" s="80"/>
      <c r="K164" s="20" t="str">
        <f t="shared" si="6"/>
        <v/>
      </c>
    </row>
    <row r="165" spans="1:11" ht="15" customHeight="1" x14ac:dyDescent="0.25">
      <c r="A165" s="72"/>
      <c r="B165" s="72"/>
      <c r="C165" s="72"/>
      <c r="D165" s="72"/>
      <c r="E165" s="73"/>
      <c r="F165" s="73"/>
      <c r="G165" s="73"/>
      <c r="H165" s="73"/>
      <c r="I165" s="73"/>
      <c r="J165" s="80"/>
      <c r="K165" s="20" t="str">
        <f t="shared" si="6"/>
        <v/>
      </c>
    </row>
    <row r="166" spans="1:11" ht="15" customHeight="1" x14ac:dyDescent="0.25">
      <c r="A166" s="72"/>
      <c r="B166" s="72"/>
      <c r="C166" s="72"/>
      <c r="D166" s="72"/>
      <c r="E166" s="73"/>
      <c r="F166" s="73"/>
      <c r="G166" s="73"/>
      <c r="H166" s="73"/>
      <c r="I166" s="73"/>
      <c r="J166" s="80"/>
      <c r="K166" s="20" t="str">
        <f t="shared" si="6"/>
        <v/>
      </c>
    </row>
    <row r="167" spans="1:11" ht="15" customHeight="1" x14ac:dyDescent="0.25">
      <c r="A167" s="72"/>
      <c r="B167" s="72"/>
      <c r="C167" s="72"/>
      <c r="D167" s="72"/>
      <c r="E167" s="73"/>
      <c r="F167" s="73"/>
      <c r="G167" s="73"/>
      <c r="H167" s="73"/>
      <c r="I167" s="73"/>
      <c r="J167" s="80"/>
      <c r="K167" s="20" t="str">
        <f t="shared" si="6"/>
        <v/>
      </c>
    </row>
    <row r="168" spans="1:11" ht="15" customHeight="1" x14ac:dyDescent="0.25">
      <c r="A168" s="72"/>
      <c r="B168" s="72"/>
      <c r="C168" s="72"/>
      <c r="D168" s="72"/>
      <c r="E168" s="73"/>
      <c r="F168" s="73"/>
      <c r="G168" s="73"/>
      <c r="H168" s="73"/>
      <c r="I168" s="73"/>
      <c r="J168" s="80"/>
      <c r="K168" s="20" t="str">
        <f t="shared" si="6"/>
        <v/>
      </c>
    </row>
    <row r="169" spans="1:11" ht="15" customHeight="1" x14ac:dyDescent="0.25">
      <c r="A169" s="72"/>
      <c r="B169" s="72"/>
      <c r="C169" s="72"/>
      <c r="D169" s="178"/>
      <c r="E169" s="73"/>
      <c r="F169" s="73"/>
      <c r="G169" s="73"/>
      <c r="H169" s="73"/>
      <c r="I169" s="73"/>
      <c r="J169" s="80"/>
      <c r="K169" s="20" t="str">
        <f t="shared" si="6"/>
        <v/>
      </c>
    </row>
    <row r="170" spans="1:11" ht="15" customHeight="1" x14ac:dyDescent="0.25">
      <c r="A170" s="72"/>
      <c r="B170" s="72"/>
      <c r="C170" s="72"/>
      <c r="D170" s="72"/>
      <c r="E170" s="73"/>
      <c r="F170" s="73"/>
      <c r="G170" s="73"/>
      <c r="H170" s="73"/>
      <c r="I170" s="73"/>
      <c r="J170" s="80"/>
      <c r="K170" s="20" t="str">
        <f t="shared" si="6"/>
        <v/>
      </c>
    </row>
    <row r="171" spans="1:11" ht="15" customHeight="1" x14ac:dyDescent="0.25">
      <c r="A171" s="72"/>
      <c r="B171" s="72"/>
      <c r="C171" s="72"/>
      <c r="D171" s="72"/>
      <c r="E171" s="73"/>
      <c r="F171" s="73"/>
      <c r="G171" s="73"/>
      <c r="H171" s="73"/>
      <c r="I171" s="73"/>
      <c r="J171" s="80"/>
      <c r="K171" s="20" t="str">
        <f t="shared" si="6"/>
        <v/>
      </c>
    </row>
    <row r="172" spans="1:11" ht="15" customHeight="1" x14ac:dyDescent="0.25">
      <c r="A172" s="72"/>
      <c r="B172" s="72"/>
      <c r="C172" s="72"/>
      <c r="D172" s="72"/>
      <c r="E172" s="73"/>
      <c r="F172" s="73"/>
      <c r="G172" s="73"/>
      <c r="H172" s="73"/>
      <c r="I172" s="73"/>
      <c r="J172" s="80"/>
      <c r="K172" s="20" t="str">
        <f t="shared" si="6"/>
        <v/>
      </c>
    </row>
    <row r="173" spans="1:11" ht="15" customHeight="1" x14ac:dyDescent="0.25">
      <c r="A173" s="72"/>
      <c r="B173" s="72"/>
      <c r="C173" s="72"/>
      <c r="D173" s="72"/>
      <c r="E173" s="73"/>
      <c r="F173" s="73"/>
      <c r="G173" s="73"/>
      <c r="H173" s="73"/>
      <c r="I173" s="73"/>
      <c r="J173" s="80"/>
      <c r="K173" s="20" t="str">
        <f t="shared" si="6"/>
        <v/>
      </c>
    </row>
    <row r="174" spans="1:11" ht="15" customHeight="1" x14ac:dyDescent="0.25">
      <c r="A174" s="72"/>
      <c r="B174" s="72"/>
      <c r="C174" s="72"/>
      <c r="D174" s="72"/>
      <c r="E174" s="73"/>
      <c r="F174" s="73"/>
      <c r="G174" s="73"/>
      <c r="H174" s="73"/>
      <c r="I174" s="73"/>
      <c r="J174" s="80"/>
      <c r="K174" s="20" t="str">
        <f t="shared" si="6"/>
        <v/>
      </c>
    </row>
    <row r="175" spans="1:11" ht="15" customHeight="1" x14ac:dyDescent="0.25">
      <c r="A175" s="72"/>
      <c r="B175" s="72"/>
      <c r="C175" s="72"/>
      <c r="D175" s="72"/>
      <c r="E175" s="73"/>
      <c r="F175" s="73"/>
      <c r="G175" s="73"/>
      <c r="H175" s="73"/>
      <c r="I175" s="73"/>
      <c r="J175" s="80"/>
      <c r="K175" s="20" t="str">
        <f t="shared" si="6"/>
        <v/>
      </c>
    </row>
    <row r="176" spans="1:11" ht="15" customHeight="1" x14ac:dyDescent="0.25">
      <c r="A176" s="72"/>
      <c r="B176" s="72"/>
      <c r="C176" s="72"/>
      <c r="D176" s="72"/>
      <c r="E176" s="73"/>
      <c r="F176" s="73"/>
      <c r="G176" s="73"/>
      <c r="H176" s="73"/>
      <c r="I176" s="73"/>
      <c r="J176" s="80"/>
      <c r="K176" s="20" t="str">
        <f t="shared" si="6"/>
        <v/>
      </c>
    </row>
    <row r="177" spans="1:11" ht="15" customHeight="1" x14ac:dyDescent="0.25">
      <c r="A177" s="72"/>
      <c r="B177" s="72"/>
      <c r="C177" s="72"/>
      <c r="D177" s="72"/>
      <c r="E177" s="73"/>
      <c r="F177" s="73"/>
      <c r="G177" s="73"/>
      <c r="H177" s="73"/>
      <c r="I177" s="73"/>
      <c r="J177" s="80"/>
      <c r="K177" s="20" t="str">
        <f t="shared" si="6"/>
        <v/>
      </c>
    </row>
    <row r="178" spans="1:11" ht="15" customHeight="1" x14ac:dyDescent="0.25">
      <c r="A178" s="72"/>
      <c r="B178" s="72"/>
      <c r="C178" s="72"/>
      <c r="D178" s="72"/>
      <c r="E178" s="73"/>
      <c r="F178" s="73"/>
      <c r="G178" s="73"/>
      <c r="H178" s="73"/>
      <c r="I178" s="73"/>
      <c r="J178" s="80"/>
      <c r="K178" s="20" t="str">
        <f t="shared" si="6"/>
        <v/>
      </c>
    </row>
    <row r="179" spans="1:11" ht="15" customHeight="1" x14ac:dyDescent="0.25">
      <c r="A179" s="72"/>
      <c r="B179" s="72"/>
      <c r="C179" s="72"/>
      <c r="D179" s="72"/>
      <c r="E179" s="73"/>
      <c r="F179" s="73"/>
      <c r="G179" s="73"/>
      <c r="H179" s="73"/>
      <c r="I179" s="73"/>
      <c r="J179" s="80"/>
      <c r="K179" s="20" t="str">
        <f t="shared" si="6"/>
        <v/>
      </c>
    </row>
    <row r="180" spans="1:11" ht="15" customHeight="1" x14ac:dyDescent="0.25">
      <c r="A180" s="72"/>
      <c r="B180" s="72"/>
      <c r="C180" s="72"/>
      <c r="D180" s="72"/>
      <c r="E180" s="73"/>
      <c r="F180" s="73"/>
      <c r="G180" s="73"/>
      <c r="H180" s="73"/>
      <c r="I180" s="73"/>
      <c r="J180" s="80"/>
      <c r="K180" s="20" t="str">
        <f t="shared" si="6"/>
        <v/>
      </c>
    </row>
    <row r="181" spans="1:11" ht="15" customHeight="1" x14ac:dyDescent="0.25">
      <c r="A181" s="72"/>
      <c r="B181" s="72"/>
      <c r="C181" s="72"/>
      <c r="D181" s="72"/>
      <c r="E181" s="73"/>
      <c r="F181" s="73"/>
      <c r="G181" s="73"/>
      <c r="H181" s="73"/>
      <c r="I181" s="73"/>
      <c r="J181" s="80"/>
      <c r="K181" s="20" t="str">
        <f t="shared" si="6"/>
        <v/>
      </c>
    </row>
    <row r="182" spans="1:11" ht="15" customHeight="1" x14ac:dyDescent="0.25">
      <c r="A182" s="72"/>
      <c r="B182" s="72"/>
      <c r="C182" s="72"/>
      <c r="D182" s="72"/>
      <c r="E182" s="73"/>
      <c r="F182" s="73"/>
      <c r="G182" s="73"/>
      <c r="H182" s="73"/>
      <c r="I182" s="73"/>
      <c r="J182" s="80"/>
      <c r="K182" s="20" t="str">
        <f t="shared" si="6"/>
        <v/>
      </c>
    </row>
    <row r="183" spans="1:11" ht="15" customHeight="1" x14ac:dyDescent="0.25">
      <c r="A183" s="72"/>
      <c r="B183" s="72"/>
      <c r="C183" s="72"/>
      <c r="D183" s="72"/>
      <c r="E183" s="73"/>
      <c r="F183" s="73"/>
      <c r="G183" s="73"/>
      <c r="H183" s="73"/>
      <c r="I183" s="73"/>
      <c r="J183" s="80"/>
      <c r="K183" s="20" t="str">
        <f t="shared" si="6"/>
        <v/>
      </c>
    </row>
    <row r="184" spans="1:11" ht="15" customHeight="1" x14ac:dyDescent="0.25">
      <c r="A184" s="72"/>
      <c r="B184" s="72"/>
      <c r="C184" s="72"/>
      <c r="D184" s="72"/>
      <c r="E184" s="73"/>
      <c r="F184" s="73"/>
      <c r="G184" s="73"/>
      <c r="H184" s="73"/>
      <c r="I184" s="73"/>
      <c r="J184" s="80"/>
      <c r="K184" s="20" t="str">
        <f t="shared" si="6"/>
        <v/>
      </c>
    </row>
    <row r="185" spans="1:11" ht="15" customHeight="1" x14ac:dyDescent="0.25">
      <c r="A185" s="72"/>
      <c r="B185" s="72"/>
      <c r="C185" s="72"/>
      <c r="D185" s="178"/>
      <c r="E185" s="73"/>
      <c r="F185" s="73"/>
      <c r="G185" s="73"/>
      <c r="H185" s="73"/>
      <c r="I185" s="73"/>
      <c r="J185" s="80"/>
      <c r="K185" s="20" t="str">
        <f t="shared" si="6"/>
        <v/>
      </c>
    </row>
    <row r="186" spans="1:11" ht="15" customHeight="1" x14ac:dyDescent="0.25">
      <c r="A186" s="72"/>
      <c r="B186" s="72"/>
      <c r="C186" s="72"/>
      <c r="D186" s="72"/>
      <c r="E186" s="73"/>
      <c r="F186" s="73"/>
      <c r="G186" s="73"/>
      <c r="H186" s="73"/>
      <c r="I186" s="73"/>
      <c r="J186" s="80"/>
      <c r="K186" s="20" t="str">
        <f t="shared" si="6"/>
        <v/>
      </c>
    </row>
    <row r="187" spans="1:11" ht="15" customHeight="1" x14ac:dyDescent="0.25">
      <c r="A187" s="72"/>
      <c r="B187" s="72"/>
      <c r="C187" s="72"/>
      <c r="D187" s="72"/>
      <c r="E187" s="73"/>
      <c r="F187" s="73"/>
      <c r="G187" s="73"/>
      <c r="H187" s="73"/>
      <c r="I187" s="73"/>
      <c r="J187" s="80"/>
      <c r="K187" s="20" t="str">
        <f t="shared" si="6"/>
        <v/>
      </c>
    </row>
    <row r="188" spans="1:11" ht="15" customHeight="1" x14ac:dyDescent="0.25">
      <c r="A188" s="72"/>
      <c r="B188" s="72"/>
      <c r="C188" s="72"/>
      <c r="D188" s="72"/>
      <c r="E188" s="73"/>
      <c r="F188" s="73"/>
      <c r="G188" s="73"/>
      <c r="H188" s="73"/>
      <c r="I188" s="73"/>
      <c r="J188" s="80"/>
      <c r="K188" s="20" t="str">
        <f t="shared" si="6"/>
        <v/>
      </c>
    </row>
    <row r="189" spans="1:11" ht="15" customHeight="1" x14ac:dyDescent="0.25">
      <c r="A189" s="72"/>
      <c r="B189" s="72"/>
      <c r="C189" s="72"/>
      <c r="D189" s="72"/>
      <c r="E189" s="73"/>
      <c r="F189" s="73"/>
      <c r="G189" s="73"/>
      <c r="H189" s="73"/>
      <c r="I189" s="73"/>
      <c r="J189" s="80"/>
      <c r="K189" s="20" t="str">
        <f t="shared" si="6"/>
        <v/>
      </c>
    </row>
    <row r="190" spans="1:11" ht="15" customHeight="1" x14ac:dyDescent="0.25">
      <c r="A190" s="72"/>
      <c r="B190" s="72"/>
      <c r="C190" s="72"/>
      <c r="D190" s="72"/>
      <c r="E190" s="73"/>
      <c r="F190" s="73"/>
      <c r="G190" s="73"/>
      <c r="H190" s="73"/>
      <c r="I190" s="73"/>
      <c r="J190" s="80"/>
      <c r="K190" s="20" t="str">
        <f t="shared" si="6"/>
        <v/>
      </c>
    </row>
    <row r="191" spans="1:11" ht="15" customHeight="1" x14ac:dyDescent="0.25">
      <c r="A191" s="72"/>
      <c r="B191" s="72"/>
      <c r="C191" s="72"/>
      <c r="D191" s="72"/>
      <c r="E191" s="73"/>
      <c r="F191" s="73"/>
      <c r="G191" s="73"/>
      <c r="H191" s="73"/>
      <c r="I191" s="73"/>
      <c r="J191" s="80"/>
      <c r="K191" s="20" t="str">
        <f t="shared" si="6"/>
        <v/>
      </c>
    </row>
    <row r="192" spans="1:11" ht="15" customHeight="1" x14ac:dyDescent="0.25">
      <c r="A192" s="72"/>
      <c r="B192" s="72"/>
      <c r="C192" s="72"/>
      <c r="D192" s="72"/>
      <c r="E192" s="73"/>
      <c r="F192" s="73"/>
      <c r="G192" s="73"/>
      <c r="H192" s="73"/>
      <c r="I192" s="73"/>
      <c r="J192" s="80"/>
      <c r="K192" s="20" t="str">
        <f t="shared" si="6"/>
        <v/>
      </c>
    </row>
    <row r="193" spans="1:11" ht="15" customHeight="1" x14ac:dyDescent="0.25">
      <c r="A193" s="72"/>
      <c r="B193" s="72"/>
      <c r="C193" s="72"/>
      <c r="D193" s="72"/>
      <c r="E193" s="73"/>
      <c r="F193" s="73"/>
      <c r="G193" s="73"/>
      <c r="H193" s="73"/>
      <c r="I193" s="73"/>
      <c r="J193" s="80"/>
      <c r="K193" s="20" t="str">
        <f t="shared" si="6"/>
        <v/>
      </c>
    </row>
    <row r="194" spans="1:11" ht="15" customHeight="1" x14ac:dyDescent="0.25">
      <c r="A194" s="72"/>
      <c r="B194" s="72"/>
      <c r="C194" s="72"/>
      <c r="D194" s="72"/>
      <c r="E194" s="73"/>
      <c r="F194" s="73"/>
      <c r="G194" s="73"/>
      <c r="H194" s="73"/>
      <c r="I194" s="73"/>
      <c r="J194" s="80"/>
      <c r="K194" s="20" t="str">
        <f t="shared" ref="K194:K257" si="7">CONCATENATE(F194,I194)</f>
        <v/>
      </c>
    </row>
    <row r="195" spans="1:11" ht="15" customHeight="1" x14ac:dyDescent="0.25">
      <c r="A195" s="72"/>
      <c r="B195" s="72"/>
      <c r="C195" s="72"/>
      <c r="D195" s="72"/>
      <c r="E195" s="73"/>
      <c r="F195" s="73"/>
      <c r="G195" s="73"/>
      <c r="H195" s="73"/>
      <c r="I195" s="73"/>
      <c r="J195" s="80"/>
      <c r="K195" s="20" t="str">
        <f t="shared" si="7"/>
        <v/>
      </c>
    </row>
    <row r="196" spans="1:11" ht="15" customHeight="1" x14ac:dyDescent="0.25">
      <c r="A196" s="72"/>
      <c r="B196" s="72"/>
      <c r="C196" s="72"/>
      <c r="D196" s="72"/>
      <c r="E196" s="73"/>
      <c r="F196" s="73"/>
      <c r="G196" s="73"/>
      <c r="H196" s="73"/>
      <c r="I196" s="73"/>
      <c r="J196" s="80"/>
      <c r="K196" s="20" t="str">
        <f t="shared" si="7"/>
        <v/>
      </c>
    </row>
    <row r="197" spans="1:11" ht="15" customHeight="1" x14ac:dyDescent="0.25">
      <c r="A197" s="72"/>
      <c r="B197" s="72"/>
      <c r="C197" s="72"/>
      <c r="D197" s="72"/>
      <c r="E197" s="73"/>
      <c r="F197" s="73"/>
      <c r="G197" s="73"/>
      <c r="H197" s="73"/>
      <c r="I197" s="73"/>
      <c r="J197" s="80"/>
      <c r="K197" s="20" t="str">
        <f t="shared" si="7"/>
        <v/>
      </c>
    </row>
    <row r="198" spans="1:11" ht="15" customHeight="1" x14ac:dyDescent="0.25">
      <c r="A198" s="72"/>
      <c r="B198" s="72"/>
      <c r="C198" s="72"/>
      <c r="D198" s="72"/>
      <c r="E198" s="73"/>
      <c r="F198" s="73"/>
      <c r="G198" s="73"/>
      <c r="H198" s="73"/>
      <c r="I198" s="73"/>
      <c r="J198" s="80"/>
      <c r="K198" s="20" t="str">
        <f t="shared" si="7"/>
        <v/>
      </c>
    </row>
    <row r="199" spans="1:11" ht="15" customHeight="1" x14ac:dyDescent="0.25">
      <c r="A199" s="72"/>
      <c r="B199" s="72"/>
      <c r="C199" s="72"/>
      <c r="D199" s="72"/>
      <c r="E199" s="73"/>
      <c r="F199" s="73"/>
      <c r="G199" s="73"/>
      <c r="H199" s="73"/>
      <c r="I199" s="73"/>
      <c r="J199" s="80"/>
      <c r="K199" s="20" t="str">
        <f t="shared" si="7"/>
        <v/>
      </c>
    </row>
    <row r="200" spans="1:11" ht="15" customHeight="1" x14ac:dyDescent="0.25">
      <c r="A200" s="72"/>
      <c r="B200" s="72"/>
      <c r="C200" s="72"/>
      <c r="D200" s="72"/>
      <c r="E200" s="73"/>
      <c r="F200" s="73"/>
      <c r="G200" s="73"/>
      <c r="H200" s="73"/>
      <c r="I200" s="73"/>
      <c r="J200" s="80"/>
      <c r="K200" s="20" t="str">
        <f t="shared" si="7"/>
        <v/>
      </c>
    </row>
    <row r="201" spans="1:11" ht="15" customHeight="1" x14ac:dyDescent="0.25">
      <c r="A201" s="72"/>
      <c r="B201" s="72"/>
      <c r="C201" s="72"/>
      <c r="D201" s="72"/>
      <c r="E201" s="73"/>
      <c r="F201" s="73"/>
      <c r="G201" s="73"/>
      <c r="H201" s="73"/>
      <c r="I201" s="73"/>
      <c r="J201" s="80"/>
      <c r="K201" s="20" t="str">
        <f t="shared" si="7"/>
        <v/>
      </c>
    </row>
    <row r="202" spans="1:11" ht="15" customHeight="1" x14ac:dyDescent="0.25">
      <c r="A202" s="72"/>
      <c r="B202" s="72"/>
      <c r="C202" s="72"/>
      <c r="D202" s="178"/>
      <c r="E202" s="73"/>
      <c r="F202" s="73"/>
      <c r="G202" s="73"/>
      <c r="H202" s="73"/>
      <c r="I202" s="73"/>
      <c r="J202" s="80"/>
      <c r="K202" s="20" t="str">
        <f t="shared" si="7"/>
        <v/>
      </c>
    </row>
    <row r="203" spans="1:11" ht="15" customHeight="1" x14ac:dyDescent="0.25">
      <c r="A203" s="72"/>
      <c r="B203" s="72"/>
      <c r="C203" s="72"/>
      <c r="D203" s="178"/>
      <c r="E203" s="73"/>
      <c r="F203" s="73"/>
      <c r="G203" s="73"/>
      <c r="H203" s="73"/>
      <c r="I203" s="73"/>
      <c r="J203" s="80"/>
      <c r="K203" s="20" t="str">
        <f t="shared" si="7"/>
        <v/>
      </c>
    </row>
    <row r="204" spans="1:11" ht="15" customHeight="1" x14ac:dyDescent="0.25">
      <c r="A204" s="72"/>
      <c r="B204" s="72"/>
      <c r="C204" s="72"/>
      <c r="D204" s="72"/>
      <c r="E204" s="73"/>
      <c r="F204" s="73"/>
      <c r="G204" s="73"/>
      <c r="H204" s="73"/>
      <c r="I204" s="73"/>
      <c r="J204" s="80"/>
      <c r="K204" s="20" t="str">
        <f t="shared" si="7"/>
        <v/>
      </c>
    </row>
    <row r="205" spans="1:11" ht="15" customHeight="1" x14ac:dyDescent="0.25">
      <c r="A205" s="72"/>
      <c r="B205" s="72"/>
      <c r="C205" s="72"/>
      <c r="D205" s="72"/>
      <c r="E205" s="73"/>
      <c r="F205" s="73"/>
      <c r="G205" s="73"/>
      <c r="H205" s="73"/>
      <c r="I205" s="73"/>
      <c r="J205" s="80"/>
      <c r="K205" s="20" t="str">
        <f t="shared" si="7"/>
        <v/>
      </c>
    </row>
    <row r="206" spans="1:11" ht="15" customHeight="1" x14ac:dyDescent="0.25">
      <c r="A206" s="72"/>
      <c r="B206" s="72"/>
      <c r="C206" s="72"/>
      <c r="D206" s="178"/>
      <c r="E206" s="73"/>
      <c r="F206" s="73"/>
      <c r="G206" s="73"/>
      <c r="H206" s="73"/>
      <c r="I206" s="73"/>
      <c r="J206" s="80"/>
      <c r="K206" s="20" t="str">
        <f t="shared" si="7"/>
        <v/>
      </c>
    </row>
    <row r="207" spans="1:11" ht="15" customHeight="1" x14ac:dyDescent="0.25">
      <c r="A207" s="72"/>
      <c r="B207" s="72"/>
      <c r="C207" s="72"/>
      <c r="D207" s="178"/>
      <c r="E207" s="73"/>
      <c r="F207" s="73"/>
      <c r="G207" s="73"/>
      <c r="H207" s="73"/>
      <c r="I207" s="73"/>
      <c r="J207" s="80"/>
      <c r="K207" s="20" t="str">
        <f t="shared" si="7"/>
        <v/>
      </c>
    </row>
    <row r="208" spans="1:11" ht="15" customHeight="1" x14ac:dyDescent="0.25">
      <c r="A208" s="72"/>
      <c r="B208" s="72"/>
      <c r="C208" s="72"/>
      <c r="D208" s="72"/>
      <c r="E208" s="73"/>
      <c r="F208" s="73"/>
      <c r="G208" s="73"/>
      <c r="H208" s="73"/>
      <c r="I208" s="73"/>
      <c r="J208" s="80"/>
      <c r="K208" s="20" t="str">
        <f t="shared" si="7"/>
        <v/>
      </c>
    </row>
    <row r="209" spans="1:11" ht="15" customHeight="1" x14ac:dyDescent="0.25">
      <c r="A209" s="72"/>
      <c r="B209" s="72"/>
      <c r="C209" s="72"/>
      <c r="D209" s="178"/>
      <c r="E209" s="73"/>
      <c r="F209" s="73"/>
      <c r="G209" s="73"/>
      <c r="H209" s="73"/>
      <c r="I209" s="73"/>
      <c r="J209" s="80"/>
      <c r="K209" s="20" t="str">
        <f t="shared" si="7"/>
        <v/>
      </c>
    </row>
    <row r="210" spans="1:11" ht="15" customHeight="1" x14ac:dyDescent="0.25">
      <c r="A210" s="72"/>
      <c r="B210" s="72"/>
      <c r="C210" s="72"/>
      <c r="D210" s="72"/>
      <c r="E210" s="73"/>
      <c r="F210" s="73"/>
      <c r="G210" s="73"/>
      <c r="H210" s="73"/>
      <c r="I210" s="73"/>
      <c r="J210" s="80"/>
      <c r="K210" s="20" t="str">
        <f t="shared" si="7"/>
        <v/>
      </c>
    </row>
    <row r="211" spans="1:11" ht="15" customHeight="1" x14ac:dyDescent="0.25">
      <c r="A211" s="72"/>
      <c r="B211" s="72"/>
      <c r="C211" s="72"/>
      <c r="D211" s="72"/>
      <c r="E211" s="73"/>
      <c r="F211" s="73"/>
      <c r="G211" s="73"/>
      <c r="H211" s="73"/>
      <c r="I211" s="73"/>
      <c r="J211" s="80"/>
      <c r="K211" s="20" t="str">
        <f t="shared" si="7"/>
        <v/>
      </c>
    </row>
    <row r="212" spans="1:11" ht="15" customHeight="1" x14ac:dyDescent="0.25">
      <c r="A212" s="72"/>
      <c r="B212" s="72"/>
      <c r="C212" s="72"/>
      <c r="D212" s="72"/>
      <c r="E212" s="73"/>
      <c r="F212" s="73"/>
      <c r="G212" s="73"/>
      <c r="H212" s="73"/>
      <c r="I212" s="73"/>
      <c r="J212" s="80"/>
      <c r="K212" s="20" t="str">
        <f t="shared" si="7"/>
        <v/>
      </c>
    </row>
    <row r="213" spans="1:11" ht="15" customHeight="1" x14ac:dyDescent="0.25">
      <c r="A213" s="72"/>
      <c r="B213" s="72"/>
      <c r="C213" s="72"/>
      <c r="D213" s="72"/>
      <c r="E213" s="73"/>
      <c r="F213" s="73"/>
      <c r="G213" s="73"/>
      <c r="H213" s="73"/>
      <c r="I213" s="73"/>
      <c r="J213" s="80"/>
      <c r="K213" s="20" t="str">
        <f t="shared" si="7"/>
        <v/>
      </c>
    </row>
    <row r="214" spans="1:11" ht="15" customHeight="1" x14ac:dyDescent="0.25">
      <c r="A214" s="72"/>
      <c r="B214" s="72"/>
      <c r="C214" s="72"/>
      <c r="D214" s="72"/>
      <c r="E214" s="73"/>
      <c r="F214" s="73"/>
      <c r="G214" s="73"/>
      <c r="H214" s="73"/>
      <c r="I214" s="73"/>
      <c r="J214" s="80"/>
      <c r="K214" s="20" t="str">
        <f t="shared" si="7"/>
        <v/>
      </c>
    </row>
    <row r="215" spans="1:11" ht="15" customHeight="1" x14ac:dyDescent="0.25">
      <c r="A215" s="72"/>
      <c r="B215" s="72"/>
      <c r="C215" s="72"/>
      <c r="D215" s="72"/>
      <c r="E215" s="73"/>
      <c r="F215" s="73"/>
      <c r="G215" s="73"/>
      <c r="H215" s="73"/>
      <c r="I215" s="73"/>
      <c r="J215" s="80"/>
      <c r="K215" s="20" t="str">
        <f t="shared" si="7"/>
        <v/>
      </c>
    </row>
    <row r="216" spans="1:11" ht="15" customHeight="1" x14ac:dyDescent="0.25">
      <c r="A216" s="72"/>
      <c r="B216" s="72"/>
      <c r="C216" s="72"/>
      <c r="D216" s="72"/>
      <c r="E216" s="73"/>
      <c r="F216" s="73"/>
      <c r="G216" s="73"/>
      <c r="H216" s="73"/>
      <c r="I216" s="73"/>
      <c r="J216" s="80"/>
      <c r="K216" s="20" t="str">
        <f t="shared" si="7"/>
        <v/>
      </c>
    </row>
    <row r="217" spans="1:11" ht="15" customHeight="1" x14ac:dyDescent="0.25">
      <c r="A217" s="72"/>
      <c r="B217" s="72"/>
      <c r="C217" s="72"/>
      <c r="D217" s="72"/>
      <c r="E217" s="73"/>
      <c r="F217" s="73"/>
      <c r="G217" s="73"/>
      <c r="H217" s="73"/>
      <c r="I217" s="73"/>
      <c r="J217" s="80"/>
      <c r="K217" s="20" t="str">
        <f t="shared" si="7"/>
        <v/>
      </c>
    </row>
    <row r="218" spans="1:11" ht="15" customHeight="1" x14ac:dyDescent="0.25">
      <c r="A218" s="72"/>
      <c r="B218" s="72"/>
      <c r="C218" s="72"/>
      <c r="D218" s="72"/>
      <c r="E218" s="73"/>
      <c r="F218" s="73"/>
      <c r="G218" s="73"/>
      <c r="H218" s="73"/>
      <c r="I218" s="73"/>
      <c r="J218" s="80"/>
      <c r="K218" s="20" t="str">
        <f t="shared" si="7"/>
        <v/>
      </c>
    </row>
    <row r="219" spans="1:11" ht="15" customHeight="1" x14ac:dyDescent="0.25">
      <c r="A219" s="72"/>
      <c r="B219" s="72"/>
      <c r="C219" s="72"/>
      <c r="D219" s="72"/>
      <c r="E219" s="73"/>
      <c r="F219" s="73"/>
      <c r="G219" s="73"/>
      <c r="H219" s="73"/>
      <c r="I219" s="73"/>
      <c r="J219" s="80"/>
      <c r="K219" s="20" t="str">
        <f t="shared" si="7"/>
        <v/>
      </c>
    </row>
    <row r="220" spans="1:11" ht="15" customHeight="1" x14ac:dyDescent="0.25">
      <c r="A220" s="72"/>
      <c r="B220" s="72"/>
      <c r="C220" s="72"/>
      <c r="D220" s="72"/>
      <c r="E220" s="73"/>
      <c r="F220" s="73"/>
      <c r="G220" s="73"/>
      <c r="H220" s="73"/>
      <c r="I220" s="73"/>
      <c r="J220" s="80"/>
      <c r="K220" s="20" t="str">
        <f t="shared" si="7"/>
        <v/>
      </c>
    </row>
    <row r="221" spans="1:11" ht="15" customHeight="1" x14ac:dyDescent="0.25">
      <c r="A221" s="72"/>
      <c r="B221" s="72"/>
      <c r="C221" s="72"/>
      <c r="D221" s="72"/>
      <c r="E221" s="73"/>
      <c r="F221" s="73"/>
      <c r="G221" s="73"/>
      <c r="H221" s="73"/>
      <c r="I221" s="73"/>
      <c r="J221" s="80"/>
      <c r="K221" s="20" t="str">
        <f t="shared" si="7"/>
        <v/>
      </c>
    </row>
    <row r="222" spans="1:11" ht="15" customHeight="1" x14ac:dyDescent="0.25">
      <c r="A222" s="72"/>
      <c r="B222" s="72"/>
      <c r="C222" s="72"/>
      <c r="D222" s="178"/>
      <c r="E222" s="73"/>
      <c r="F222" s="73"/>
      <c r="G222" s="73"/>
      <c r="H222" s="73"/>
      <c r="I222" s="73"/>
      <c r="J222" s="80"/>
      <c r="K222" s="20" t="str">
        <f t="shared" si="7"/>
        <v/>
      </c>
    </row>
    <row r="223" spans="1:11" ht="15" customHeight="1" x14ac:dyDescent="0.25">
      <c r="A223" s="72"/>
      <c r="B223" s="72"/>
      <c r="C223" s="72"/>
      <c r="D223" s="178"/>
      <c r="E223" s="73"/>
      <c r="F223" s="73"/>
      <c r="G223" s="73"/>
      <c r="H223" s="73"/>
      <c r="I223" s="73"/>
      <c r="J223" s="80"/>
      <c r="K223" s="20" t="str">
        <f t="shared" si="7"/>
        <v/>
      </c>
    </row>
    <row r="224" spans="1:11" ht="15" customHeight="1" x14ac:dyDescent="0.25">
      <c r="A224" s="72"/>
      <c r="B224" s="72"/>
      <c r="C224" s="72"/>
      <c r="D224" s="72"/>
      <c r="E224" s="73"/>
      <c r="F224" s="73"/>
      <c r="G224" s="73"/>
      <c r="H224" s="73"/>
      <c r="I224" s="73"/>
      <c r="J224" s="80"/>
      <c r="K224" s="20" t="str">
        <f t="shared" si="7"/>
        <v/>
      </c>
    </row>
    <row r="225" spans="1:11" ht="15" customHeight="1" x14ac:dyDescent="0.25">
      <c r="A225" s="72"/>
      <c r="B225" s="72"/>
      <c r="C225" s="72"/>
      <c r="D225" s="72"/>
      <c r="E225" s="73"/>
      <c r="F225" s="73"/>
      <c r="G225" s="73"/>
      <c r="H225" s="73"/>
      <c r="I225" s="73"/>
      <c r="J225" s="80"/>
      <c r="K225" s="20" t="str">
        <f t="shared" si="7"/>
        <v/>
      </c>
    </row>
    <row r="226" spans="1:11" ht="15" customHeight="1" x14ac:dyDescent="0.25">
      <c r="A226" s="72"/>
      <c r="B226" s="72"/>
      <c r="C226" s="72"/>
      <c r="D226" s="72"/>
      <c r="E226" s="73"/>
      <c r="F226" s="73"/>
      <c r="G226" s="73"/>
      <c r="H226" s="73"/>
      <c r="I226" s="73"/>
      <c r="J226" s="80"/>
      <c r="K226" s="20" t="str">
        <f t="shared" si="7"/>
        <v/>
      </c>
    </row>
    <row r="227" spans="1:11" ht="15" customHeight="1" x14ac:dyDescent="0.25">
      <c r="A227" s="72"/>
      <c r="B227" s="72"/>
      <c r="C227" s="72"/>
      <c r="D227" s="72"/>
      <c r="E227" s="73"/>
      <c r="F227" s="73"/>
      <c r="G227" s="73"/>
      <c r="H227" s="73"/>
      <c r="I227" s="73"/>
      <c r="J227" s="80"/>
      <c r="K227" s="20" t="str">
        <f t="shared" si="7"/>
        <v/>
      </c>
    </row>
    <row r="228" spans="1:11" ht="15" customHeight="1" x14ac:dyDescent="0.25">
      <c r="A228" s="72"/>
      <c r="B228" s="72"/>
      <c r="C228" s="72"/>
      <c r="D228" s="72"/>
      <c r="E228" s="73"/>
      <c r="F228" s="73"/>
      <c r="G228" s="73"/>
      <c r="H228" s="73"/>
      <c r="I228" s="73"/>
      <c r="J228" s="80"/>
      <c r="K228" s="20" t="str">
        <f t="shared" si="7"/>
        <v/>
      </c>
    </row>
    <row r="229" spans="1:11" ht="15" customHeight="1" x14ac:dyDescent="0.25">
      <c r="A229" s="72"/>
      <c r="B229" s="72"/>
      <c r="C229" s="72"/>
      <c r="D229" s="72"/>
      <c r="E229" s="73"/>
      <c r="F229" s="73"/>
      <c r="G229" s="73"/>
      <c r="H229" s="73"/>
      <c r="I229" s="73"/>
      <c r="J229" s="80"/>
      <c r="K229" s="20" t="str">
        <f t="shared" si="7"/>
        <v/>
      </c>
    </row>
    <row r="230" spans="1:11" ht="15" customHeight="1" x14ac:dyDescent="0.25">
      <c r="A230" s="72"/>
      <c r="B230" s="72"/>
      <c r="C230" s="72"/>
      <c r="D230" s="72"/>
      <c r="E230" s="73"/>
      <c r="F230" s="73"/>
      <c r="G230" s="73"/>
      <c r="H230" s="73"/>
      <c r="I230" s="73"/>
      <c r="J230" s="80"/>
      <c r="K230" s="20" t="str">
        <f t="shared" si="7"/>
        <v/>
      </c>
    </row>
    <row r="231" spans="1:11" ht="15" customHeight="1" x14ac:dyDescent="0.25">
      <c r="A231" s="72"/>
      <c r="B231" s="72"/>
      <c r="C231" s="72"/>
      <c r="D231" s="72"/>
      <c r="E231" s="73"/>
      <c r="F231" s="73"/>
      <c r="G231" s="73"/>
      <c r="H231" s="73"/>
      <c r="I231" s="73"/>
      <c r="J231" s="80"/>
      <c r="K231" s="20" t="str">
        <f t="shared" si="7"/>
        <v/>
      </c>
    </row>
    <row r="232" spans="1:11" ht="15" customHeight="1" x14ac:dyDescent="0.25">
      <c r="A232" s="72"/>
      <c r="B232" s="72"/>
      <c r="C232" s="72"/>
      <c r="D232" s="72"/>
      <c r="E232" s="73"/>
      <c r="F232" s="73"/>
      <c r="G232" s="73"/>
      <c r="H232" s="73"/>
      <c r="I232" s="73"/>
      <c r="J232" s="80"/>
      <c r="K232" s="20" t="str">
        <f t="shared" si="7"/>
        <v/>
      </c>
    </row>
    <row r="233" spans="1:11" ht="15" customHeight="1" x14ac:dyDescent="0.25">
      <c r="A233" s="72"/>
      <c r="B233" s="72"/>
      <c r="C233" s="72"/>
      <c r="D233" s="72"/>
      <c r="E233" s="73"/>
      <c r="F233" s="73"/>
      <c r="G233" s="73"/>
      <c r="H233" s="73"/>
      <c r="I233" s="73"/>
      <c r="J233" s="80"/>
      <c r="K233" s="20" t="str">
        <f t="shared" si="7"/>
        <v/>
      </c>
    </row>
    <row r="234" spans="1:11" ht="15" customHeight="1" x14ac:dyDescent="0.25">
      <c r="A234" s="72"/>
      <c r="B234" s="72"/>
      <c r="C234" s="72"/>
      <c r="D234" s="72"/>
      <c r="E234" s="73"/>
      <c r="F234" s="73"/>
      <c r="G234" s="73"/>
      <c r="H234" s="73"/>
      <c r="I234" s="73"/>
      <c r="J234" s="80"/>
      <c r="K234" s="20" t="str">
        <f t="shared" si="7"/>
        <v/>
      </c>
    </row>
    <row r="235" spans="1:11" ht="15" customHeight="1" x14ac:dyDescent="0.25">
      <c r="A235" s="72"/>
      <c r="B235" s="72"/>
      <c r="C235" s="72"/>
      <c r="D235" s="72"/>
      <c r="E235" s="73"/>
      <c r="F235" s="73"/>
      <c r="G235" s="73"/>
      <c r="H235" s="73"/>
      <c r="I235" s="73"/>
      <c r="J235" s="80"/>
      <c r="K235" s="20" t="str">
        <f t="shared" si="7"/>
        <v/>
      </c>
    </row>
    <row r="236" spans="1:11" ht="15" customHeight="1" x14ac:dyDescent="0.25">
      <c r="A236" s="72"/>
      <c r="B236" s="72"/>
      <c r="C236" s="72"/>
      <c r="D236" s="72"/>
      <c r="E236" s="73"/>
      <c r="F236" s="73"/>
      <c r="G236" s="73"/>
      <c r="H236" s="73"/>
      <c r="I236" s="73"/>
      <c r="J236" s="80"/>
      <c r="K236" s="20" t="str">
        <f t="shared" si="7"/>
        <v/>
      </c>
    </row>
    <row r="237" spans="1:11" ht="15" customHeight="1" x14ac:dyDescent="0.25">
      <c r="A237" s="72"/>
      <c r="B237" s="72"/>
      <c r="C237" s="72"/>
      <c r="D237" s="72"/>
      <c r="E237" s="73"/>
      <c r="F237" s="73"/>
      <c r="G237" s="73"/>
      <c r="H237" s="73"/>
      <c r="I237" s="73"/>
      <c r="J237" s="80"/>
      <c r="K237" s="20" t="str">
        <f t="shared" si="7"/>
        <v/>
      </c>
    </row>
    <row r="238" spans="1:11" ht="15" customHeight="1" x14ac:dyDescent="0.25">
      <c r="A238" s="72"/>
      <c r="B238" s="72"/>
      <c r="C238" s="72"/>
      <c r="D238" s="72"/>
      <c r="E238" s="73"/>
      <c r="F238" s="73"/>
      <c r="G238" s="73"/>
      <c r="H238" s="73"/>
      <c r="I238" s="73"/>
      <c r="J238" s="80"/>
      <c r="K238" s="20" t="str">
        <f t="shared" si="7"/>
        <v/>
      </c>
    </row>
    <row r="239" spans="1:11" ht="15" customHeight="1" x14ac:dyDescent="0.25">
      <c r="A239" s="72"/>
      <c r="B239" s="72"/>
      <c r="C239" s="72"/>
      <c r="D239" s="72"/>
      <c r="E239" s="73"/>
      <c r="F239" s="73"/>
      <c r="G239" s="73"/>
      <c r="H239" s="73"/>
      <c r="I239" s="73"/>
      <c r="J239" s="80"/>
      <c r="K239" s="20" t="str">
        <f t="shared" si="7"/>
        <v/>
      </c>
    </row>
    <row r="240" spans="1:11" ht="15" customHeight="1" x14ac:dyDescent="0.25">
      <c r="A240" s="72"/>
      <c r="B240" s="72"/>
      <c r="C240" s="72"/>
      <c r="D240" s="72"/>
      <c r="E240" s="73"/>
      <c r="F240" s="73"/>
      <c r="G240" s="73"/>
      <c r="H240" s="73"/>
      <c r="I240" s="73"/>
      <c r="J240" s="80"/>
      <c r="K240" s="20" t="str">
        <f t="shared" si="7"/>
        <v/>
      </c>
    </row>
    <row r="241" spans="1:11" ht="15" customHeight="1" x14ac:dyDescent="0.25">
      <c r="A241" s="72"/>
      <c r="B241" s="72"/>
      <c r="C241" s="72"/>
      <c r="D241" s="72"/>
      <c r="E241" s="73"/>
      <c r="F241" s="73"/>
      <c r="G241" s="73"/>
      <c r="H241" s="73"/>
      <c r="I241" s="73"/>
      <c r="J241" s="80"/>
      <c r="K241" s="20" t="str">
        <f t="shared" si="7"/>
        <v/>
      </c>
    </row>
    <row r="242" spans="1:11" ht="15" customHeight="1" x14ac:dyDescent="0.25">
      <c r="A242" s="72"/>
      <c r="B242" s="72"/>
      <c r="C242" s="72"/>
      <c r="D242" s="72"/>
      <c r="E242" s="73"/>
      <c r="F242" s="73"/>
      <c r="G242" s="73"/>
      <c r="H242" s="73"/>
      <c r="I242" s="73"/>
      <c r="J242" s="80"/>
      <c r="K242" s="20" t="str">
        <f t="shared" si="7"/>
        <v/>
      </c>
    </row>
    <row r="243" spans="1:11" ht="15" customHeight="1" x14ac:dyDescent="0.25">
      <c r="A243" s="72"/>
      <c r="B243" s="72"/>
      <c r="C243" s="72"/>
      <c r="D243" s="72"/>
      <c r="E243" s="73"/>
      <c r="F243" s="73"/>
      <c r="G243" s="73"/>
      <c r="H243" s="73"/>
      <c r="I243" s="73"/>
      <c r="J243" s="80"/>
      <c r="K243" s="20" t="str">
        <f t="shared" si="7"/>
        <v/>
      </c>
    </row>
    <row r="244" spans="1:11" ht="15" customHeight="1" x14ac:dyDescent="0.25">
      <c r="A244" s="72"/>
      <c r="B244" s="72"/>
      <c r="C244" s="72"/>
      <c r="D244" s="72"/>
      <c r="E244" s="73"/>
      <c r="F244" s="73"/>
      <c r="G244" s="73"/>
      <c r="H244" s="73"/>
      <c r="I244" s="73"/>
      <c r="J244" s="80"/>
      <c r="K244" s="20" t="str">
        <f t="shared" si="7"/>
        <v/>
      </c>
    </row>
    <row r="245" spans="1:11" ht="15" customHeight="1" x14ac:dyDescent="0.25">
      <c r="A245" s="72"/>
      <c r="B245" s="72"/>
      <c r="C245" s="72"/>
      <c r="D245" s="72"/>
      <c r="E245" s="73"/>
      <c r="F245" s="73"/>
      <c r="G245" s="73"/>
      <c r="H245" s="73"/>
      <c r="I245" s="73"/>
      <c r="J245" s="80"/>
      <c r="K245" s="20" t="str">
        <f t="shared" si="7"/>
        <v/>
      </c>
    </row>
    <row r="246" spans="1:11" ht="15" customHeight="1" x14ac:dyDescent="0.25">
      <c r="A246" s="72"/>
      <c r="B246" s="72"/>
      <c r="C246" s="72"/>
      <c r="D246" s="72"/>
      <c r="E246" s="73"/>
      <c r="F246" s="73"/>
      <c r="G246" s="73"/>
      <c r="H246" s="73"/>
      <c r="I246" s="73"/>
      <c r="J246" s="80"/>
      <c r="K246" s="20" t="str">
        <f t="shared" si="7"/>
        <v/>
      </c>
    </row>
    <row r="247" spans="1:11" ht="15" customHeight="1" x14ac:dyDescent="0.25">
      <c r="A247" s="72"/>
      <c r="B247" s="72"/>
      <c r="C247" s="72"/>
      <c r="D247" s="72"/>
      <c r="E247" s="73"/>
      <c r="F247" s="73"/>
      <c r="G247" s="73"/>
      <c r="H247" s="73"/>
      <c r="I247" s="73"/>
      <c r="J247" s="80"/>
      <c r="K247" s="20" t="str">
        <f t="shared" si="7"/>
        <v/>
      </c>
    </row>
    <row r="248" spans="1:11" ht="15" customHeight="1" x14ac:dyDescent="0.25">
      <c r="A248" s="72"/>
      <c r="B248" s="72"/>
      <c r="C248" s="72"/>
      <c r="D248" s="72"/>
      <c r="E248" s="73"/>
      <c r="F248" s="73"/>
      <c r="G248" s="73"/>
      <c r="H248" s="73"/>
      <c r="I248" s="73"/>
      <c r="J248" s="80"/>
      <c r="K248" s="20" t="str">
        <f t="shared" si="7"/>
        <v/>
      </c>
    </row>
    <row r="249" spans="1:11" ht="15" customHeight="1" x14ac:dyDescent="0.25">
      <c r="A249" s="72"/>
      <c r="B249" s="72"/>
      <c r="C249" s="72"/>
      <c r="D249" s="72"/>
      <c r="E249" s="73"/>
      <c r="F249" s="73"/>
      <c r="G249" s="73"/>
      <c r="H249" s="73"/>
      <c r="I249" s="73"/>
      <c r="J249" s="80"/>
      <c r="K249" s="20" t="str">
        <f t="shared" si="7"/>
        <v/>
      </c>
    </row>
    <row r="250" spans="1:11" ht="15" customHeight="1" x14ac:dyDescent="0.25">
      <c r="A250" s="72"/>
      <c r="B250" s="72"/>
      <c r="C250" s="72"/>
      <c r="D250" s="72"/>
      <c r="E250" s="73"/>
      <c r="F250" s="73"/>
      <c r="G250" s="73"/>
      <c r="H250" s="73"/>
      <c r="I250" s="73"/>
      <c r="J250" s="80"/>
      <c r="K250" s="20" t="str">
        <f t="shared" si="7"/>
        <v/>
      </c>
    </row>
    <row r="251" spans="1:11" ht="15" customHeight="1" x14ac:dyDescent="0.25">
      <c r="A251" s="72"/>
      <c r="B251" s="72"/>
      <c r="C251" s="72"/>
      <c r="D251" s="72"/>
      <c r="E251" s="73"/>
      <c r="F251" s="73"/>
      <c r="G251" s="73"/>
      <c r="H251" s="73"/>
      <c r="I251" s="73"/>
      <c r="J251" s="80"/>
      <c r="K251" s="20" t="str">
        <f t="shared" si="7"/>
        <v/>
      </c>
    </row>
    <row r="252" spans="1:11" ht="15" customHeight="1" x14ac:dyDescent="0.25">
      <c r="A252" s="72"/>
      <c r="B252" s="72"/>
      <c r="C252" s="72"/>
      <c r="D252" s="72"/>
      <c r="E252" s="73"/>
      <c r="F252" s="73"/>
      <c r="G252" s="73"/>
      <c r="H252" s="73"/>
      <c r="I252" s="73"/>
      <c r="J252" s="80"/>
      <c r="K252" s="20" t="str">
        <f t="shared" si="7"/>
        <v/>
      </c>
    </row>
    <row r="253" spans="1:11" ht="15" customHeight="1" x14ac:dyDescent="0.25">
      <c r="A253" s="72"/>
      <c r="B253" s="72"/>
      <c r="C253" s="72"/>
      <c r="D253" s="72"/>
      <c r="E253" s="73"/>
      <c r="F253" s="73"/>
      <c r="G253" s="73"/>
      <c r="H253" s="73"/>
      <c r="I253" s="73"/>
      <c r="J253" s="80"/>
      <c r="K253" s="20" t="str">
        <f t="shared" si="7"/>
        <v/>
      </c>
    </row>
    <row r="254" spans="1:11" ht="15" customHeight="1" x14ac:dyDescent="0.25">
      <c r="A254" s="72"/>
      <c r="B254" s="72"/>
      <c r="C254" s="72"/>
      <c r="D254" s="72"/>
      <c r="E254" s="73"/>
      <c r="F254" s="73"/>
      <c r="G254" s="73"/>
      <c r="H254" s="73"/>
      <c r="I254" s="73"/>
      <c r="J254" s="80"/>
      <c r="K254" s="20" t="str">
        <f t="shared" si="7"/>
        <v/>
      </c>
    </row>
    <row r="255" spans="1:11" ht="15" customHeight="1" x14ac:dyDescent="0.25">
      <c r="A255" s="72"/>
      <c r="B255" s="72"/>
      <c r="C255" s="72"/>
      <c r="D255" s="72"/>
      <c r="E255" s="73"/>
      <c r="F255" s="73"/>
      <c r="G255" s="73"/>
      <c r="H255" s="73"/>
      <c r="I255" s="73"/>
      <c r="J255" s="80"/>
      <c r="K255" s="20" t="str">
        <f t="shared" si="7"/>
        <v/>
      </c>
    </row>
    <row r="256" spans="1:11" ht="15" customHeight="1" x14ac:dyDescent="0.25">
      <c r="A256" s="72"/>
      <c r="B256" s="72"/>
      <c r="C256" s="72"/>
      <c r="D256" s="72"/>
      <c r="E256" s="73"/>
      <c r="F256" s="73"/>
      <c r="G256" s="73"/>
      <c r="H256" s="73"/>
      <c r="I256" s="73"/>
      <c r="J256" s="80"/>
      <c r="K256" s="20" t="str">
        <f t="shared" si="7"/>
        <v/>
      </c>
    </row>
    <row r="257" spans="1:11" ht="15" customHeight="1" x14ac:dyDescent="0.25">
      <c r="A257" s="72"/>
      <c r="B257" s="72"/>
      <c r="C257" s="72"/>
      <c r="D257" s="72"/>
      <c r="E257" s="73"/>
      <c r="F257" s="73"/>
      <c r="G257" s="73"/>
      <c r="H257" s="73"/>
      <c r="I257" s="73"/>
      <c r="J257" s="80"/>
      <c r="K257" s="20" t="str">
        <f t="shared" si="7"/>
        <v/>
      </c>
    </row>
    <row r="258" spans="1:11" ht="15" customHeight="1" x14ac:dyDescent="0.25">
      <c r="A258" s="72"/>
      <c r="B258" s="72"/>
      <c r="C258" s="72"/>
      <c r="D258" s="72"/>
      <c r="E258" s="73"/>
      <c r="F258" s="73"/>
      <c r="G258" s="73"/>
      <c r="H258" s="73"/>
      <c r="I258" s="73"/>
      <c r="J258" s="80"/>
      <c r="K258" s="20" t="str">
        <f t="shared" ref="K258:K264" si="8">CONCATENATE(F258,I258)</f>
        <v/>
      </c>
    </row>
    <row r="259" spans="1:11" ht="15" customHeight="1" x14ac:dyDescent="0.25">
      <c r="A259" s="72"/>
      <c r="B259" s="72"/>
      <c r="C259" s="72"/>
      <c r="D259" s="72"/>
      <c r="E259" s="73"/>
      <c r="F259" s="73"/>
      <c r="G259" s="73"/>
      <c r="H259" s="73"/>
      <c r="I259" s="73"/>
      <c r="J259" s="80"/>
      <c r="K259" s="20" t="str">
        <f t="shared" si="8"/>
        <v/>
      </c>
    </row>
    <row r="260" spans="1:11" ht="15" customHeight="1" x14ac:dyDescent="0.25">
      <c r="A260" s="72"/>
      <c r="B260" s="72"/>
      <c r="C260" s="72"/>
      <c r="D260" s="72"/>
      <c r="E260" s="73"/>
      <c r="F260" s="73"/>
      <c r="G260" s="73"/>
      <c r="H260" s="73"/>
      <c r="I260" s="73"/>
      <c r="J260" s="80"/>
      <c r="K260" s="20" t="str">
        <f t="shared" si="8"/>
        <v/>
      </c>
    </row>
    <row r="261" spans="1:11" ht="15" customHeight="1" x14ac:dyDescent="0.25">
      <c r="A261" s="72"/>
      <c r="B261" s="72"/>
      <c r="C261" s="72"/>
      <c r="D261" s="72"/>
      <c r="E261" s="73"/>
      <c r="F261" s="73"/>
      <c r="G261" s="73"/>
      <c r="H261" s="73"/>
      <c r="I261" s="73"/>
      <c r="J261" s="80"/>
      <c r="K261" s="20" t="str">
        <f t="shared" si="8"/>
        <v/>
      </c>
    </row>
    <row r="262" spans="1:11" ht="15" customHeight="1" x14ac:dyDescent="0.25">
      <c r="A262" s="72"/>
      <c r="B262" s="72"/>
      <c r="C262" s="72"/>
      <c r="D262" s="72"/>
      <c r="E262" s="73"/>
      <c r="F262" s="73"/>
      <c r="G262" s="73"/>
      <c r="H262" s="73"/>
      <c r="I262" s="73"/>
      <c r="J262" s="80"/>
      <c r="K262" s="20" t="str">
        <f t="shared" si="8"/>
        <v/>
      </c>
    </row>
    <row r="263" spans="1:11" ht="15" customHeight="1" x14ac:dyDescent="0.25">
      <c r="A263" s="72"/>
      <c r="B263" s="72"/>
      <c r="C263" s="72"/>
      <c r="D263" s="72"/>
      <c r="E263" s="73"/>
      <c r="F263" s="73"/>
      <c r="G263" s="73"/>
      <c r="H263" s="73"/>
      <c r="I263" s="73"/>
      <c r="J263" s="80"/>
      <c r="K263" s="20" t="str">
        <f t="shared" si="8"/>
        <v/>
      </c>
    </row>
    <row r="264" spans="1:11" ht="15" customHeight="1" x14ac:dyDescent="0.25">
      <c r="A264" s="72"/>
      <c r="B264" s="72"/>
      <c r="C264" s="72"/>
      <c r="D264" s="72"/>
      <c r="E264" s="73"/>
      <c r="F264" s="73"/>
      <c r="G264" s="73"/>
      <c r="H264" s="73"/>
      <c r="I264" s="73"/>
      <c r="J264" s="80"/>
      <c r="K264" s="20" t="str">
        <f t="shared" si="8"/>
        <v/>
      </c>
    </row>
    <row r="265" spans="1:11" ht="15" customHeight="1" x14ac:dyDescent="0.25">
      <c r="A265" s="72"/>
      <c r="B265" s="72"/>
    </row>
    <row r="266" spans="1:11" ht="15" customHeight="1" x14ac:dyDescent="0.25">
      <c r="A266" s="72"/>
      <c r="B266" s="72"/>
    </row>
    <row r="267" spans="1:11" ht="15" customHeight="1" x14ac:dyDescent="0.25">
      <c r="A267" s="72"/>
      <c r="B267" s="72"/>
    </row>
    <row r="268" spans="1:11" ht="15" customHeight="1" x14ac:dyDescent="0.25">
      <c r="A268" s="72"/>
      <c r="B268" s="72"/>
    </row>
    <row r="269" spans="1:11" ht="15" customHeight="1" x14ac:dyDescent="0.25">
      <c r="A269" s="72"/>
      <c r="B269" s="72"/>
    </row>
    <row r="270" spans="1:11" ht="15" customHeight="1" x14ac:dyDescent="0.25">
      <c r="A270" s="72"/>
      <c r="B270" s="72"/>
    </row>
    <row r="271" spans="1:11" ht="15" customHeight="1" x14ac:dyDescent="0.25">
      <c r="A271" s="72"/>
      <c r="B271" s="72"/>
    </row>
    <row r="272" spans="1:11" ht="15" customHeight="1" x14ac:dyDescent="0.25">
      <c r="A272" s="72"/>
      <c r="B272" s="72"/>
    </row>
    <row r="273" spans="1:2" ht="15" customHeight="1" x14ac:dyDescent="0.25">
      <c r="A273" s="72"/>
      <c r="B273" s="72"/>
    </row>
    <row r="274" spans="1:2" ht="15" customHeight="1" x14ac:dyDescent="0.25">
      <c r="A274" s="72"/>
      <c r="B274" s="72"/>
    </row>
    <row r="275" spans="1:2" ht="15" customHeight="1" x14ac:dyDescent="0.25">
      <c r="A275" s="72"/>
      <c r="B275" s="72"/>
    </row>
    <row r="276" spans="1:2" ht="15" customHeight="1" x14ac:dyDescent="0.25">
      <c r="A276" s="72"/>
      <c r="B276" s="72"/>
    </row>
    <row r="277" spans="1:2" ht="15" customHeight="1" x14ac:dyDescent="0.25">
      <c r="A277" s="72"/>
      <c r="B277" s="72"/>
    </row>
    <row r="278" spans="1:2" ht="15" customHeight="1" x14ac:dyDescent="0.25">
      <c r="A278" s="72"/>
      <c r="B278" s="72"/>
    </row>
    <row r="279" spans="1:2" ht="15" customHeight="1" x14ac:dyDescent="0.25">
      <c r="A279" s="72"/>
      <c r="B279" s="72"/>
    </row>
    <row r="280" spans="1:2" ht="15" customHeight="1" x14ac:dyDescent="0.25">
      <c r="A280" s="72"/>
      <c r="B280" s="72"/>
    </row>
    <row r="281" spans="1:2" ht="15" customHeight="1" x14ac:dyDescent="0.25">
      <c r="A281" s="72"/>
      <c r="B281" s="72"/>
    </row>
    <row r="282" spans="1:2" ht="15" customHeight="1" x14ac:dyDescent="0.25">
      <c r="A282" s="72"/>
      <c r="B282" s="72"/>
    </row>
    <row r="283" spans="1:2" ht="15" customHeight="1" x14ac:dyDescent="0.25">
      <c r="A283" s="72"/>
      <c r="B283" s="72"/>
    </row>
    <row r="284" spans="1:2" ht="15" customHeight="1" x14ac:dyDescent="0.25">
      <c r="A284" s="72"/>
      <c r="B284" s="72"/>
    </row>
    <row r="285" spans="1:2" ht="15" customHeight="1" x14ac:dyDescent="0.25">
      <c r="A285" s="72"/>
      <c r="B285" s="72"/>
    </row>
    <row r="286" spans="1:2" ht="15" customHeight="1" x14ac:dyDescent="0.25">
      <c r="A286" s="72"/>
      <c r="B286" s="72"/>
    </row>
    <row r="287" spans="1:2" ht="15" customHeight="1" x14ac:dyDescent="0.25">
      <c r="A287" s="72"/>
      <c r="B287" s="72"/>
    </row>
    <row r="288" spans="1:2" ht="15" customHeight="1" x14ac:dyDescent="0.25">
      <c r="A288" s="72"/>
      <c r="B288" s="72"/>
    </row>
    <row r="289" spans="1:2" ht="15" customHeight="1" x14ac:dyDescent="0.25">
      <c r="A289" s="72"/>
      <c r="B289" s="72"/>
    </row>
    <row r="290" spans="1:2" ht="15" customHeight="1" x14ac:dyDescent="0.25">
      <c r="A290" s="72"/>
      <c r="B290" s="72"/>
    </row>
    <row r="291" spans="1:2" ht="15" customHeight="1" x14ac:dyDescent="0.25">
      <c r="A291" s="72"/>
      <c r="B291" s="72"/>
    </row>
    <row r="292" spans="1:2" ht="15" customHeight="1" x14ac:dyDescent="0.25">
      <c r="A292" s="72"/>
      <c r="B292" s="72"/>
    </row>
    <row r="293" spans="1:2" ht="15" customHeight="1" x14ac:dyDescent="0.25">
      <c r="A293" s="72"/>
      <c r="B293" s="72"/>
    </row>
    <row r="294" spans="1:2" ht="15" customHeight="1" x14ac:dyDescent="0.25">
      <c r="A294" s="72"/>
      <c r="B294" s="72"/>
    </row>
    <row r="295" spans="1:2" ht="15" customHeight="1" x14ac:dyDescent="0.25">
      <c r="A295" s="72"/>
      <c r="B295" s="72"/>
    </row>
    <row r="296" spans="1:2" ht="15" customHeight="1" x14ac:dyDescent="0.25">
      <c r="A296" s="72"/>
      <c r="B296" s="72"/>
    </row>
    <row r="297" spans="1:2" ht="15" customHeight="1" x14ac:dyDescent="0.25">
      <c r="A297" s="72"/>
      <c r="B297" s="72"/>
    </row>
    <row r="298" spans="1:2" ht="15" customHeight="1" x14ac:dyDescent="0.25">
      <c r="A298" s="72"/>
      <c r="B298" s="72"/>
    </row>
    <row r="299" spans="1:2" ht="15" customHeight="1" x14ac:dyDescent="0.25">
      <c r="A299" s="72"/>
      <c r="B299" s="72"/>
    </row>
  </sheetData>
  <mergeCells count="20">
    <mergeCell ref="M3:Q3"/>
    <mergeCell ref="M2:Q2"/>
    <mergeCell ref="M20:Q23"/>
    <mergeCell ref="M16:Q19"/>
    <mergeCell ref="M13:Q15"/>
    <mergeCell ref="M9:Q11"/>
    <mergeCell ref="M6:Q6"/>
    <mergeCell ref="M4:Q4"/>
    <mergeCell ref="M49:Q49"/>
    <mergeCell ref="M50:Q50"/>
    <mergeCell ref="M51:Q54"/>
    <mergeCell ref="M56:Q57"/>
    <mergeCell ref="M59:Q61"/>
    <mergeCell ref="M62:Q63"/>
    <mergeCell ref="M78:Q79"/>
    <mergeCell ref="M80:Q81"/>
    <mergeCell ref="M114:Q115"/>
    <mergeCell ref="M116:Q117"/>
    <mergeCell ref="M98:Q99"/>
    <mergeCell ref="M100:Q101"/>
  </mergeCells>
  <dataValidations xWindow="1164" yWindow="337" count="3">
    <dataValidation type="list" allowBlank="1" showInputMessage="1" showErrorMessage="1" prompt=" - " sqref="I3:I264" xr:uid="{00000000-0002-0000-0300-000000000000}">
      <formula1>severityLevel</formula1>
    </dataValidation>
    <dataValidation type="list" showInputMessage="1" prompt=" - " sqref="F3:F264" xr:uid="{00000000-0002-0000-0300-000001000000}">
      <formula1>errorCriteria</formula1>
    </dataValidation>
    <dataValidation type="list" allowBlank="1" showInputMessage="1" showErrorMessage="1" sqref="G3:G264" xr:uid="{00000000-0002-0000-0300-000002000000}">
      <formula1>INDIRECT(SUBSTITUTE($F3," ",""))</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A10" workbookViewId="0">
      <selection activeCell="D19" sqref="D19"/>
    </sheetView>
  </sheetViews>
  <sheetFormatPr defaultColWidth="17.28515625" defaultRowHeight="15" customHeight="1" x14ac:dyDescent="0.2"/>
  <cols>
    <col min="1" max="2" width="14.140625" customWidth="1"/>
    <col min="3" max="3" width="41.42578125" customWidth="1"/>
    <col min="4" max="4" width="38.28515625" customWidth="1"/>
    <col min="5" max="8" width="26.42578125" customWidth="1"/>
    <col min="9" max="9" width="31" customWidth="1"/>
    <col min="10" max="10" width="21.42578125" customWidth="1"/>
    <col min="11" max="19" width="13.7109375" customWidth="1"/>
  </cols>
  <sheetData>
    <row r="1" spans="1:19" ht="36" customHeight="1" x14ac:dyDescent="0.55000000000000004">
      <c r="A1" s="3" t="s">
        <v>35</v>
      </c>
      <c r="B1" s="3"/>
      <c r="C1" s="20"/>
      <c r="D1" s="20"/>
      <c r="E1" s="1"/>
      <c r="F1" s="1"/>
      <c r="G1" s="1"/>
      <c r="H1" s="1"/>
      <c r="I1" s="1"/>
      <c r="J1" s="1"/>
      <c r="K1" s="1"/>
      <c r="L1" s="1"/>
      <c r="M1" s="1"/>
      <c r="N1" s="1"/>
      <c r="O1" s="1"/>
      <c r="P1" s="1"/>
      <c r="Q1" s="1"/>
      <c r="R1" s="1"/>
      <c r="S1" s="1"/>
    </row>
    <row r="2" spans="1:19" ht="18" customHeight="1" x14ac:dyDescent="0.3">
      <c r="A2" s="21"/>
      <c r="B2" s="21"/>
      <c r="C2" s="20"/>
      <c r="D2" s="20"/>
      <c r="E2" s="22"/>
      <c r="F2" s="22"/>
      <c r="G2" s="22"/>
      <c r="H2" s="22"/>
      <c r="I2" s="22"/>
      <c r="J2" s="22"/>
      <c r="K2" s="1"/>
      <c r="L2" s="1"/>
      <c r="M2" s="1"/>
      <c r="N2" s="1"/>
      <c r="O2" s="1"/>
      <c r="P2" s="1"/>
      <c r="Q2" s="1"/>
      <c r="R2" s="1"/>
      <c r="S2" s="1"/>
    </row>
    <row r="3" spans="1:19" ht="16.5" customHeight="1" x14ac:dyDescent="0.25">
      <c r="A3" s="1"/>
      <c r="B3" s="8"/>
      <c r="C3" s="23"/>
      <c r="D3" s="23"/>
      <c r="E3" s="33"/>
      <c r="F3" s="1"/>
      <c r="G3" s="8"/>
      <c r="H3" s="23"/>
      <c r="I3" s="23"/>
      <c r="J3" s="33"/>
      <c r="K3" s="1"/>
      <c r="L3" s="1"/>
      <c r="M3" s="1"/>
      <c r="N3" s="1"/>
      <c r="O3" s="1"/>
      <c r="P3" s="1"/>
      <c r="Q3" s="1"/>
      <c r="R3" s="1"/>
      <c r="S3" s="1"/>
    </row>
    <row r="4" spans="1:19" ht="16.5" customHeight="1" x14ac:dyDescent="0.25">
      <c r="A4" s="1"/>
      <c r="B4" s="14"/>
      <c r="C4" s="35" t="s">
        <v>62</v>
      </c>
      <c r="D4" s="37"/>
      <c r="E4" s="50"/>
      <c r="F4" s="1"/>
      <c r="G4" s="14"/>
      <c r="H4" s="35" t="s">
        <v>75</v>
      </c>
      <c r="I4" s="62" t="str">
        <f>I23</f>
        <v>FAIL</v>
      </c>
      <c r="J4" s="50"/>
      <c r="K4" s="1"/>
      <c r="L4" s="1"/>
      <c r="M4" s="1"/>
      <c r="N4" s="1"/>
      <c r="O4" s="1"/>
      <c r="P4" s="1"/>
      <c r="Q4" s="1"/>
      <c r="R4" s="1"/>
      <c r="S4" s="1"/>
    </row>
    <row r="5" spans="1:19" ht="16.5" customHeight="1" x14ac:dyDescent="0.25">
      <c r="A5" s="1"/>
      <c r="B5" s="14"/>
      <c r="C5" s="37" t="s">
        <v>4</v>
      </c>
      <c r="D5" s="64" t="str">
        <f>JobInfo!C2</f>
        <v>Hemingway</v>
      </c>
      <c r="E5" s="50"/>
      <c r="F5" s="1"/>
      <c r="G5" s="24"/>
      <c r="H5" s="66"/>
      <c r="I5" s="66"/>
      <c r="J5" s="67"/>
      <c r="K5" s="1"/>
      <c r="L5" s="1"/>
      <c r="M5" s="1"/>
      <c r="N5" s="1"/>
      <c r="O5" s="1"/>
      <c r="P5" s="1"/>
      <c r="Q5" s="1"/>
      <c r="R5" s="1"/>
      <c r="S5" s="1"/>
    </row>
    <row r="6" spans="1:19" ht="16.5" customHeight="1" x14ac:dyDescent="0.25">
      <c r="A6" s="1"/>
      <c r="B6" s="14"/>
      <c r="C6" s="37" t="s">
        <v>91</v>
      </c>
      <c r="D6" s="64">
        <f>JobInfo!C5</f>
        <v>468</v>
      </c>
      <c r="E6" s="50"/>
      <c r="F6" s="1"/>
      <c r="G6" s="1"/>
      <c r="H6" s="1"/>
      <c r="I6" s="1"/>
      <c r="J6" s="1"/>
      <c r="K6" s="1"/>
      <c r="L6" s="1"/>
      <c r="M6" s="1"/>
      <c r="N6" s="1"/>
      <c r="O6" s="1"/>
      <c r="P6" s="1"/>
      <c r="Q6" s="1"/>
      <c r="R6" s="1"/>
      <c r="S6" s="1"/>
    </row>
    <row r="7" spans="1:19" ht="16.5" customHeight="1" x14ac:dyDescent="0.25">
      <c r="A7" s="1"/>
      <c r="B7" s="24"/>
      <c r="C7" s="66"/>
      <c r="D7" s="66"/>
      <c r="E7" s="67"/>
      <c r="F7" s="1"/>
      <c r="G7" s="1"/>
      <c r="H7" s="1"/>
      <c r="I7" s="1"/>
      <c r="J7" s="1"/>
      <c r="K7" s="1"/>
      <c r="L7" s="1"/>
      <c r="M7" s="1"/>
      <c r="N7" s="1"/>
      <c r="O7" s="1"/>
      <c r="P7" s="1"/>
      <c r="Q7" s="1"/>
      <c r="R7" s="1"/>
      <c r="S7" s="1"/>
    </row>
    <row r="8" spans="1:19" ht="16.5" customHeight="1" x14ac:dyDescent="0.25">
      <c r="A8" s="1"/>
      <c r="B8" s="1"/>
      <c r="C8" s="20"/>
      <c r="D8" s="20"/>
      <c r="E8" s="1"/>
      <c r="F8" s="1"/>
      <c r="G8" s="1"/>
      <c r="H8" s="1"/>
      <c r="I8" s="1"/>
      <c r="J8" s="1"/>
      <c r="K8" s="1"/>
      <c r="L8" s="1"/>
      <c r="M8" s="1"/>
      <c r="N8" s="1"/>
      <c r="O8" s="1"/>
      <c r="P8" s="1"/>
      <c r="Q8" s="1"/>
      <c r="R8" s="1"/>
      <c r="S8" s="1"/>
    </row>
    <row r="9" spans="1:19" ht="16.5" customHeight="1" x14ac:dyDescent="0.25">
      <c r="A9" s="1"/>
      <c r="B9" s="8"/>
      <c r="C9" s="23"/>
      <c r="D9" s="23"/>
      <c r="E9" s="9"/>
      <c r="F9" s="23"/>
      <c r="G9" s="23"/>
      <c r="H9" s="23"/>
      <c r="I9" s="9"/>
      <c r="J9" s="9"/>
      <c r="K9" s="33"/>
      <c r="L9" s="1"/>
      <c r="M9" s="1"/>
      <c r="N9" s="1"/>
      <c r="O9" s="1"/>
      <c r="P9" s="1"/>
      <c r="Q9" s="1"/>
      <c r="R9" s="1"/>
      <c r="S9" s="1"/>
    </row>
    <row r="10" spans="1:19" ht="16.5" customHeight="1" x14ac:dyDescent="0.25">
      <c r="A10" s="1"/>
      <c r="B10" s="14"/>
      <c r="C10" s="35" t="s">
        <v>284</v>
      </c>
      <c r="D10" s="37"/>
      <c r="E10" s="5"/>
      <c r="F10" s="37"/>
      <c r="G10" s="37"/>
      <c r="H10" s="37"/>
      <c r="I10" s="5"/>
      <c r="J10" s="5"/>
      <c r="K10" s="50"/>
      <c r="L10" s="1"/>
      <c r="M10" s="1"/>
      <c r="N10" s="1"/>
      <c r="O10" s="1"/>
      <c r="P10" s="1"/>
      <c r="Q10" s="1"/>
      <c r="R10" s="1"/>
      <c r="S10" s="1"/>
    </row>
    <row r="11" spans="1:19" ht="16.5" customHeight="1" x14ac:dyDescent="0.25">
      <c r="A11" s="1"/>
      <c r="B11" s="14"/>
      <c r="C11" s="68" t="s">
        <v>92</v>
      </c>
      <c r="D11" s="69" t="s">
        <v>93</v>
      </c>
      <c r="E11" s="69" t="s">
        <v>285</v>
      </c>
      <c r="F11" s="69" t="s">
        <v>286</v>
      </c>
      <c r="G11" s="69" t="s">
        <v>287</v>
      </c>
      <c r="H11" s="69" t="s">
        <v>288</v>
      </c>
      <c r="I11" s="69" t="s">
        <v>94</v>
      </c>
      <c r="J11" s="69" t="s">
        <v>74</v>
      </c>
      <c r="K11" s="50"/>
      <c r="L11" s="1"/>
      <c r="M11" s="1"/>
      <c r="N11" s="1"/>
      <c r="O11" s="1"/>
      <c r="P11" s="1"/>
      <c r="Q11" s="1"/>
      <c r="R11" s="1"/>
      <c r="S11" s="1"/>
    </row>
    <row r="12" spans="1:19" ht="18" customHeight="1" x14ac:dyDescent="0.25">
      <c r="A12" s="1"/>
      <c r="B12" s="14"/>
      <c r="C12" s="37" t="s">
        <v>83</v>
      </c>
      <c r="D12" s="71">
        <f>COUNTIFS( ReviewEnvironment!K3:K264,"accuracyNeutral")+COUNTIFS( ReviewEnvironment!K3:K264,"accuracyMinor")+COUNTIFS( ReviewEnvironment!K3:K264,"accuracyMajor")+COUNTIFS( ReviewEnvironment!K3:K264,"accuracyCritical")</f>
        <v>7</v>
      </c>
      <c r="E12" s="56">
        <f>COUNTIFS(ReviewEnvironment!$K$3:$K$264,"accuracyNeutral")</f>
        <v>0</v>
      </c>
      <c r="F12" s="56">
        <f>COUNTIFS(ReviewEnvironment!$K$3:$K$264,"accuracyMinor")</f>
        <v>3</v>
      </c>
      <c r="G12" s="56">
        <f>COUNTIFS(ReviewEnvironment!$K$3:$K$264,"accuracyMajor")</f>
        <v>2</v>
      </c>
      <c r="H12" s="79">
        <f>COUNTIFS(ReviewEnvironment!$K$3:$K$264,"accuracyCritical")</f>
        <v>2</v>
      </c>
      <c r="I12" s="79">
        <f>E12*PenaltiesThresholds!B4+F12*PenaltiesThresholds!B5+G12*PenaltiesThresholds!B6+H12*PenaltiesThresholds!B7</f>
        <v>33</v>
      </c>
      <c r="J12" s="79">
        <f>COUNTIFS(ReviewEnvironment!$K$3:$K$264,"accuracyKudos")</f>
        <v>0</v>
      </c>
      <c r="K12" s="50"/>
      <c r="L12" s="1"/>
      <c r="M12" s="1"/>
      <c r="N12" s="1"/>
      <c r="O12" s="1"/>
      <c r="P12" s="1"/>
      <c r="Q12" s="1"/>
      <c r="R12" s="1"/>
      <c r="S12" s="1"/>
    </row>
    <row r="13" spans="1:19" ht="18" customHeight="1" x14ac:dyDescent="0.25">
      <c r="A13" s="1"/>
      <c r="B13" s="14"/>
      <c r="C13" s="174" t="s">
        <v>139</v>
      </c>
      <c r="D13" s="71">
        <f>COUNTIFS( ReviewEnvironment!K3:K264,"fluencyNeutral")+COUNTIFS( ReviewEnvironment!K3:K264,"fluencyMinor")+COUNTIFS( ReviewEnvironment!K3:K264,"fluencyMajor")+COUNTIFS( ReviewEnvironment!K3:K264,"fluencyCritical")</f>
        <v>15</v>
      </c>
      <c r="E13" s="56">
        <f>COUNTIFS(ReviewEnvironment!$K$3:$K$264,"fluencyNeutral")</f>
        <v>1</v>
      </c>
      <c r="F13" s="56">
        <f>COUNTIFS(ReviewEnvironment!$K$3:$K$264,"fluencyMinor")</f>
        <v>13</v>
      </c>
      <c r="G13" s="56">
        <f>COUNTIFS(ReviewEnvironment!$K$3:$K$264,"fluencyMajor")</f>
        <v>1</v>
      </c>
      <c r="H13" s="79">
        <f>COUNTIFS(ReviewEnvironment!$K$3:$K$264,"fluencyCritical")</f>
        <v>0</v>
      </c>
      <c r="I13" s="79">
        <f>E13*PenaltiesThresholds!B4+F13*PenaltiesThresholds!B5+G13*PenaltiesThresholds!B6+H13*PenaltiesThresholds!B7</f>
        <v>18</v>
      </c>
      <c r="J13" s="79">
        <f>COUNTIFS(ReviewEnvironment!$K$3:$K$264,"fluencyKudos")</f>
        <v>0</v>
      </c>
      <c r="K13" s="50"/>
      <c r="L13" s="1"/>
      <c r="M13" s="1"/>
      <c r="N13" s="1"/>
      <c r="O13" s="1"/>
      <c r="P13" s="1"/>
      <c r="Q13" s="1"/>
      <c r="R13" s="1"/>
      <c r="S13" s="1"/>
    </row>
    <row r="14" spans="1:19" ht="18" customHeight="1" x14ac:dyDescent="0.25">
      <c r="A14" s="1"/>
      <c r="B14" s="14"/>
      <c r="C14" s="37" t="s">
        <v>82</v>
      </c>
      <c r="D14" s="71">
        <f>COUNTIFS( ReviewEnvironment!K3:K264,"terminologyNeutral")+COUNTIFS( ReviewEnvironment!K3:K264,"terminologyMinor")+COUNTIFS( ReviewEnvironment!K3:K264,"terminologyMajor")+COUNTIFS( ReviewEnvironment!K3:K264,"terminologyCritical")</f>
        <v>0</v>
      </c>
      <c r="E14" s="56">
        <f>COUNTIFS(ReviewEnvironment!$K$3:$K$264,"terminologyNeutral")</f>
        <v>0</v>
      </c>
      <c r="F14" s="56">
        <f>COUNTIFS(ReviewEnvironment!$K$3:$K$264,"terminologyMinor")</f>
        <v>0</v>
      </c>
      <c r="G14" s="56">
        <f>COUNTIFS(ReviewEnvironment!$K$3:$K$264,"terminologyMajor")</f>
        <v>0</v>
      </c>
      <c r="H14" s="79">
        <f>COUNTIFS(ReviewEnvironment!$K$3:$K$264,"terminologyCritical")</f>
        <v>0</v>
      </c>
      <c r="I14" s="79">
        <f>E14*PenaltiesThresholds!B4+F14*PenaltiesThresholds!B5+G14*PenaltiesThresholds!B6+H14*PenaltiesThresholds!B7</f>
        <v>0</v>
      </c>
      <c r="J14" s="79">
        <f>COUNTIFS(ReviewEnvironment!$K$3:$K$264,"terminologyKudos")</f>
        <v>0</v>
      </c>
      <c r="K14" s="50"/>
      <c r="L14" s="1"/>
      <c r="M14" s="1"/>
      <c r="N14" s="1"/>
      <c r="O14" s="1"/>
      <c r="P14" s="1"/>
      <c r="Q14" s="1"/>
      <c r="R14" s="1"/>
      <c r="S14" s="1"/>
    </row>
    <row r="15" spans="1:19" ht="18" customHeight="1" x14ac:dyDescent="0.25">
      <c r="A15" s="1"/>
      <c r="B15" s="14"/>
      <c r="C15" s="37" t="s">
        <v>84</v>
      </c>
      <c r="D15" s="71">
        <f>COUNTIFS( ReviewEnvironment!K3:K264,"styleNeutral")+COUNTIFS( ReviewEnvironment!K3:K264,"styleMinor")+COUNTIFS( ReviewEnvironment!K3:K264,"styleMajor")+COUNTIFS( ReviewEnvironment!K3:K264,"styleCritical")</f>
        <v>20</v>
      </c>
      <c r="E15" s="56">
        <f>COUNTIFS(ReviewEnvironment!$K$3:$K$264,"styleNeutral")</f>
        <v>0</v>
      </c>
      <c r="F15" s="56">
        <f>COUNTIFS(ReviewEnvironment!$K$3:$K$264,"styleMinor")</f>
        <v>15</v>
      </c>
      <c r="G15" s="56">
        <f>COUNTIFS(ReviewEnvironment!$K$3:$K$264,"styleMajor")</f>
        <v>4</v>
      </c>
      <c r="H15" s="79">
        <f>COUNTIFS(ReviewEnvironment!$K$3:$K$264,"styleCritical")</f>
        <v>1</v>
      </c>
      <c r="I15" s="79">
        <f>E15*PenaltiesThresholds!B4+F15*PenaltiesThresholds!B5+G15*PenaltiesThresholds!B6+H15*PenaltiesThresholds!B7</f>
        <v>45</v>
      </c>
      <c r="J15" s="79">
        <f>COUNTIFS(ReviewEnvironment!$K$3:$K$264,"styleKudos")</f>
        <v>0</v>
      </c>
      <c r="K15" s="50"/>
      <c r="L15" s="1"/>
      <c r="M15" s="1"/>
      <c r="N15" s="1"/>
      <c r="O15" s="1"/>
      <c r="P15" s="1"/>
      <c r="Q15" s="1"/>
      <c r="R15" s="1"/>
      <c r="S15" s="1"/>
    </row>
    <row r="16" spans="1:19" ht="18" customHeight="1" x14ac:dyDescent="0.25">
      <c r="A16" s="1"/>
      <c r="B16" s="14"/>
      <c r="C16" s="174" t="s">
        <v>157</v>
      </c>
      <c r="D16" s="71">
        <f>COUNTIFS( ReviewEnvironment!K3:K264,"designNeutral")+COUNTIFS( ReviewEnvironment!K3:K264,"designMinor")+COUNTIFS( ReviewEnvironment!K3:K264,"designMajor")+COUNTIFS( ReviewEnvironment!K3:K264,"designCritical")</f>
        <v>2</v>
      </c>
      <c r="E16" s="56">
        <f>COUNTIFS(ReviewEnvironment!$K$3:$K$264,"designNeutral")</f>
        <v>0</v>
      </c>
      <c r="F16" s="56">
        <f>COUNTIFS(ReviewEnvironment!$K$3:$K$264,"designMinor")</f>
        <v>2</v>
      </c>
      <c r="G16" s="56">
        <f>COUNTIFS(ReviewEnvironment!$K$3:$K$264,"designMajor")</f>
        <v>0</v>
      </c>
      <c r="H16" s="79">
        <f>COUNTIFS(ReviewEnvironment!$K$3:$K$264,"designCritical")</f>
        <v>0</v>
      </c>
      <c r="I16" s="79">
        <f>E16*PenaltiesThresholds!B4+F16*PenaltiesThresholds!B5+G16*PenaltiesThresholds!B6+H16*PenaltiesThresholds!B7</f>
        <v>2</v>
      </c>
      <c r="J16" s="79">
        <f>COUNTIFS(ReviewEnvironment!$K$3:$K$264,"designKudos")</f>
        <v>0</v>
      </c>
      <c r="K16" s="50"/>
      <c r="L16" s="1"/>
      <c r="M16" s="1"/>
      <c r="N16" s="1"/>
      <c r="O16" s="1"/>
      <c r="P16" s="1"/>
      <c r="Q16" s="1"/>
      <c r="R16" s="1"/>
      <c r="S16" s="1"/>
    </row>
    <row r="17" spans="1:19" ht="18" customHeight="1" x14ac:dyDescent="0.25">
      <c r="A17" s="1"/>
      <c r="B17" s="14"/>
      <c r="C17" s="174" t="s">
        <v>164</v>
      </c>
      <c r="D17" s="71">
        <f>COUNTIFS( ReviewEnvironment!K3:K264,"locale conventionNeutral")+COUNTIFS( ReviewEnvironment!K3:K264,"locale conventionMinor")+COUNTIFS( ReviewEnvironment!K3:K264,"locale conventionMajor")+COUNTIFS( ReviewEnvironment!K3:K264,"locale conventionCritical")</f>
        <v>0</v>
      </c>
      <c r="E17" s="56">
        <f>COUNTIFS(ReviewEnvironment!$K$3:$K$264,"locale conventionNeutral")</f>
        <v>0</v>
      </c>
      <c r="F17" s="56">
        <f>COUNTIFS(ReviewEnvironment!$K$3:$K$264,"locale conventionMinor")</f>
        <v>0</v>
      </c>
      <c r="G17" s="56">
        <f>COUNTIFS(ReviewEnvironment!$K$3:$K$264,"locale conventionMajor")</f>
        <v>0</v>
      </c>
      <c r="H17" s="79">
        <f>COUNTIFS(ReviewEnvironment!$K$3:$K$264,"locale conventionCritical")</f>
        <v>0</v>
      </c>
      <c r="I17" s="79">
        <f>E17*PenaltiesThresholds!B4+F17*PenaltiesThresholds!B5+G17*PenaltiesThresholds!B6+H17*PenaltiesThresholds!B7</f>
        <v>0</v>
      </c>
      <c r="J17" s="79">
        <f>COUNTIFS(ReviewEnvironment!$K$3:$K$264,"locale conventionKudos")</f>
        <v>0</v>
      </c>
      <c r="K17" s="50"/>
      <c r="L17" s="1"/>
      <c r="M17" s="1"/>
      <c r="N17" s="1"/>
      <c r="O17" s="1"/>
      <c r="P17" s="1"/>
      <c r="Q17" s="1"/>
      <c r="R17" s="1"/>
      <c r="S17" s="1"/>
    </row>
    <row r="18" spans="1:19" ht="18" customHeight="1" x14ac:dyDescent="0.25">
      <c r="A18" s="1"/>
      <c r="B18" s="14"/>
      <c r="C18" s="174" t="s">
        <v>172</v>
      </c>
      <c r="D18" s="71">
        <f>COUNTIFS( ReviewEnvironment!K3:K264,"verityNeutral")+COUNTIFS( ReviewEnvironment!K3:K264,"verityMinor")+COUNTIFS( ReviewEnvironment!K3:K264,"verityMajor")+COUNTIFS( ReviewEnvironment!K3:K264,"verityCritical")</f>
        <v>0</v>
      </c>
      <c r="E18" s="56">
        <f>COUNTIFS(ReviewEnvironment!$K$3:$K$264,"verityNeutral")</f>
        <v>0</v>
      </c>
      <c r="F18" s="56">
        <f>COUNTIFS(ReviewEnvironment!$K$3:$K$264,"verityMinor")</f>
        <v>0</v>
      </c>
      <c r="G18" s="56">
        <f>COUNTIFS(ReviewEnvironment!$K$3:$K$264,"verityMajor")</f>
        <v>0</v>
      </c>
      <c r="H18" s="79">
        <f>COUNTIFS(ReviewEnvironment!$K$3:$K$264,"verityCritical")</f>
        <v>0</v>
      </c>
      <c r="I18" s="79">
        <f>E18*PenaltiesThresholds!B4+F18*PenaltiesThresholds!B5+G18*PenaltiesThresholds!B6+H18*PenaltiesThresholds!B7</f>
        <v>0</v>
      </c>
      <c r="J18" s="79">
        <f>COUNTIFS(ReviewEnvironment!$K$3:$K$264,"verityKudos")</f>
        <v>0</v>
      </c>
      <c r="K18" s="50"/>
      <c r="L18" s="1"/>
      <c r="M18" s="1"/>
      <c r="N18" s="1"/>
      <c r="O18" s="1"/>
      <c r="P18" s="1"/>
      <c r="Q18" s="1"/>
      <c r="R18" s="1"/>
      <c r="S18" s="1"/>
    </row>
    <row r="19" spans="1:19" ht="18" customHeight="1" x14ac:dyDescent="0.25">
      <c r="A19" s="1"/>
      <c r="B19" s="14"/>
      <c r="C19" s="174" t="s">
        <v>87</v>
      </c>
      <c r="D19" s="71">
        <f>COUNTIFS( ReviewEnvironment!K3:K264,"otherNeutral")+COUNTIFS( ReviewEnvironment!K3:K264,"otherMinor")+COUNTIFS( ReviewEnvironment!K3:K264,"otherMajor")+COUNTIFS( ReviewEnvironment!K3:K264,"styleCritical")</f>
        <v>1</v>
      </c>
      <c r="E19" s="56">
        <f>COUNTIFS(ReviewEnvironment!$K$3:$K$264,"otherNeutral")</f>
        <v>0</v>
      </c>
      <c r="F19" s="56">
        <f>COUNTIFS(ReviewEnvironment!$K$3:$K$264,"otherMinor")</f>
        <v>0</v>
      </c>
      <c r="G19" s="56">
        <f>COUNTIFS(ReviewEnvironment!$K$3:$K$264,"otherMajor")</f>
        <v>0</v>
      </c>
      <c r="H19" s="79">
        <f>COUNTIFS(ReviewEnvironment!$K$3:$K$264,"otherCritical")</f>
        <v>0</v>
      </c>
      <c r="I19" s="79">
        <f>E19*PenaltiesThresholds!B4+F19*PenaltiesThresholds!B5+G19*PenaltiesThresholds!B6+H19*PenaltiesThresholds!B7</f>
        <v>0</v>
      </c>
      <c r="J19" s="79">
        <f>COUNTIFS(ReviewEnvironment!$K$3:$K$264,"otherKudos")</f>
        <v>1</v>
      </c>
      <c r="K19" s="50"/>
      <c r="L19" s="1"/>
      <c r="M19" s="1"/>
      <c r="N19" s="1"/>
      <c r="O19" s="1"/>
      <c r="P19" s="1"/>
      <c r="Q19" s="1"/>
      <c r="R19" s="1"/>
      <c r="S19" s="1"/>
    </row>
    <row r="20" spans="1:19" ht="18" customHeight="1" x14ac:dyDescent="0.25">
      <c r="A20" s="1"/>
      <c r="B20" s="14"/>
      <c r="C20" s="37"/>
      <c r="D20" s="71"/>
      <c r="E20" s="56"/>
      <c r="F20" s="56"/>
      <c r="G20" s="56"/>
      <c r="H20" s="79"/>
      <c r="I20" s="5"/>
      <c r="J20" s="5"/>
      <c r="K20" s="50"/>
      <c r="L20" s="1"/>
      <c r="M20" s="1"/>
      <c r="N20" s="1"/>
      <c r="O20" s="1"/>
      <c r="P20" s="1"/>
      <c r="Q20" s="1"/>
      <c r="R20" s="1"/>
      <c r="S20" s="1"/>
    </row>
    <row r="21" spans="1:19" ht="18" customHeight="1" x14ac:dyDescent="0.25">
      <c r="A21" s="1"/>
      <c r="B21" s="14"/>
      <c r="C21" s="37"/>
      <c r="D21" s="71"/>
      <c r="E21" s="56"/>
      <c r="F21" s="56"/>
      <c r="G21" s="56"/>
      <c r="H21" s="56"/>
      <c r="I21" s="5"/>
      <c r="J21" s="5"/>
      <c r="K21" s="50"/>
      <c r="L21" s="1"/>
      <c r="M21" s="1"/>
      <c r="N21" s="1"/>
      <c r="O21" s="1"/>
      <c r="P21" s="1"/>
      <c r="Q21" s="1"/>
      <c r="R21" s="1"/>
      <c r="S21" s="1"/>
    </row>
    <row r="22" spans="1:19" ht="18" customHeight="1" x14ac:dyDescent="0.25">
      <c r="A22" s="1"/>
      <c r="B22" s="14"/>
      <c r="C22" s="98" t="s">
        <v>111</v>
      </c>
      <c r="D22" s="99">
        <f t="shared" ref="D22:J22" si="0">SUM(D12:D21)</f>
        <v>45</v>
      </c>
      <c r="E22" s="102">
        <f t="shared" si="0"/>
        <v>1</v>
      </c>
      <c r="F22" s="102">
        <f t="shared" si="0"/>
        <v>33</v>
      </c>
      <c r="G22" s="102">
        <f t="shared" si="0"/>
        <v>7</v>
      </c>
      <c r="H22" s="103">
        <f t="shared" si="0"/>
        <v>3</v>
      </c>
      <c r="I22" s="103">
        <f t="shared" si="0"/>
        <v>98</v>
      </c>
      <c r="J22" s="103">
        <f t="shared" si="0"/>
        <v>1</v>
      </c>
      <c r="K22" s="50"/>
      <c r="L22" s="1"/>
      <c r="M22" s="1"/>
      <c r="N22" s="1"/>
      <c r="O22" s="1"/>
      <c r="P22" s="1"/>
      <c r="Q22" s="1"/>
      <c r="R22" s="1"/>
      <c r="S22" s="1"/>
    </row>
    <row r="23" spans="1:19" ht="18" customHeight="1" x14ac:dyDescent="0.25">
      <c r="A23" s="1"/>
      <c r="B23" s="14"/>
      <c r="C23" s="37"/>
      <c r="D23" s="71"/>
      <c r="E23" s="56"/>
      <c r="F23" s="56"/>
      <c r="G23" s="56"/>
      <c r="I23" s="105" t="str">
        <f>IF(PenaltiesThresholds!A12/1000*D6&gt;=I22,"PASS","FAIL")</f>
        <v>FAIL</v>
      </c>
      <c r="J23" s="5"/>
      <c r="K23" s="50"/>
      <c r="L23" s="1"/>
      <c r="M23" s="1"/>
      <c r="N23" s="1"/>
      <c r="O23" s="1"/>
      <c r="P23" s="1"/>
      <c r="Q23" s="1"/>
      <c r="R23" s="1"/>
      <c r="S23" s="1"/>
    </row>
    <row r="24" spans="1:19" ht="16.5" customHeight="1" x14ac:dyDescent="0.25">
      <c r="A24" s="1"/>
      <c r="B24" s="24"/>
      <c r="C24" s="66"/>
      <c r="D24" s="66"/>
      <c r="E24" s="25"/>
      <c r="F24" s="25"/>
      <c r="G24" s="25"/>
      <c r="H24" s="25"/>
      <c r="I24" s="25"/>
      <c r="J24" s="25"/>
      <c r="K24" s="67"/>
      <c r="L24" s="1"/>
      <c r="M24" s="1"/>
      <c r="N24" s="1"/>
      <c r="O24" s="1"/>
      <c r="P24" s="1"/>
      <c r="Q24" s="1"/>
      <c r="R24" s="1"/>
      <c r="S24" s="1"/>
    </row>
    <row r="25" spans="1:19" ht="16.5" customHeight="1" x14ac:dyDescent="0.25">
      <c r="A25" s="1"/>
      <c r="B25" s="1"/>
      <c r="C25" s="20"/>
      <c r="D25" s="20"/>
      <c r="E25" s="1"/>
      <c r="F25" s="1"/>
      <c r="G25" s="1"/>
      <c r="H25" s="1"/>
      <c r="I25" s="1"/>
      <c r="J25" s="1"/>
      <c r="K25" s="1"/>
      <c r="L25" s="1"/>
      <c r="M25" s="1"/>
      <c r="N25" s="1"/>
      <c r="O25" s="1"/>
      <c r="P25" s="1"/>
      <c r="Q25" s="1"/>
      <c r="R25" s="1"/>
      <c r="S25" s="1"/>
    </row>
    <row r="26" spans="1:19" ht="16.5" customHeight="1" x14ac:dyDescent="0.25">
      <c r="A26" s="1"/>
      <c r="B26" s="1"/>
      <c r="C26" s="20"/>
      <c r="D26" s="20"/>
      <c r="E26" s="1"/>
      <c r="F26" s="1"/>
      <c r="G26" s="1"/>
      <c r="H26" s="1"/>
      <c r="I26" s="1"/>
      <c r="J26" s="1"/>
      <c r="K26" s="1"/>
      <c r="L26" s="1"/>
      <c r="M26" s="1"/>
      <c r="N26" s="1"/>
      <c r="O26" s="1"/>
      <c r="P26" s="1"/>
      <c r="Q26" s="1"/>
      <c r="R26" s="1"/>
      <c r="S26" s="1"/>
    </row>
    <row r="27" spans="1:19" ht="16.5" customHeight="1" x14ac:dyDescent="0.25">
      <c r="A27" s="1"/>
      <c r="B27" s="1"/>
      <c r="C27" s="20"/>
      <c r="D27" s="20"/>
      <c r="E27" s="1"/>
      <c r="F27" s="1"/>
      <c r="G27" s="1"/>
      <c r="H27" s="1"/>
      <c r="I27" s="1"/>
      <c r="J27" s="1"/>
      <c r="K27" s="1"/>
      <c r="L27" s="1"/>
      <c r="M27" s="1"/>
      <c r="N27" s="1"/>
      <c r="O27" s="1"/>
      <c r="P27" s="1"/>
      <c r="Q27" s="1"/>
      <c r="R27" s="1"/>
      <c r="S27" s="1"/>
    </row>
    <row r="28" spans="1:19" ht="16.5" customHeight="1" x14ac:dyDescent="0.25">
      <c r="A28" s="43" t="s">
        <v>67</v>
      </c>
      <c r="B28" s="1"/>
      <c r="C28" s="20"/>
      <c r="D28" s="20"/>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A37" zoomScale="80" zoomScaleNormal="80" zoomScalePageLayoutView="80" workbookViewId="0">
      <selection activeCell="B63" sqref="B63"/>
    </sheetView>
  </sheetViews>
  <sheetFormatPr defaultColWidth="64.140625" defaultRowHeight="12.75" x14ac:dyDescent="0.2"/>
  <cols>
    <col min="4" max="4" width="130.28515625" style="128"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52" t="s">
        <v>47</v>
      </c>
      <c r="B1" s="209"/>
      <c r="C1" s="34"/>
      <c r="D1" s="34"/>
      <c r="E1" s="20"/>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6"/>
      <c r="B2" s="34"/>
      <c r="C2" s="34"/>
      <c r="D2" s="34"/>
      <c r="E2" s="20"/>
      <c r="F2" s="1"/>
      <c r="G2" s="1"/>
      <c r="H2" s="1"/>
      <c r="I2" s="1"/>
      <c r="J2" s="1"/>
      <c r="K2" s="1"/>
      <c r="L2" s="1"/>
      <c r="M2" s="1"/>
      <c r="N2" s="1"/>
      <c r="O2" s="1"/>
      <c r="P2" s="1"/>
      <c r="Q2" s="1"/>
      <c r="R2" s="1"/>
      <c r="S2" s="1"/>
      <c r="T2" s="1"/>
      <c r="U2" s="1"/>
      <c r="V2" s="1"/>
      <c r="W2" s="1"/>
      <c r="X2" s="1"/>
      <c r="Y2" s="1"/>
      <c r="Z2" s="1"/>
      <c r="AA2" s="1"/>
      <c r="AB2" s="1"/>
      <c r="AC2" s="1"/>
    </row>
    <row r="3" spans="1:29" ht="31.5" x14ac:dyDescent="0.5">
      <c r="A3" s="38" t="s">
        <v>63</v>
      </c>
      <c r="B3" s="38" t="s">
        <v>115</v>
      </c>
      <c r="C3" s="38" t="s">
        <v>116</v>
      </c>
      <c r="D3" s="38" t="s">
        <v>117</v>
      </c>
      <c r="E3" s="38" t="s">
        <v>64</v>
      </c>
      <c r="F3" s="48"/>
      <c r="G3" s="48"/>
      <c r="H3" s="48"/>
      <c r="I3" s="48"/>
      <c r="J3" s="48"/>
      <c r="K3" s="48"/>
      <c r="L3" s="48"/>
      <c r="M3" s="48"/>
      <c r="N3" s="48"/>
      <c r="O3" s="48"/>
      <c r="P3" s="48"/>
      <c r="Q3" s="48"/>
      <c r="R3" s="48"/>
      <c r="S3" s="48"/>
      <c r="T3" s="1"/>
      <c r="U3" s="1"/>
      <c r="V3" s="1"/>
      <c r="W3" s="1"/>
      <c r="X3" s="1"/>
      <c r="Y3" s="1"/>
      <c r="Z3" s="1"/>
      <c r="AA3" s="1"/>
      <c r="AB3" s="1"/>
      <c r="AC3" s="1"/>
    </row>
    <row r="4" spans="1:29" ht="42" x14ac:dyDescent="0.25">
      <c r="A4" s="20"/>
      <c r="B4" s="256" t="s">
        <v>83</v>
      </c>
      <c r="C4" s="59"/>
      <c r="D4" s="130" t="s">
        <v>118</v>
      </c>
      <c r="E4" s="59"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4"/>
      <c r="B5" s="257"/>
      <c r="C5" s="59" t="s">
        <v>119</v>
      </c>
      <c r="D5" s="130" t="s">
        <v>131</v>
      </c>
      <c r="E5" s="59"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4"/>
      <c r="B6" s="257"/>
      <c r="C6" s="59" t="s">
        <v>120</v>
      </c>
      <c r="D6" s="130" t="s">
        <v>130</v>
      </c>
      <c r="E6" s="59"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4"/>
      <c r="B7" s="257"/>
      <c r="C7" s="59" t="s">
        <v>121</v>
      </c>
      <c r="D7" s="130" t="s">
        <v>129</v>
      </c>
      <c r="E7" s="59"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4"/>
      <c r="B8" s="257"/>
      <c r="C8" s="59" t="s">
        <v>122</v>
      </c>
      <c r="D8" s="130" t="s">
        <v>128</v>
      </c>
      <c r="E8" s="109"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4"/>
      <c r="B9" s="257"/>
      <c r="C9" s="59" t="s">
        <v>123</v>
      </c>
      <c r="D9" s="130" t="s">
        <v>127</v>
      </c>
      <c r="E9" s="59" t="s">
        <v>136</v>
      </c>
      <c r="F9" s="1"/>
      <c r="G9" s="1"/>
      <c r="H9" s="1"/>
      <c r="I9" s="1"/>
      <c r="J9" s="1"/>
      <c r="K9" s="1"/>
      <c r="L9" s="1"/>
      <c r="M9" s="1"/>
      <c r="N9" s="1"/>
      <c r="O9" s="1"/>
      <c r="P9" s="1"/>
      <c r="Q9" s="1"/>
      <c r="R9" s="1"/>
      <c r="S9" s="1"/>
      <c r="T9" s="1"/>
      <c r="U9" s="1"/>
      <c r="V9" s="1"/>
      <c r="W9" s="1"/>
      <c r="X9" s="1"/>
      <c r="Y9" s="1"/>
      <c r="Z9" s="1"/>
      <c r="AA9" s="1"/>
      <c r="AB9" s="1"/>
      <c r="AC9" s="1"/>
    </row>
    <row r="10" spans="1:29" s="128" customFormat="1" ht="21" x14ac:dyDescent="0.35">
      <c r="A10" s="54"/>
      <c r="B10" s="257"/>
      <c r="C10" s="59" t="s">
        <v>86</v>
      </c>
      <c r="D10" s="130" t="s">
        <v>126</v>
      </c>
      <c r="E10" s="59"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4"/>
      <c r="B11" s="258"/>
      <c r="C11" s="59" t="s">
        <v>124</v>
      </c>
      <c r="D11" s="130" t="s">
        <v>125</v>
      </c>
      <c r="E11" s="109"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4" t="s">
        <v>73</v>
      </c>
      <c r="B12" s="247" t="s">
        <v>139</v>
      </c>
      <c r="C12" s="109"/>
      <c r="D12" s="130" t="s">
        <v>174</v>
      </c>
      <c r="E12" s="109"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4"/>
      <c r="B13" s="254"/>
      <c r="C13" s="109" t="s">
        <v>140</v>
      </c>
      <c r="D13" s="130" t="s">
        <v>175</v>
      </c>
      <c r="E13" s="132" t="s">
        <v>220</v>
      </c>
      <c r="F13" s="1"/>
      <c r="G13" s="1"/>
      <c r="H13" s="1"/>
      <c r="I13" s="1"/>
      <c r="J13" s="1"/>
      <c r="K13" s="1"/>
      <c r="L13" s="1"/>
      <c r="M13" s="1"/>
      <c r="N13" s="1"/>
      <c r="O13" s="1"/>
      <c r="P13" s="1"/>
      <c r="Q13" s="1"/>
      <c r="R13" s="1"/>
      <c r="S13" s="1"/>
      <c r="T13" s="1"/>
      <c r="U13" s="1"/>
      <c r="V13" s="1"/>
      <c r="W13" s="1"/>
      <c r="X13" s="1"/>
      <c r="Y13" s="1"/>
      <c r="Z13" s="1"/>
      <c r="AA13" s="1"/>
      <c r="AB13" s="1"/>
      <c r="AC13" s="1"/>
    </row>
    <row r="14" spans="1:29" s="128" customFormat="1" ht="21" x14ac:dyDescent="0.35">
      <c r="A14" s="54"/>
      <c r="B14" s="254"/>
      <c r="C14" s="109" t="s">
        <v>141</v>
      </c>
      <c r="D14" s="130" t="s">
        <v>176</v>
      </c>
      <c r="E14" s="132" t="s">
        <v>226</v>
      </c>
      <c r="F14" s="1"/>
      <c r="G14" s="1"/>
      <c r="H14" s="1"/>
      <c r="I14" s="1"/>
      <c r="J14" s="1"/>
      <c r="K14" s="1"/>
      <c r="L14" s="1"/>
      <c r="M14" s="1"/>
      <c r="N14" s="1"/>
      <c r="O14" s="1"/>
      <c r="P14" s="1"/>
      <c r="Q14" s="1"/>
      <c r="R14" s="1"/>
      <c r="S14" s="1"/>
      <c r="T14" s="1"/>
      <c r="U14" s="1"/>
      <c r="V14" s="1"/>
      <c r="W14" s="1"/>
      <c r="X14" s="1"/>
      <c r="Y14" s="1"/>
      <c r="Z14" s="1"/>
      <c r="AA14" s="1"/>
      <c r="AB14" s="1"/>
      <c r="AC14" s="1"/>
    </row>
    <row r="15" spans="1:29" s="128" customFormat="1" ht="21" x14ac:dyDescent="0.35">
      <c r="A15" s="54"/>
      <c r="B15" s="254"/>
      <c r="C15" s="109" t="s">
        <v>142</v>
      </c>
      <c r="D15" s="130" t="s">
        <v>177</v>
      </c>
      <c r="E15" s="132" t="s">
        <v>221</v>
      </c>
      <c r="F15" s="1"/>
      <c r="G15" s="1"/>
      <c r="H15" s="1"/>
      <c r="I15" s="1"/>
      <c r="J15" s="1"/>
      <c r="K15" s="1"/>
      <c r="L15" s="1"/>
      <c r="M15" s="1"/>
      <c r="N15" s="1"/>
      <c r="O15" s="1"/>
      <c r="P15" s="1"/>
      <c r="Q15" s="1"/>
      <c r="R15" s="1"/>
      <c r="S15" s="1"/>
      <c r="T15" s="1"/>
      <c r="U15" s="1"/>
      <c r="V15" s="1"/>
      <c r="W15" s="1"/>
      <c r="X15" s="1"/>
      <c r="Y15" s="1"/>
      <c r="Z15" s="1"/>
      <c r="AA15" s="1"/>
      <c r="AB15" s="1"/>
      <c r="AC15" s="1"/>
    </row>
    <row r="16" spans="1:29" s="128" customFormat="1" ht="42" x14ac:dyDescent="0.35">
      <c r="A16" s="54"/>
      <c r="B16" s="254"/>
      <c r="C16" s="109" t="s">
        <v>143</v>
      </c>
      <c r="D16" s="130" t="s">
        <v>178</v>
      </c>
      <c r="E16" s="132" t="s">
        <v>227</v>
      </c>
      <c r="F16" s="1"/>
      <c r="G16" s="1"/>
      <c r="H16" s="1"/>
      <c r="I16" s="1"/>
      <c r="J16" s="1"/>
      <c r="K16" s="1"/>
      <c r="L16" s="1"/>
      <c r="M16" s="1"/>
      <c r="N16" s="1"/>
      <c r="O16" s="1"/>
      <c r="P16" s="1"/>
      <c r="Q16" s="1"/>
      <c r="R16" s="1"/>
      <c r="S16" s="1"/>
      <c r="T16" s="1"/>
      <c r="U16" s="1"/>
      <c r="V16" s="1"/>
      <c r="W16" s="1"/>
      <c r="X16" s="1"/>
      <c r="Y16" s="1"/>
      <c r="Z16" s="1"/>
      <c r="AA16" s="1"/>
      <c r="AB16" s="1"/>
      <c r="AC16" s="1"/>
    </row>
    <row r="17" spans="1:29" s="128" customFormat="1" ht="21" x14ac:dyDescent="0.35">
      <c r="A17" s="54"/>
      <c r="B17" s="254"/>
      <c r="C17" s="109" t="s">
        <v>144</v>
      </c>
      <c r="D17" s="130" t="s">
        <v>179</v>
      </c>
      <c r="E17" s="132" t="s">
        <v>228</v>
      </c>
      <c r="F17" s="1"/>
      <c r="G17" s="1"/>
      <c r="H17" s="1"/>
      <c r="I17" s="1"/>
      <c r="J17" s="1"/>
      <c r="K17" s="1"/>
      <c r="L17" s="1"/>
      <c r="M17" s="1"/>
      <c r="N17" s="1"/>
      <c r="O17" s="1"/>
      <c r="P17" s="1"/>
      <c r="Q17" s="1"/>
      <c r="R17" s="1"/>
      <c r="S17" s="1"/>
      <c r="T17" s="1"/>
      <c r="U17" s="1"/>
      <c r="V17" s="1"/>
      <c r="W17" s="1"/>
      <c r="X17" s="1"/>
      <c r="Y17" s="1"/>
      <c r="Z17" s="1"/>
      <c r="AA17" s="1"/>
      <c r="AB17" s="1"/>
      <c r="AC17" s="1"/>
    </row>
    <row r="18" spans="1:29" s="128" customFormat="1" ht="21" x14ac:dyDescent="0.35">
      <c r="A18" s="54"/>
      <c r="B18" s="254"/>
      <c r="C18" s="109" t="s">
        <v>145</v>
      </c>
      <c r="D18" s="130" t="s">
        <v>180</v>
      </c>
      <c r="E18" s="132"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4"/>
      <c r="B19" s="255"/>
      <c r="C19" s="109" t="s">
        <v>146</v>
      </c>
      <c r="D19" s="130" t="s">
        <v>181</v>
      </c>
      <c r="E19" s="132"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4"/>
      <c r="B20" s="253" t="s">
        <v>82</v>
      </c>
      <c r="C20" s="59"/>
      <c r="D20" s="130" t="s">
        <v>182</v>
      </c>
      <c r="E20" s="132"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4"/>
      <c r="B21" s="254"/>
      <c r="C21" s="109" t="s">
        <v>147</v>
      </c>
      <c r="D21" s="130" t="s">
        <v>149</v>
      </c>
      <c r="E21" s="132"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4"/>
      <c r="B22" s="255"/>
      <c r="C22" s="109" t="s">
        <v>148</v>
      </c>
      <c r="D22" s="130" t="s">
        <v>150</v>
      </c>
      <c r="E22" s="132"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4"/>
      <c r="B23" s="253" t="s">
        <v>84</v>
      </c>
      <c r="C23" s="59"/>
      <c r="D23" s="130" t="s">
        <v>151</v>
      </c>
      <c r="E23" s="59"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4"/>
      <c r="B24" s="254"/>
      <c r="C24" s="109" t="s">
        <v>152</v>
      </c>
      <c r="D24" s="130" t="s">
        <v>184</v>
      </c>
      <c r="E24" s="59"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4"/>
      <c r="B25" s="254"/>
      <c r="C25" s="109" t="s">
        <v>153</v>
      </c>
      <c r="D25" s="130" t="s">
        <v>186</v>
      </c>
      <c r="E25" s="59"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4"/>
      <c r="B26" s="254"/>
      <c r="C26" s="109" t="s">
        <v>154</v>
      </c>
      <c r="D26" s="130" t="s">
        <v>188</v>
      </c>
      <c r="E26" s="109"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4"/>
      <c r="B27" s="254"/>
      <c r="C27" s="109" t="s">
        <v>155</v>
      </c>
      <c r="D27" s="130" t="s">
        <v>189</v>
      </c>
      <c r="E27" s="59"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4"/>
      <c r="B28" s="255"/>
      <c r="C28" s="109" t="s">
        <v>156</v>
      </c>
      <c r="D28" s="130" t="s">
        <v>191</v>
      </c>
      <c r="E28" s="59" t="s">
        <v>192</v>
      </c>
      <c r="F28" s="1"/>
      <c r="G28" s="1"/>
      <c r="H28" s="1"/>
      <c r="I28" s="1"/>
      <c r="J28" s="1"/>
      <c r="K28" s="1"/>
      <c r="L28" s="1"/>
      <c r="M28" s="1"/>
      <c r="N28" s="1"/>
      <c r="O28" s="1"/>
      <c r="P28" s="1"/>
      <c r="Q28" s="1"/>
      <c r="R28" s="1"/>
      <c r="S28" s="1"/>
      <c r="T28" s="1"/>
      <c r="U28" s="1"/>
      <c r="V28" s="1"/>
      <c r="W28" s="1"/>
      <c r="X28" s="1"/>
      <c r="Y28" s="1"/>
      <c r="Z28" s="1"/>
      <c r="AA28" s="1"/>
      <c r="AB28" s="1"/>
      <c r="AC28" s="1"/>
    </row>
    <row r="29" spans="1:29" s="128" customFormat="1" ht="21" x14ac:dyDescent="0.35">
      <c r="A29" s="54"/>
      <c r="B29" s="247" t="s">
        <v>157</v>
      </c>
      <c r="C29" s="109"/>
      <c r="D29" s="130" t="s">
        <v>158</v>
      </c>
      <c r="E29" s="59" t="s">
        <v>193</v>
      </c>
      <c r="F29" s="1"/>
      <c r="G29" s="1"/>
      <c r="H29" s="1"/>
      <c r="I29" s="1"/>
      <c r="J29" s="1"/>
      <c r="K29" s="1"/>
      <c r="L29" s="1"/>
      <c r="M29" s="1"/>
      <c r="N29" s="1"/>
      <c r="O29" s="1"/>
      <c r="P29" s="1"/>
      <c r="Q29" s="1"/>
      <c r="R29" s="1"/>
      <c r="S29" s="1"/>
      <c r="T29" s="1"/>
      <c r="U29" s="1"/>
      <c r="V29" s="1"/>
      <c r="W29" s="1"/>
      <c r="X29" s="1"/>
      <c r="Y29" s="1"/>
      <c r="Z29" s="1"/>
      <c r="AA29" s="1"/>
      <c r="AB29" s="1"/>
      <c r="AC29" s="1"/>
    </row>
    <row r="30" spans="1:29" s="128" customFormat="1" ht="21" x14ac:dyDescent="0.35">
      <c r="A30" s="54"/>
      <c r="B30" s="248"/>
      <c r="C30" s="109" t="s">
        <v>159</v>
      </c>
      <c r="D30" s="130" t="s">
        <v>194</v>
      </c>
      <c r="E30" s="59" t="s">
        <v>195</v>
      </c>
      <c r="F30" s="1"/>
      <c r="G30" s="1"/>
      <c r="H30" s="1"/>
      <c r="I30" s="1"/>
      <c r="J30" s="1"/>
      <c r="K30" s="1"/>
      <c r="L30" s="1"/>
      <c r="M30" s="1"/>
      <c r="N30" s="1"/>
      <c r="O30" s="1"/>
      <c r="P30" s="1"/>
      <c r="Q30" s="1"/>
      <c r="R30" s="1"/>
      <c r="S30" s="1"/>
      <c r="T30" s="1"/>
      <c r="U30" s="1"/>
      <c r="V30" s="1"/>
      <c r="W30" s="1"/>
      <c r="X30" s="1"/>
      <c r="Y30" s="1"/>
      <c r="Z30" s="1"/>
      <c r="AA30" s="1"/>
      <c r="AB30" s="1"/>
      <c r="AC30" s="1"/>
    </row>
    <row r="31" spans="1:29" s="128" customFormat="1" ht="21" x14ac:dyDescent="0.35">
      <c r="A31" s="54"/>
      <c r="B31" s="248"/>
      <c r="C31" s="109" t="s">
        <v>160</v>
      </c>
      <c r="D31" s="130" t="s">
        <v>196</v>
      </c>
      <c r="E31" s="59" t="s">
        <v>197</v>
      </c>
      <c r="F31" s="1"/>
      <c r="G31" s="1"/>
      <c r="H31" s="1"/>
      <c r="I31" s="1"/>
      <c r="J31" s="1"/>
      <c r="K31" s="1"/>
      <c r="L31" s="1"/>
      <c r="M31" s="1"/>
      <c r="N31" s="1"/>
      <c r="O31" s="1"/>
      <c r="P31" s="1"/>
      <c r="Q31" s="1"/>
      <c r="R31" s="1"/>
      <c r="S31" s="1"/>
      <c r="T31" s="1"/>
      <c r="U31" s="1"/>
      <c r="V31" s="1"/>
      <c r="W31" s="1"/>
      <c r="X31" s="1"/>
      <c r="Y31" s="1"/>
      <c r="Z31" s="1"/>
      <c r="AA31" s="1"/>
      <c r="AB31" s="1"/>
      <c r="AC31" s="1"/>
    </row>
    <row r="32" spans="1:29" s="128" customFormat="1" ht="21" x14ac:dyDescent="0.35">
      <c r="A32" s="54"/>
      <c r="B32" s="248"/>
      <c r="C32" s="109" t="s">
        <v>161</v>
      </c>
      <c r="D32" s="130" t="s">
        <v>198</v>
      </c>
      <c r="E32" s="59" t="s">
        <v>199</v>
      </c>
      <c r="F32" s="1"/>
      <c r="G32" s="1"/>
      <c r="H32" s="1"/>
      <c r="I32" s="1"/>
      <c r="J32" s="1"/>
      <c r="K32" s="1"/>
      <c r="L32" s="1"/>
      <c r="M32" s="1"/>
      <c r="N32" s="1"/>
      <c r="O32" s="1"/>
      <c r="P32" s="1"/>
      <c r="Q32" s="1"/>
      <c r="R32" s="1"/>
      <c r="S32" s="1"/>
      <c r="T32" s="1"/>
      <c r="U32" s="1"/>
      <c r="V32" s="1"/>
      <c r="W32" s="1"/>
      <c r="X32" s="1"/>
      <c r="Y32" s="1"/>
      <c r="Z32" s="1"/>
      <c r="AA32" s="1"/>
      <c r="AB32" s="1"/>
      <c r="AC32" s="1"/>
    </row>
    <row r="33" spans="1:29" s="128" customFormat="1" ht="21" x14ac:dyDescent="0.35">
      <c r="A33" s="54"/>
      <c r="B33" s="248"/>
      <c r="C33" s="109" t="s">
        <v>162</v>
      </c>
      <c r="D33" s="130" t="s">
        <v>200</v>
      </c>
      <c r="E33" s="59" t="s">
        <v>201</v>
      </c>
      <c r="F33" s="1"/>
      <c r="G33" s="1"/>
      <c r="H33" s="1"/>
      <c r="I33" s="1"/>
      <c r="J33" s="1"/>
      <c r="K33" s="1"/>
      <c r="L33" s="1"/>
      <c r="M33" s="1"/>
      <c r="N33" s="1"/>
      <c r="O33" s="1"/>
      <c r="P33" s="1"/>
      <c r="Q33" s="1"/>
      <c r="R33" s="1"/>
      <c r="S33" s="1"/>
      <c r="T33" s="1"/>
      <c r="U33" s="1"/>
      <c r="V33" s="1"/>
      <c r="W33" s="1"/>
      <c r="X33" s="1"/>
      <c r="Y33" s="1"/>
      <c r="Z33" s="1"/>
      <c r="AA33" s="1"/>
      <c r="AB33" s="1"/>
      <c r="AC33" s="1"/>
    </row>
    <row r="34" spans="1:29" s="128" customFormat="1" ht="21" x14ac:dyDescent="0.35">
      <c r="A34" s="54"/>
      <c r="B34" s="249"/>
      <c r="C34" s="131" t="s">
        <v>163</v>
      </c>
      <c r="D34" s="130" t="s">
        <v>202</v>
      </c>
      <c r="E34" s="59" t="s">
        <v>203</v>
      </c>
      <c r="F34" s="1"/>
      <c r="G34" s="1"/>
      <c r="H34" s="1"/>
      <c r="I34" s="1"/>
      <c r="J34" s="1"/>
      <c r="K34" s="1"/>
      <c r="L34" s="1"/>
      <c r="M34" s="1"/>
      <c r="N34" s="1"/>
      <c r="O34" s="1"/>
      <c r="P34" s="1"/>
      <c r="Q34" s="1"/>
      <c r="R34" s="1"/>
      <c r="S34" s="1"/>
      <c r="T34" s="1"/>
      <c r="U34" s="1"/>
      <c r="V34" s="1"/>
      <c r="W34" s="1"/>
      <c r="X34" s="1"/>
      <c r="Y34" s="1"/>
      <c r="Z34" s="1"/>
      <c r="AA34" s="1"/>
      <c r="AB34" s="1"/>
      <c r="AC34" s="1"/>
    </row>
    <row r="35" spans="1:29" s="128" customFormat="1" ht="42" x14ac:dyDescent="0.35">
      <c r="A35" s="54"/>
      <c r="B35" s="250" t="s">
        <v>164</v>
      </c>
      <c r="C35" s="109"/>
      <c r="D35" s="130" t="s">
        <v>204</v>
      </c>
      <c r="E35" s="59" t="s">
        <v>205</v>
      </c>
      <c r="F35" s="1"/>
      <c r="G35" s="1"/>
      <c r="H35" s="1"/>
      <c r="I35" s="1"/>
      <c r="J35" s="1"/>
      <c r="K35" s="1"/>
      <c r="L35" s="1"/>
      <c r="M35" s="1"/>
      <c r="N35" s="1"/>
      <c r="O35" s="1"/>
      <c r="P35" s="1"/>
      <c r="Q35" s="1"/>
      <c r="R35" s="1"/>
      <c r="S35" s="1"/>
      <c r="T35" s="1"/>
      <c r="U35" s="1"/>
      <c r="V35" s="1"/>
      <c r="W35" s="1"/>
      <c r="X35" s="1"/>
      <c r="Y35" s="1"/>
      <c r="Z35" s="1"/>
      <c r="AA35" s="1"/>
      <c r="AB35" s="1"/>
      <c r="AC35" s="1"/>
    </row>
    <row r="36" spans="1:29" s="128" customFormat="1" ht="21" x14ac:dyDescent="0.35">
      <c r="A36" s="54"/>
      <c r="B36" s="248"/>
      <c r="C36" s="109" t="s">
        <v>167</v>
      </c>
      <c r="D36" s="130" t="s">
        <v>165</v>
      </c>
      <c r="E36" s="59" t="s">
        <v>206</v>
      </c>
      <c r="F36" s="1"/>
      <c r="G36" s="1"/>
      <c r="H36" s="1"/>
      <c r="I36" s="1"/>
      <c r="J36" s="1"/>
      <c r="K36" s="1"/>
      <c r="L36" s="1"/>
      <c r="M36" s="1"/>
      <c r="N36" s="1"/>
      <c r="O36" s="1"/>
      <c r="P36" s="1"/>
      <c r="Q36" s="1"/>
      <c r="R36" s="1"/>
      <c r="S36" s="1"/>
      <c r="T36" s="1"/>
      <c r="U36" s="1"/>
      <c r="V36" s="1"/>
      <c r="W36" s="1"/>
      <c r="X36" s="1"/>
      <c r="Y36" s="1"/>
      <c r="Z36" s="1"/>
      <c r="AA36" s="1"/>
      <c r="AB36" s="1"/>
      <c r="AC36" s="1"/>
    </row>
    <row r="37" spans="1:29" s="128" customFormat="1" ht="21" x14ac:dyDescent="0.35">
      <c r="A37" s="54"/>
      <c r="B37" s="248"/>
      <c r="C37" s="109" t="s">
        <v>166</v>
      </c>
      <c r="D37" s="130" t="s">
        <v>207</v>
      </c>
      <c r="E37" s="109" t="s">
        <v>232</v>
      </c>
      <c r="F37" s="1"/>
      <c r="G37" s="1"/>
      <c r="H37" s="1"/>
      <c r="I37" s="1"/>
      <c r="J37" s="1"/>
      <c r="K37" s="1"/>
      <c r="L37" s="1"/>
      <c r="M37" s="1"/>
      <c r="N37" s="1"/>
      <c r="O37" s="1"/>
      <c r="P37" s="1"/>
      <c r="Q37" s="1"/>
      <c r="R37" s="1"/>
      <c r="S37" s="1"/>
      <c r="T37" s="1"/>
      <c r="U37" s="1"/>
      <c r="V37" s="1"/>
      <c r="W37" s="1"/>
      <c r="X37" s="1"/>
      <c r="Y37" s="1"/>
      <c r="Z37" s="1"/>
      <c r="AA37" s="1"/>
      <c r="AB37" s="1"/>
      <c r="AC37" s="1"/>
    </row>
    <row r="38" spans="1:29" s="128" customFormat="1" ht="42" x14ac:dyDescent="0.35">
      <c r="A38" s="54"/>
      <c r="B38" s="248"/>
      <c r="C38" s="109" t="s">
        <v>168</v>
      </c>
      <c r="D38" s="130" t="s">
        <v>208</v>
      </c>
      <c r="E38" s="59" t="s">
        <v>209</v>
      </c>
      <c r="F38" s="1"/>
      <c r="G38" s="1"/>
      <c r="H38" s="1"/>
      <c r="I38" s="1"/>
      <c r="J38" s="1"/>
      <c r="K38" s="1"/>
      <c r="L38" s="1"/>
      <c r="M38" s="1"/>
      <c r="N38" s="1"/>
      <c r="O38" s="1"/>
      <c r="P38" s="1"/>
      <c r="Q38" s="1"/>
      <c r="R38" s="1"/>
      <c r="S38" s="1"/>
      <c r="T38" s="1"/>
      <c r="U38" s="1"/>
      <c r="V38" s="1"/>
      <c r="W38" s="1"/>
      <c r="X38" s="1"/>
      <c r="Y38" s="1"/>
      <c r="Z38" s="1"/>
      <c r="AA38" s="1"/>
      <c r="AB38" s="1"/>
      <c r="AC38" s="1"/>
    </row>
    <row r="39" spans="1:29" s="128" customFormat="1" ht="21" x14ac:dyDescent="0.35">
      <c r="A39" s="54"/>
      <c r="B39" s="248"/>
      <c r="C39" s="109" t="s">
        <v>169</v>
      </c>
      <c r="D39" s="130" t="s">
        <v>210</v>
      </c>
      <c r="E39" s="59" t="s">
        <v>211</v>
      </c>
      <c r="F39" s="1"/>
      <c r="G39" s="1"/>
      <c r="H39" s="1"/>
      <c r="I39" s="1"/>
      <c r="J39" s="1"/>
      <c r="K39" s="1"/>
      <c r="L39" s="1"/>
      <c r="M39" s="1"/>
      <c r="N39" s="1"/>
      <c r="O39" s="1"/>
      <c r="P39" s="1"/>
      <c r="Q39" s="1"/>
      <c r="R39" s="1"/>
      <c r="S39" s="1"/>
      <c r="T39" s="1"/>
      <c r="U39" s="1"/>
      <c r="V39" s="1"/>
      <c r="W39" s="1"/>
      <c r="X39" s="1"/>
      <c r="Y39" s="1"/>
      <c r="Z39" s="1"/>
      <c r="AA39" s="1"/>
      <c r="AB39" s="1"/>
      <c r="AC39" s="1"/>
    </row>
    <row r="40" spans="1:29" s="128" customFormat="1" ht="42" x14ac:dyDescent="0.35">
      <c r="A40" s="54"/>
      <c r="B40" s="248"/>
      <c r="C40" s="131" t="s">
        <v>170</v>
      </c>
      <c r="D40" s="130" t="s">
        <v>212</v>
      </c>
      <c r="E40" s="109" t="s">
        <v>233</v>
      </c>
      <c r="F40" s="1"/>
      <c r="G40" s="1"/>
      <c r="H40" s="1"/>
      <c r="I40" s="1"/>
      <c r="J40" s="1"/>
      <c r="K40" s="1"/>
      <c r="L40" s="1"/>
      <c r="M40" s="1"/>
      <c r="N40" s="1"/>
      <c r="O40" s="1"/>
      <c r="P40" s="1"/>
      <c r="Q40" s="1"/>
      <c r="R40" s="1"/>
      <c r="S40" s="1"/>
      <c r="T40" s="1"/>
      <c r="U40" s="1"/>
      <c r="V40" s="1"/>
      <c r="W40" s="1"/>
      <c r="X40" s="1"/>
      <c r="Y40" s="1"/>
      <c r="Z40" s="1"/>
      <c r="AA40" s="1"/>
      <c r="AB40" s="1"/>
      <c r="AC40" s="1"/>
    </row>
    <row r="41" spans="1:29" s="128" customFormat="1" ht="21" x14ac:dyDescent="0.35">
      <c r="A41" s="54"/>
      <c r="B41" s="251"/>
      <c r="C41" s="131" t="s">
        <v>171</v>
      </c>
      <c r="D41" s="130" t="s">
        <v>213</v>
      </c>
      <c r="E41" s="59"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4"/>
      <c r="B42" s="250" t="s">
        <v>172</v>
      </c>
      <c r="C42" s="109"/>
      <c r="D42" s="130" t="s">
        <v>215</v>
      </c>
      <c r="E42" s="59"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4"/>
      <c r="B43" s="251"/>
      <c r="C43" s="109" t="s">
        <v>173</v>
      </c>
      <c r="D43" s="130" t="s">
        <v>217</v>
      </c>
      <c r="E43" s="109"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4"/>
      <c r="B44" s="133" t="s">
        <v>87</v>
      </c>
      <c r="C44" s="59"/>
      <c r="D44" s="130" t="s">
        <v>218</v>
      </c>
      <c r="F44" s="1"/>
      <c r="G44" s="1"/>
      <c r="H44" s="1"/>
      <c r="I44" s="1"/>
      <c r="J44" s="1"/>
      <c r="K44" s="1"/>
      <c r="L44" s="1"/>
      <c r="M44" s="1"/>
      <c r="N44" s="1"/>
      <c r="O44" s="1"/>
      <c r="P44" s="1"/>
      <c r="Q44" s="1"/>
      <c r="R44" s="1"/>
      <c r="S44" s="1"/>
      <c r="T44" s="1"/>
      <c r="U44" s="1"/>
      <c r="V44" s="1"/>
      <c r="W44" s="1"/>
      <c r="X44" s="1"/>
      <c r="Y44" s="1"/>
      <c r="Z44" s="1"/>
      <c r="AA44" s="1"/>
      <c r="AB44" s="1"/>
      <c r="AC44" s="1"/>
    </row>
    <row r="45" spans="1:29" s="118" customFormat="1" ht="18.75" x14ac:dyDescent="0.3">
      <c r="A45" s="119"/>
      <c r="B45" s="20"/>
      <c r="C45" s="20"/>
      <c r="D45" s="20"/>
      <c r="E45" s="119"/>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A46" s="107"/>
      <c r="B46" s="77"/>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2"/>
      <c r="B47" s="77"/>
      <c r="C47" s="77"/>
      <c r="D47" s="20"/>
      <c r="E47" s="84"/>
      <c r="F47" s="84"/>
      <c r="G47" s="84"/>
      <c r="H47" s="84"/>
      <c r="I47" s="84"/>
      <c r="J47" s="84"/>
      <c r="K47" s="84"/>
      <c r="L47" s="84"/>
      <c r="M47" s="84"/>
      <c r="N47" s="84"/>
      <c r="O47" s="84"/>
      <c r="P47" s="84"/>
      <c r="Q47" s="84"/>
      <c r="R47" s="84"/>
      <c r="S47" s="1"/>
      <c r="T47" s="1"/>
      <c r="U47" s="1"/>
      <c r="V47" s="1"/>
      <c r="W47" s="1"/>
      <c r="X47" s="1"/>
      <c r="Y47" s="1"/>
      <c r="Z47" s="1"/>
      <c r="AA47" s="1"/>
      <c r="AB47" s="1"/>
    </row>
    <row r="48" spans="1:29" ht="15" x14ac:dyDescent="0.25">
      <c r="A48" s="120" t="s">
        <v>113</v>
      </c>
      <c r="B48" s="30" t="s">
        <v>98</v>
      </c>
      <c r="C48" s="110" t="s">
        <v>33</v>
      </c>
      <c r="D48" s="110" t="s">
        <v>273</v>
      </c>
      <c r="E48" s="111" t="s">
        <v>50</v>
      </c>
      <c r="F48" s="117" t="s">
        <v>97</v>
      </c>
      <c r="G48" s="112" t="s">
        <v>275</v>
      </c>
      <c r="H48" s="112" t="s">
        <v>276</v>
      </c>
      <c r="I48" s="158" t="s">
        <v>277</v>
      </c>
      <c r="J48" s="152"/>
      <c r="K48" s="152"/>
      <c r="L48" s="152"/>
      <c r="M48" s="153"/>
      <c r="N48" s="153"/>
    </row>
    <row r="49" spans="1:14" ht="15.75" x14ac:dyDescent="0.25">
      <c r="A49" s="84"/>
      <c r="B49" s="18" t="s">
        <v>83</v>
      </c>
      <c r="C49" s="61" t="s">
        <v>119</v>
      </c>
      <c r="D49" s="61" t="s">
        <v>140</v>
      </c>
      <c r="E49" s="61" t="s">
        <v>147</v>
      </c>
      <c r="F49" s="144" t="s">
        <v>152</v>
      </c>
      <c r="G49" s="142" t="s">
        <v>159</v>
      </c>
      <c r="H49" s="156" t="s">
        <v>167</v>
      </c>
      <c r="I49" s="159" t="s">
        <v>173</v>
      </c>
      <c r="J49" s="154"/>
      <c r="K49" s="154"/>
      <c r="L49" s="155"/>
      <c r="M49" s="154"/>
      <c r="N49" s="154"/>
    </row>
    <row r="50" spans="1:14" ht="15.75" x14ac:dyDescent="0.25">
      <c r="A50" s="84"/>
      <c r="B50" s="18" t="s">
        <v>139</v>
      </c>
      <c r="C50" s="61" t="s">
        <v>120</v>
      </c>
      <c r="D50" s="61" t="s">
        <v>141</v>
      </c>
      <c r="E50" s="90" t="s">
        <v>148</v>
      </c>
      <c r="F50" s="145" t="s">
        <v>153</v>
      </c>
      <c r="G50" s="116" t="s">
        <v>160</v>
      </c>
      <c r="H50" s="161" t="s">
        <v>166</v>
      </c>
      <c r="I50" s="151"/>
      <c r="J50" s="113"/>
      <c r="K50" s="113"/>
      <c r="L50" s="113"/>
      <c r="M50" s="115"/>
      <c r="N50" s="115"/>
    </row>
    <row r="51" spans="1:14" ht="15.75" x14ac:dyDescent="0.25">
      <c r="A51" s="84"/>
      <c r="B51" s="18" t="s">
        <v>82</v>
      </c>
      <c r="C51" s="61" t="s">
        <v>121</v>
      </c>
      <c r="D51" s="61" t="s">
        <v>142</v>
      </c>
      <c r="E51" s="61"/>
      <c r="F51" s="145" t="s">
        <v>154</v>
      </c>
      <c r="G51" s="116" t="s">
        <v>161</v>
      </c>
      <c r="H51" s="146" t="s">
        <v>168</v>
      </c>
      <c r="I51" s="151"/>
      <c r="J51" s="113"/>
      <c r="K51" s="113"/>
      <c r="L51" s="113"/>
      <c r="M51" s="114"/>
      <c r="N51" s="114"/>
    </row>
    <row r="52" spans="1:14" ht="15.75" x14ac:dyDescent="0.25">
      <c r="A52" s="84"/>
      <c r="B52" s="18" t="s">
        <v>84</v>
      </c>
      <c r="C52" s="61" t="s">
        <v>122</v>
      </c>
      <c r="D52" s="143" t="s">
        <v>143</v>
      </c>
      <c r="E52" s="1"/>
      <c r="F52" s="145" t="s">
        <v>155</v>
      </c>
      <c r="G52" s="116" t="s">
        <v>278</v>
      </c>
      <c r="H52" s="146" t="s">
        <v>169</v>
      </c>
      <c r="I52" s="151"/>
      <c r="J52" s="113"/>
      <c r="K52" s="113"/>
      <c r="L52" s="113"/>
      <c r="M52" s="114"/>
      <c r="N52" s="114"/>
    </row>
    <row r="53" spans="1:14" ht="15.75" x14ac:dyDescent="0.25">
      <c r="A53" s="84"/>
      <c r="B53" s="18" t="s">
        <v>157</v>
      </c>
      <c r="C53" s="18" t="s">
        <v>123</v>
      </c>
      <c r="D53" s="143" t="s">
        <v>144</v>
      </c>
      <c r="E53" s="1"/>
      <c r="F53" s="147" t="s">
        <v>156</v>
      </c>
      <c r="G53" s="157" t="s">
        <v>274</v>
      </c>
      <c r="H53" s="146" t="s">
        <v>170</v>
      </c>
      <c r="I53" s="151"/>
      <c r="J53" s="113"/>
      <c r="K53" s="113"/>
      <c r="L53" s="113"/>
      <c r="M53" s="114"/>
      <c r="N53" s="114"/>
    </row>
    <row r="54" spans="1:14" ht="15.75" x14ac:dyDescent="0.25">
      <c r="A54" s="84"/>
      <c r="B54" s="18" t="s">
        <v>164</v>
      </c>
      <c r="C54" s="18" t="s">
        <v>272</v>
      </c>
      <c r="D54" s="143" t="s">
        <v>145</v>
      </c>
      <c r="E54" s="1"/>
      <c r="F54" s="148"/>
      <c r="G54" s="150"/>
      <c r="H54" s="162" t="s">
        <v>171</v>
      </c>
      <c r="I54" s="150"/>
      <c r="J54" s="113"/>
      <c r="K54" s="113"/>
      <c r="L54" s="113"/>
      <c r="M54" s="114"/>
      <c r="N54" s="114"/>
    </row>
    <row r="55" spans="1:14" ht="15.75" x14ac:dyDescent="0.25">
      <c r="A55" s="84"/>
      <c r="B55" s="18" t="s">
        <v>172</v>
      </c>
      <c r="C55" s="42" t="s">
        <v>124</v>
      </c>
      <c r="D55" s="42" t="s">
        <v>146</v>
      </c>
      <c r="E55" s="1"/>
      <c r="F55" s="149"/>
      <c r="G55" s="150"/>
      <c r="H55" s="113"/>
      <c r="I55" s="150"/>
      <c r="J55" s="113"/>
      <c r="K55" s="113"/>
      <c r="L55" s="114"/>
      <c r="M55" s="114"/>
      <c r="N55" s="114"/>
    </row>
    <row r="56" spans="1:14" ht="15.75" x14ac:dyDescent="0.25">
      <c r="A56" s="84"/>
      <c r="B56" s="160" t="s">
        <v>87</v>
      </c>
      <c r="C56" s="137"/>
      <c r="D56" s="20"/>
      <c r="E56" s="1"/>
      <c r="F56" s="1"/>
      <c r="G56" s="113"/>
      <c r="H56" s="113"/>
      <c r="I56" s="150"/>
      <c r="J56" s="113"/>
      <c r="K56" s="113"/>
      <c r="L56" s="114"/>
      <c r="M56" s="114"/>
      <c r="N56" s="114"/>
    </row>
    <row r="57" spans="1:14" ht="15.75" customHeight="1" x14ac:dyDescent="0.25">
      <c r="A57" s="84"/>
      <c r="B57" s="20"/>
      <c r="C57" s="20"/>
      <c r="D57" s="20"/>
      <c r="E57" s="1"/>
      <c r="F57" s="1"/>
      <c r="G57" s="113"/>
      <c r="H57" s="113"/>
      <c r="I57" s="150"/>
      <c r="J57" s="113"/>
      <c r="K57" s="113"/>
      <c r="L57" s="114"/>
      <c r="M57" s="114"/>
      <c r="N57" s="114"/>
    </row>
    <row r="58" spans="1:14" ht="15.75" x14ac:dyDescent="0.25">
      <c r="A58" s="84"/>
      <c r="B58" s="20"/>
      <c r="E58" s="1"/>
      <c r="F58" s="1"/>
      <c r="G58" s="113"/>
      <c r="H58" s="113"/>
      <c r="I58" s="150"/>
      <c r="J58" s="113"/>
      <c r="K58" s="113"/>
      <c r="L58" s="114"/>
      <c r="M58" s="114"/>
      <c r="N58" s="114"/>
    </row>
    <row r="59" spans="1:14" ht="15.75" x14ac:dyDescent="0.25">
      <c r="A59" s="84"/>
      <c r="B59" s="20"/>
      <c r="E59" s="1"/>
      <c r="F59" s="1"/>
      <c r="G59" s="113"/>
      <c r="H59" s="113"/>
      <c r="I59" s="150"/>
      <c r="J59" s="113"/>
      <c r="K59" s="113"/>
      <c r="L59" s="114"/>
      <c r="M59" s="114"/>
      <c r="N59" s="114"/>
    </row>
    <row r="60" spans="1:14" ht="15" x14ac:dyDescent="0.25">
      <c r="A60" s="84"/>
      <c r="B60" s="20"/>
      <c r="E60" s="1"/>
      <c r="F60" s="1"/>
      <c r="G60" s="1"/>
      <c r="H60" s="1"/>
      <c r="I60" s="1"/>
      <c r="J60" s="1"/>
      <c r="K60" s="1"/>
    </row>
    <row r="61" spans="1:14" ht="15" x14ac:dyDescent="0.25">
      <c r="A61" s="118"/>
      <c r="B61" s="20"/>
      <c r="E61" s="1"/>
      <c r="F61" s="1"/>
      <c r="G61" s="1"/>
      <c r="H61" s="1"/>
      <c r="I61" s="1"/>
      <c r="J61" s="1"/>
      <c r="K61" s="1"/>
    </row>
    <row r="65" spans="1:1" ht="15" customHeight="1" x14ac:dyDescent="0.25">
      <c r="A65" s="43"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B10" sqref="B10"/>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27"/>
    </row>
    <row r="2" spans="1:2" ht="99.75" customHeight="1" x14ac:dyDescent="0.2">
      <c r="A2" s="29" t="s">
        <v>290</v>
      </c>
      <c r="B2" s="31" t="s">
        <v>58</v>
      </c>
    </row>
    <row r="3" spans="1:2" ht="79.5" customHeight="1" x14ac:dyDescent="0.2">
      <c r="A3" s="39" t="s">
        <v>291</v>
      </c>
      <c r="B3" s="40" t="s">
        <v>65</v>
      </c>
    </row>
    <row r="4" spans="1:2" ht="60" customHeight="1" x14ac:dyDescent="0.2">
      <c r="A4" s="39" t="s">
        <v>292</v>
      </c>
      <c r="B4" s="40" t="s">
        <v>66</v>
      </c>
    </row>
    <row r="5" spans="1:2" ht="79.5" customHeight="1" x14ac:dyDescent="0.2">
      <c r="A5" s="47" t="s">
        <v>293</v>
      </c>
      <c r="B5" s="49" t="s">
        <v>72</v>
      </c>
    </row>
    <row r="6" spans="1:2" ht="19.5" customHeight="1" x14ac:dyDescent="0.35">
      <c r="A6" s="51" t="s">
        <v>74</v>
      </c>
      <c r="B6" s="52" t="s">
        <v>76</v>
      </c>
    </row>
    <row r="7" spans="1:2" ht="19.5" customHeight="1" x14ac:dyDescent="0.35">
      <c r="A7" s="53"/>
      <c r="B7" s="19"/>
    </row>
    <row r="8" spans="1:2" ht="19.5" customHeight="1" x14ac:dyDescent="0.35">
      <c r="A8" s="19"/>
      <c r="B8" s="19"/>
    </row>
    <row r="9" spans="1:2" ht="19.5" customHeight="1" x14ac:dyDescent="0.35">
      <c r="A9" s="34" t="s">
        <v>77</v>
      </c>
      <c r="B9" s="127"/>
    </row>
    <row r="10" spans="1:2" ht="19.5" customHeight="1" x14ac:dyDescent="0.35">
      <c r="A10" s="60" t="s">
        <v>290</v>
      </c>
      <c r="B10" s="127"/>
    </row>
    <row r="11" spans="1:2" ht="19.5" customHeight="1" x14ac:dyDescent="0.35">
      <c r="A11" s="60" t="s">
        <v>291</v>
      </c>
      <c r="B11" s="127"/>
    </row>
    <row r="12" spans="1:2" ht="19.5" customHeight="1" x14ac:dyDescent="0.35">
      <c r="A12" s="60" t="s">
        <v>294</v>
      </c>
      <c r="B12" s="127"/>
    </row>
    <row r="13" spans="1:2" ht="19.5" customHeight="1" x14ac:dyDescent="0.35">
      <c r="A13" s="60" t="s">
        <v>293</v>
      </c>
      <c r="B13" s="127"/>
    </row>
    <row r="14" spans="1:2" ht="19.5" customHeight="1" x14ac:dyDescent="0.35">
      <c r="A14" s="60" t="s">
        <v>74</v>
      </c>
      <c r="B14" s="127"/>
    </row>
    <row r="15" spans="1:2" ht="19.5" customHeight="1" x14ac:dyDescent="0.3">
      <c r="A15" s="43" t="s">
        <v>67</v>
      </c>
      <c r="B15" s="127"/>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52" t="s">
        <v>52</v>
      </c>
      <c r="B1" s="209"/>
      <c r="C1" s="209"/>
      <c r="D1" s="209"/>
      <c r="E1" s="209"/>
      <c r="F1" s="1"/>
      <c r="G1" s="1"/>
      <c r="H1" s="1"/>
      <c r="I1" s="1"/>
      <c r="J1" s="1"/>
      <c r="K1" s="1"/>
      <c r="L1" s="1"/>
      <c r="M1" s="1"/>
      <c r="N1" s="1"/>
      <c r="O1" s="1"/>
      <c r="T1" s="1"/>
      <c r="U1" s="1"/>
      <c r="V1" s="1"/>
      <c r="W1" s="1"/>
      <c r="X1" s="1"/>
      <c r="Y1" s="1"/>
      <c r="Z1" s="1"/>
    </row>
    <row r="2" spans="1:26" ht="15" customHeight="1" x14ac:dyDescent="0.25">
      <c r="A2" s="32"/>
      <c r="B2" s="32"/>
      <c r="C2" s="32"/>
      <c r="D2" s="32"/>
      <c r="E2" s="32"/>
      <c r="F2" s="41"/>
      <c r="G2" s="41"/>
      <c r="H2" s="41"/>
      <c r="I2" s="41"/>
      <c r="J2" s="41"/>
      <c r="K2" s="41"/>
      <c r="L2" s="41"/>
      <c r="M2" s="41"/>
      <c r="N2" s="41"/>
      <c r="O2" s="41"/>
      <c r="T2" s="1"/>
      <c r="U2" s="1"/>
      <c r="V2" s="1"/>
      <c r="W2" s="1"/>
      <c r="X2" s="1"/>
      <c r="Y2" s="1"/>
      <c r="Z2" s="1"/>
    </row>
    <row r="3" spans="1:26" ht="19.5" customHeight="1" thickBot="1" x14ac:dyDescent="0.35">
      <c r="A3" s="46" t="s">
        <v>68</v>
      </c>
      <c r="B3" s="12"/>
      <c r="C3" s="12"/>
      <c r="D3" s="12"/>
      <c r="E3" s="12"/>
      <c r="F3" s="12"/>
      <c r="G3" s="12"/>
      <c r="H3" s="12"/>
      <c r="I3" s="12"/>
      <c r="J3" s="12"/>
      <c r="K3" s="12"/>
      <c r="L3" s="5"/>
      <c r="M3" s="5"/>
      <c r="N3" s="5"/>
      <c r="O3" s="1"/>
      <c r="T3" s="1"/>
      <c r="U3" s="1"/>
      <c r="V3" s="1"/>
      <c r="W3" s="1"/>
      <c r="X3" s="1"/>
      <c r="Y3" s="1"/>
      <c r="Z3" s="1"/>
    </row>
    <row r="4" spans="1:26" s="175" customFormat="1" ht="19.5" customHeight="1" thickBot="1" x14ac:dyDescent="0.35">
      <c r="A4" s="12" t="s">
        <v>285</v>
      </c>
      <c r="B4" s="55">
        <v>0</v>
      </c>
      <c r="C4" s="57"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55">
        <v>1</v>
      </c>
      <c r="C5" s="57" t="s">
        <v>79</v>
      </c>
      <c r="E5" s="58"/>
      <c r="F5" s="12"/>
      <c r="G5" s="267" t="s">
        <v>289</v>
      </c>
      <c r="H5" s="268"/>
      <c r="I5" s="268"/>
      <c r="J5" s="269"/>
      <c r="K5" s="57"/>
      <c r="L5" s="5"/>
      <c r="M5" s="5"/>
      <c r="N5" s="5"/>
      <c r="O5" s="1"/>
      <c r="T5" s="1"/>
      <c r="U5" s="1"/>
      <c r="V5" s="1"/>
      <c r="W5" s="1"/>
      <c r="X5" s="1"/>
      <c r="Y5" s="1"/>
      <c r="Z5" s="1"/>
    </row>
    <row r="6" spans="1:26" ht="18" customHeight="1" thickBot="1" x14ac:dyDescent="0.35">
      <c r="A6" s="12" t="s">
        <v>287</v>
      </c>
      <c r="B6" s="55">
        <v>5</v>
      </c>
      <c r="C6" s="57" t="s">
        <v>80</v>
      </c>
      <c r="E6" s="12"/>
      <c r="F6" s="12"/>
      <c r="G6" s="263"/>
      <c r="H6" s="261"/>
      <c r="I6" s="261"/>
      <c r="J6" s="262"/>
      <c r="K6" s="57"/>
      <c r="L6" s="5"/>
      <c r="M6" s="5"/>
      <c r="N6" s="5"/>
      <c r="O6" s="1"/>
      <c r="T6" s="1"/>
      <c r="U6" s="1"/>
      <c r="V6" s="1"/>
      <c r="W6" s="1"/>
      <c r="X6" s="1"/>
      <c r="Y6" s="1"/>
      <c r="Z6" s="1"/>
    </row>
    <row r="7" spans="1:26" ht="18" customHeight="1" thickBot="1" x14ac:dyDescent="0.35">
      <c r="A7" s="12" t="s">
        <v>288</v>
      </c>
      <c r="B7" s="55">
        <v>10</v>
      </c>
      <c r="C7" s="57" t="s">
        <v>81</v>
      </c>
      <c r="E7" s="12"/>
      <c r="F7" s="12"/>
      <c r="G7" s="263"/>
      <c r="H7" s="261"/>
      <c r="I7" s="261"/>
      <c r="J7" s="262"/>
      <c r="K7" s="57"/>
      <c r="L7" s="5"/>
      <c r="M7" s="5"/>
      <c r="N7" s="5"/>
      <c r="O7" s="1"/>
      <c r="T7" s="1"/>
      <c r="U7" s="1"/>
      <c r="V7" s="1"/>
      <c r="W7" s="1"/>
      <c r="X7" s="1"/>
      <c r="Y7" s="1"/>
      <c r="Z7" s="1"/>
    </row>
    <row r="8" spans="1:26" ht="18" customHeight="1" x14ac:dyDescent="0.3">
      <c r="A8" s="12"/>
      <c r="B8" s="12"/>
      <c r="C8" s="56"/>
      <c r="D8" s="57"/>
      <c r="E8" s="12"/>
      <c r="F8" s="12"/>
      <c r="G8" s="263"/>
      <c r="H8" s="261"/>
      <c r="I8" s="261"/>
      <c r="J8" s="262"/>
      <c r="K8" s="12"/>
      <c r="L8" s="5"/>
      <c r="M8" s="5"/>
      <c r="N8" s="5"/>
      <c r="O8" s="1"/>
      <c r="T8" s="1"/>
      <c r="U8" s="1"/>
      <c r="V8" s="1"/>
      <c r="W8" s="1"/>
      <c r="X8" s="1"/>
      <c r="Y8" s="1"/>
      <c r="Z8" s="1"/>
    </row>
    <row r="9" spans="1:26" ht="18" customHeight="1" x14ac:dyDescent="0.3">
      <c r="A9" s="12"/>
      <c r="B9" s="12"/>
      <c r="C9" s="12"/>
      <c r="D9" s="57"/>
      <c r="E9" s="12"/>
      <c r="F9" s="12"/>
      <c r="G9" s="260" t="s">
        <v>78</v>
      </c>
      <c r="H9" s="261"/>
      <c r="I9" s="261"/>
      <c r="J9" s="262"/>
      <c r="K9" s="57"/>
      <c r="L9" s="5"/>
      <c r="M9" s="5"/>
      <c r="N9" s="5"/>
      <c r="O9" s="1"/>
      <c r="T9" s="1"/>
      <c r="U9" s="1"/>
      <c r="V9" s="1"/>
      <c r="W9" s="1"/>
      <c r="X9" s="1"/>
      <c r="Y9" s="1"/>
      <c r="Z9" s="1"/>
    </row>
    <row r="10" spans="1:26" ht="18" customHeight="1" x14ac:dyDescent="0.3">
      <c r="D10" s="57"/>
      <c r="E10" s="12"/>
      <c r="F10" s="12"/>
      <c r="G10" s="263"/>
      <c r="H10" s="261"/>
      <c r="I10" s="261"/>
      <c r="J10" s="262"/>
      <c r="K10" s="57"/>
      <c r="L10" s="5"/>
      <c r="M10" s="5"/>
      <c r="N10" s="5"/>
      <c r="O10" s="1"/>
      <c r="P10" s="63"/>
      <c r="Q10" s="63"/>
      <c r="R10" s="63"/>
      <c r="S10" s="63"/>
      <c r="T10" s="1"/>
      <c r="U10" s="1"/>
      <c r="V10" s="1"/>
      <c r="W10" s="1"/>
      <c r="X10" s="1"/>
      <c r="Y10" s="1"/>
      <c r="Z10" s="1"/>
    </row>
    <row r="11" spans="1:26" ht="18" customHeight="1" thickBot="1" x14ac:dyDescent="0.35">
      <c r="A11" s="259" t="s">
        <v>85</v>
      </c>
      <c r="B11" s="209"/>
      <c r="C11" s="209"/>
      <c r="D11" s="57"/>
      <c r="E11" s="12"/>
      <c r="F11" s="12"/>
      <c r="G11" s="264"/>
      <c r="H11" s="265"/>
      <c r="I11" s="265"/>
      <c r="J11" s="266"/>
      <c r="K11" s="57"/>
      <c r="L11" s="5"/>
      <c r="M11" s="5"/>
      <c r="N11" s="5"/>
      <c r="O11" s="1"/>
      <c r="P11" s="1"/>
      <c r="Q11" s="1"/>
      <c r="R11" s="1"/>
      <c r="S11" s="1"/>
      <c r="T11" s="1"/>
      <c r="U11" s="1"/>
      <c r="V11" s="1"/>
      <c r="W11" s="1"/>
      <c r="X11" s="1"/>
      <c r="Y11" s="1"/>
      <c r="Z11" s="1"/>
    </row>
    <row r="12" spans="1:26" ht="18" customHeight="1" thickBot="1" x14ac:dyDescent="0.35">
      <c r="A12" s="55">
        <v>50</v>
      </c>
      <c r="B12" s="57" t="s">
        <v>88</v>
      </c>
      <c r="C12" s="12"/>
      <c r="D12" s="57"/>
      <c r="E12" s="12"/>
      <c r="F12" s="12"/>
      <c r="G12" s="20"/>
      <c r="H12" s="1"/>
      <c r="I12" s="1"/>
      <c r="J12" s="20"/>
      <c r="K12" s="12"/>
      <c r="L12" s="5"/>
      <c r="M12" s="5"/>
      <c r="N12" s="5"/>
      <c r="O12" s="1"/>
      <c r="P12" s="1"/>
      <c r="Q12" s="1"/>
      <c r="R12" s="1"/>
      <c r="S12" s="1"/>
      <c r="T12" s="1"/>
      <c r="U12" s="1"/>
      <c r="V12" s="1"/>
      <c r="W12" s="1"/>
      <c r="X12" s="1"/>
      <c r="Y12" s="1"/>
      <c r="Z12" s="1"/>
    </row>
    <row r="13" spans="1:26" ht="18" customHeight="1" x14ac:dyDescent="0.3">
      <c r="A13" s="12"/>
      <c r="B13" s="12"/>
      <c r="C13" s="12"/>
      <c r="D13" s="57"/>
      <c r="E13" s="12"/>
      <c r="F13" s="12"/>
      <c r="G13" s="12"/>
      <c r="H13" s="12"/>
      <c r="I13" s="12"/>
      <c r="J13" s="12"/>
      <c r="K13" s="57"/>
      <c r="L13" s="5"/>
      <c r="M13" s="5"/>
      <c r="N13" s="5"/>
      <c r="O13" s="1"/>
      <c r="P13" s="1"/>
      <c r="Q13" s="1"/>
      <c r="R13" s="1"/>
      <c r="S13" s="1"/>
      <c r="T13" s="1"/>
      <c r="U13" s="1"/>
      <c r="V13" s="1"/>
      <c r="W13" s="1"/>
      <c r="X13" s="1"/>
      <c r="Y13" s="1"/>
      <c r="Z13" s="1"/>
    </row>
    <row r="14" spans="1:26" ht="18" customHeight="1" x14ac:dyDescent="0.3">
      <c r="A14" s="12"/>
      <c r="B14" s="12"/>
      <c r="C14" s="12"/>
      <c r="D14" s="57"/>
      <c r="E14" s="12"/>
      <c r="F14" s="12"/>
      <c r="G14" s="12"/>
      <c r="H14" s="12"/>
      <c r="I14" s="12"/>
      <c r="J14" s="12"/>
      <c r="K14" s="57"/>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2"/>
      <c r="P15" s="22"/>
      <c r="Q15" s="22"/>
      <c r="R15" s="22"/>
      <c r="S15" s="22"/>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2"/>
      <c r="P16" s="22"/>
      <c r="Q16" s="22"/>
      <c r="R16" s="22"/>
      <c r="S16" s="22"/>
      <c r="T16" s="1"/>
      <c r="U16" s="1"/>
      <c r="V16" s="1"/>
      <c r="W16" s="1"/>
      <c r="X16" s="1"/>
      <c r="Y16" s="1"/>
      <c r="Z16" s="1"/>
    </row>
    <row r="17" spans="1:26" ht="13.5" customHeight="1" x14ac:dyDescent="0.25">
      <c r="A17" s="63"/>
      <c r="B17" s="63"/>
      <c r="C17" s="63"/>
      <c r="D17" s="63"/>
      <c r="E17" s="63"/>
      <c r="F17" s="63"/>
      <c r="G17" s="63"/>
      <c r="H17" s="63"/>
      <c r="I17" s="63"/>
      <c r="J17" s="63"/>
      <c r="K17" s="63"/>
      <c r="L17" s="63"/>
      <c r="M17" s="63"/>
      <c r="N17" s="63"/>
      <c r="O17" s="1"/>
      <c r="P17" s="1"/>
      <c r="Q17" s="1"/>
      <c r="R17" s="1"/>
      <c r="S17" s="1"/>
      <c r="T17" s="1"/>
      <c r="U17" s="1"/>
      <c r="V17" s="1"/>
      <c r="W17" s="1"/>
      <c r="X17" s="1"/>
      <c r="Y17" s="1"/>
      <c r="Z17" s="1"/>
    </row>
    <row r="18" spans="1:26" ht="19.5" customHeight="1" x14ac:dyDescent="0.35">
      <c r="A18" s="28" t="s">
        <v>89</v>
      </c>
      <c r="B18" s="41"/>
      <c r="C18" s="41"/>
      <c r="D18" s="41"/>
      <c r="E18" s="41"/>
      <c r="F18" s="41"/>
      <c r="G18" s="41"/>
      <c r="H18" s="41"/>
      <c r="I18" s="41"/>
      <c r="J18" s="41"/>
      <c r="K18" s="41"/>
      <c r="L18" s="41"/>
      <c r="M18" s="41"/>
      <c r="N18" s="41"/>
      <c r="O18" s="41"/>
      <c r="P18" s="41"/>
      <c r="Q18" s="41"/>
      <c r="R18" s="41"/>
      <c r="S18" s="41"/>
      <c r="T18" s="1"/>
      <c r="U18" s="1"/>
      <c r="V18" s="1"/>
      <c r="W18" s="1"/>
      <c r="X18" s="1"/>
      <c r="Y18" s="1"/>
      <c r="Z18" s="1"/>
    </row>
    <row r="19" spans="1:26" ht="15" customHeight="1" x14ac:dyDescent="0.25">
      <c r="A19" s="41" t="s">
        <v>295</v>
      </c>
      <c r="B19" s="41"/>
      <c r="C19" s="41"/>
      <c r="D19" s="41"/>
      <c r="E19" s="41"/>
      <c r="F19" s="41"/>
      <c r="G19" s="41"/>
      <c r="H19" s="41"/>
      <c r="I19" s="41"/>
      <c r="J19" s="41"/>
      <c r="K19" s="41"/>
      <c r="L19" s="41"/>
      <c r="M19" s="41"/>
      <c r="N19" s="41"/>
      <c r="O19" s="41"/>
      <c r="P19" s="41"/>
      <c r="Q19" s="41"/>
      <c r="R19" s="41"/>
      <c r="S19" s="41"/>
      <c r="T19" s="1"/>
      <c r="U19" s="1"/>
      <c r="V19" s="1"/>
      <c r="W19" s="1"/>
      <c r="X19" s="1"/>
      <c r="Y19" s="1"/>
      <c r="Z19" s="1"/>
    </row>
    <row r="20" spans="1:26" ht="15" customHeight="1" x14ac:dyDescent="0.25">
      <c r="A20" s="65"/>
      <c r="B20" s="41"/>
      <c r="C20" s="41"/>
      <c r="D20" s="41"/>
      <c r="E20" s="41"/>
      <c r="F20" s="41"/>
      <c r="G20" s="41"/>
      <c r="H20" s="41"/>
      <c r="I20" s="41"/>
      <c r="J20" s="41"/>
      <c r="K20" s="41"/>
      <c r="L20" s="41"/>
      <c r="M20" s="41"/>
      <c r="N20" s="41"/>
      <c r="O20" s="41"/>
      <c r="P20" s="41"/>
      <c r="Q20" s="41"/>
      <c r="R20" s="41"/>
      <c r="S20" s="41"/>
      <c r="T20" s="1"/>
      <c r="U20" s="1"/>
      <c r="V20" s="1"/>
      <c r="W20" s="1"/>
      <c r="X20" s="1"/>
      <c r="Y20" s="1"/>
      <c r="Z20" s="1"/>
    </row>
    <row r="21" spans="1:26" ht="15" customHeight="1" x14ac:dyDescent="0.25">
      <c r="A21" s="41"/>
      <c r="B21" s="41"/>
      <c r="C21" s="41"/>
      <c r="D21" s="41"/>
      <c r="E21" s="41"/>
      <c r="F21" s="41"/>
      <c r="G21" s="41"/>
      <c r="H21" s="41"/>
      <c r="I21" s="41"/>
      <c r="J21" s="41"/>
      <c r="K21" s="41"/>
      <c r="L21" s="41"/>
      <c r="M21" s="41"/>
      <c r="N21" s="41"/>
      <c r="O21" s="41"/>
      <c r="P21" s="41"/>
      <c r="Q21" s="41"/>
      <c r="R21" s="41"/>
      <c r="S21" s="41"/>
      <c r="T21" s="1"/>
      <c r="U21" s="1"/>
      <c r="V21" s="1"/>
      <c r="W21" s="1"/>
      <c r="X21" s="1"/>
      <c r="Y21" s="1"/>
      <c r="Z21" s="1"/>
    </row>
    <row r="22" spans="1:26" ht="15" customHeight="1" x14ac:dyDescent="0.25">
      <c r="A22" s="70" t="s">
        <v>90</v>
      </c>
      <c r="B22" s="74"/>
      <c r="C22" s="74"/>
      <c r="D22" s="74"/>
      <c r="E22" s="74"/>
      <c r="F22" s="74"/>
      <c r="G22" s="74"/>
      <c r="H22" s="75"/>
      <c r="I22" s="75"/>
      <c r="J22" s="75"/>
      <c r="K22" s="75"/>
      <c r="L22" s="75"/>
      <c r="M22" s="75"/>
      <c r="N22" s="75"/>
      <c r="O22" s="76"/>
      <c r="P22" s="41"/>
      <c r="Q22" s="41"/>
      <c r="R22" s="41"/>
      <c r="S22" s="41"/>
      <c r="T22" s="1"/>
      <c r="U22" s="1"/>
      <c r="V22" s="1"/>
      <c r="W22" s="1"/>
      <c r="X22" s="1"/>
      <c r="Y22" s="1"/>
      <c r="Z22" s="1"/>
    </row>
    <row r="23" spans="1:26" ht="15" customHeight="1" x14ac:dyDescent="0.25">
      <c r="A23" s="78"/>
      <c r="B23" s="57"/>
      <c r="C23" s="57"/>
      <c r="D23" s="57"/>
      <c r="E23" s="57"/>
      <c r="F23" s="57"/>
      <c r="G23" s="57"/>
      <c r="H23" s="41"/>
      <c r="I23" s="41"/>
      <c r="J23" s="41"/>
      <c r="K23" s="41"/>
      <c r="L23" s="41"/>
      <c r="M23" s="41"/>
      <c r="N23" s="41"/>
      <c r="O23" s="81"/>
      <c r="P23" s="41"/>
      <c r="Q23" s="41"/>
      <c r="R23" s="41"/>
      <c r="S23" s="41"/>
      <c r="T23" s="1"/>
      <c r="U23" s="1"/>
      <c r="V23" s="1"/>
      <c r="W23" s="1"/>
      <c r="X23" s="1"/>
      <c r="Y23" s="1"/>
      <c r="Z23" s="1"/>
    </row>
    <row r="24" spans="1:26" ht="18" customHeight="1" x14ac:dyDescent="0.3">
      <c r="A24" s="85" t="s">
        <v>64</v>
      </c>
      <c r="B24" s="57"/>
      <c r="C24" s="86"/>
      <c r="D24" s="57"/>
      <c r="E24" s="57"/>
      <c r="F24" s="57"/>
      <c r="G24" s="57"/>
      <c r="H24" s="41"/>
      <c r="I24" s="41"/>
      <c r="J24" s="41"/>
      <c r="K24" s="41"/>
      <c r="L24" s="41"/>
      <c r="M24" s="41"/>
      <c r="N24" s="41"/>
      <c r="O24" s="81"/>
      <c r="P24" s="41"/>
      <c r="Q24" s="41"/>
      <c r="R24" s="41"/>
      <c r="S24" s="41"/>
      <c r="T24" s="1"/>
      <c r="U24" s="1"/>
      <c r="V24" s="1"/>
      <c r="W24" s="1"/>
      <c r="X24" s="1"/>
      <c r="Y24" s="1"/>
      <c r="Z24" s="1"/>
    </row>
    <row r="25" spans="1:26" ht="15" customHeight="1" x14ac:dyDescent="0.25">
      <c r="A25" s="78"/>
      <c r="B25" s="57"/>
      <c r="C25" s="57"/>
      <c r="D25" s="57"/>
      <c r="E25" s="57"/>
      <c r="F25" s="57"/>
      <c r="G25" s="57"/>
      <c r="H25" s="41"/>
      <c r="I25" s="41"/>
      <c r="J25" s="41"/>
      <c r="K25" s="41"/>
      <c r="L25" s="41"/>
      <c r="M25" s="41"/>
      <c r="N25" s="41"/>
      <c r="O25" s="81"/>
      <c r="P25" s="41"/>
      <c r="Q25" s="41"/>
      <c r="R25" s="41"/>
      <c r="S25" s="41"/>
      <c r="T25" s="1"/>
      <c r="U25" s="1"/>
      <c r="V25" s="1"/>
      <c r="W25" s="1"/>
      <c r="X25" s="1"/>
      <c r="Y25" s="1"/>
      <c r="Z25" s="1"/>
    </row>
    <row r="26" spans="1:26" ht="15" customHeight="1" x14ac:dyDescent="0.25">
      <c r="A26" s="57" t="s">
        <v>101</v>
      </c>
      <c r="B26" s="57"/>
      <c r="C26" s="86" t="s">
        <v>102</v>
      </c>
      <c r="D26" s="1"/>
      <c r="E26" s="57"/>
      <c r="F26" s="57"/>
      <c r="G26" s="57"/>
      <c r="H26" s="41"/>
      <c r="I26" s="41"/>
      <c r="J26" s="41"/>
      <c r="K26" s="41"/>
      <c r="L26" s="41"/>
      <c r="M26" s="41"/>
      <c r="N26" s="41"/>
      <c r="O26" s="81"/>
      <c r="P26" s="41"/>
      <c r="Q26" s="41"/>
      <c r="R26" s="41"/>
      <c r="S26" s="41"/>
      <c r="T26" s="1"/>
      <c r="U26" s="1"/>
      <c r="V26" s="1"/>
      <c r="W26" s="1"/>
      <c r="X26" s="1"/>
      <c r="Y26" s="1"/>
      <c r="Z26" s="1"/>
    </row>
    <row r="27" spans="1:26" ht="15" customHeight="1" x14ac:dyDescent="0.25">
      <c r="A27" s="57"/>
      <c r="B27" s="57"/>
      <c r="C27" s="86"/>
      <c r="D27" s="1"/>
      <c r="E27" s="57"/>
      <c r="F27" s="57"/>
      <c r="G27" s="57"/>
      <c r="H27" s="57"/>
      <c r="I27" s="57"/>
      <c r="J27" s="57"/>
      <c r="K27" s="57"/>
      <c r="L27" s="57"/>
      <c r="M27" s="41"/>
      <c r="N27" s="41"/>
      <c r="O27" s="81"/>
      <c r="P27" s="41"/>
      <c r="Q27" s="41"/>
      <c r="R27" s="41"/>
      <c r="S27" s="41"/>
      <c r="T27" s="1"/>
      <c r="U27" s="1"/>
      <c r="V27" s="1"/>
      <c r="W27" s="1"/>
      <c r="X27" s="1"/>
      <c r="Y27" s="1"/>
      <c r="Z27" s="1"/>
    </row>
    <row r="28" spans="1:26" ht="15" customHeight="1" x14ac:dyDescent="0.25">
      <c r="A28" s="57" t="s">
        <v>103</v>
      </c>
      <c r="B28" s="57"/>
      <c r="C28" s="86"/>
      <c r="D28" s="1"/>
      <c r="E28" s="57"/>
      <c r="F28" s="57"/>
      <c r="G28" s="57"/>
      <c r="H28" s="57"/>
      <c r="I28" s="57"/>
      <c r="J28" s="57"/>
      <c r="K28" s="57"/>
      <c r="L28" s="57"/>
      <c r="M28" s="41"/>
      <c r="N28" s="41"/>
      <c r="O28" s="81"/>
      <c r="P28" s="41"/>
      <c r="Q28" s="41"/>
      <c r="R28" s="41"/>
      <c r="S28" s="41"/>
      <c r="T28" s="1"/>
      <c r="U28" s="1"/>
      <c r="V28" s="1"/>
      <c r="W28" s="1"/>
      <c r="X28" s="1"/>
      <c r="Y28" s="1"/>
      <c r="Z28" s="1"/>
    </row>
    <row r="29" spans="1:26" ht="15" customHeight="1" x14ac:dyDescent="0.25">
      <c r="A29" s="87"/>
      <c r="B29" s="88" t="s">
        <v>105</v>
      </c>
      <c r="C29" s="88" t="s">
        <v>106</v>
      </c>
      <c r="D29" s="88" t="s">
        <v>107</v>
      </c>
      <c r="E29" s="57"/>
      <c r="F29" s="57"/>
      <c r="G29" s="57"/>
      <c r="H29" s="41"/>
      <c r="I29" s="41"/>
      <c r="J29" s="41"/>
      <c r="K29" s="41"/>
      <c r="L29" s="41"/>
      <c r="M29" s="41"/>
      <c r="N29" s="41"/>
      <c r="O29" s="81"/>
      <c r="P29" s="41"/>
      <c r="Q29" s="41"/>
      <c r="R29" s="41"/>
      <c r="S29" s="41"/>
      <c r="T29" s="1"/>
      <c r="U29" s="1"/>
      <c r="V29" s="1"/>
      <c r="W29" s="1"/>
      <c r="X29" s="1"/>
      <c r="Y29" s="1"/>
      <c r="Z29" s="1"/>
    </row>
    <row r="30" spans="1:26" ht="15" customHeight="1" x14ac:dyDescent="0.25">
      <c r="A30" s="78" t="s">
        <v>293</v>
      </c>
      <c r="B30" s="89">
        <v>0</v>
      </c>
      <c r="C30" s="89">
        <v>0</v>
      </c>
      <c r="D30" s="89">
        <v>0</v>
      </c>
      <c r="E30" s="57"/>
      <c r="F30" s="57"/>
      <c r="G30" s="41"/>
      <c r="H30" s="41"/>
      <c r="I30" s="41"/>
      <c r="J30" s="41"/>
      <c r="K30" s="41"/>
      <c r="L30" s="41"/>
      <c r="M30" s="41"/>
      <c r="N30" s="1"/>
      <c r="O30" s="81"/>
      <c r="P30" s="41"/>
      <c r="Q30" s="41"/>
      <c r="R30" s="41"/>
      <c r="S30" s="1"/>
      <c r="T30" s="1"/>
      <c r="U30" s="1"/>
      <c r="V30" s="1"/>
      <c r="W30" s="1"/>
      <c r="X30" s="1"/>
      <c r="Y30" s="1"/>
      <c r="Z30" s="1"/>
    </row>
    <row r="31" spans="1:26" ht="15" customHeight="1" x14ac:dyDescent="0.25">
      <c r="A31" s="78" t="s">
        <v>294</v>
      </c>
      <c r="B31" s="89">
        <v>0.5</v>
      </c>
      <c r="C31" s="89">
        <v>1</v>
      </c>
      <c r="D31" s="89">
        <v>1</v>
      </c>
      <c r="E31" s="1"/>
      <c r="F31" s="86"/>
      <c r="G31" s="41"/>
      <c r="H31" s="41"/>
      <c r="I31" s="41"/>
      <c r="J31" s="41"/>
      <c r="K31" s="41"/>
      <c r="L31" s="41"/>
      <c r="M31" s="41"/>
      <c r="N31" s="1"/>
      <c r="O31" s="81"/>
      <c r="P31" s="41"/>
      <c r="Q31" s="41"/>
      <c r="R31" s="41"/>
      <c r="S31" s="1"/>
      <c r="T31" s="1"/>
      <c r="U31" s="1"/>
      <c r="V31" s="1"/>
      <c r="W31" s="1"/>
      <c r="X31" s="1"/>
      <c r="Y31" s="1"/>
      <c r="Z31" s="1"/>
    </row>
    <row r="32" spans="1:26" ht="15" customHeight="1" x14ac:dyDescent="0.25">
      <c r="A32" s="78" t="s">
        <v>291</v>
      </c>
      <c r="B32" s="89">
        <v>1</v>
      </c>
      <c r="C32" s="89">
        <v>5</v>
      </c>
      <c r="D32" s="89">
        <v>1</v>
      </c>
      <c r="E32" s="57"/>
      <c r="F32" s="57"/>
      <c r="G32" s="41"/>
      <c r="H32" s="41"/>
      <c r="I32" s="41"/>
      <c r="J32" s="41"/>
      <c r="K32" s="41"/>
      <c r="L32" s="41"/>
      <c r="M32" s="41"/>
      <c r="N32" s="1"/>
      <c r="O32" s="81"/>
      <c r="P32" s="41"/>
      <c r="Q32" s="41"/>
      <c r="R32" s="41"/>
      <c r="S32" s="1"/>
      <c r="T32" s="1"/>
      <c r="U32" s="1"/>
      <c r="V32" s="1"/>
      <c r="W32" s="1"/>
      <c r="X32" s="1"/>
      <c r="Y32" s="1"/>
      <c r="Z32" s="1"/>
    </row>
    <row r="33" spans="1:26" s="175" customFormat="1" ht="15" customHeight="1" x14ac:dyDescent="0.25">
      <c r="A33" s="78" t="s">
        <v>290</v>
      </c>
      <c r="B33" s="89">
        <v>1.5</v>
      </c>
      <c r="C33" s="89">
        <v>10</v>
      </c>
      <c r="D33" s="89">
        <v>1</v>
      </c>
      <c r="E33" s="57"/>
      <c r="F33" s="57"/>
      <c r="G33" s="41"/>
      <c r="H33" s="41"/>
      <c r="I33" s="41"/>
      <c r="J33" s="41"/>
      <c r="K33" s="41"/>
      <c r="L33" s="41"/>
      <c r="M33" s="41"/>
      <c r="N33" s="1"/>
      <c r="O33" s="81"/>
      <c r="P33" s="41"/>
      <c r="Q33" s="41"/>
      <c r="R33" s="41"/>
      <c r="S33" s="1"/>
      <c r="T33" s="1"/>
      <c r="U33" s="1"/>
      <c r="V33" s="1"/>
      <c r="W33" s="1"/>
      <c r="X33" s="1"/>
      <c r="Y33" s="1"/>
      <c r="Z33" s="1"/>
    </row>
    <row r="34" spans="1:26" ht="15" customHeight="1" x14ac:dyDescent="0.25">
      <c r="A34" s="92"/>
      <c r="B34" s="93"/>
      <c r="C34" s="94"/>
      <c r="D34" s="94"/>
      <c r="E34" s="94"/>
      <c r="F34" s="94"/>
      <c r="G34" s="94"/>
      <c r="H34" s="95"/>
      <c r="I34" s="95"/>
      <c r="J34" s="95"/>
      <c r="K34" s="95"/>
      <c r="L34" s="95"/>
      <c r="M34" s="95"/>
      <c r="N34" s="95"/>
      <c r="O34" s="96"/>
      <c r="P34" s="41"/>
      <c r="Q34" s="41"/>
      <c r="R34" s="41"/>
      <c r="S34" s="41"/>
      <c r="T34" s="1"/>
      <c r="U34" s="1"/>
      <c r="V34" s="1"/>
      <c r="W34" s="1"/>
      <c r="X34" s="1"/>
      <c r="Y34" s="1"/>
      <c r="Z34" s="1"/>
    </row>
    <row r="35" spans="1:26" ht="15" customHeight="1" x14ac:dyDescent="0.25">
      <c r="A35" s="41"/>
      <c r="B35" s="97"/>
      <c r="C35" s="41"/>
      <c r="D35" s="41"/>
      <c r="E35" s="41"/>
      <c r="F35" s="41"/>
      <c r="G35" s="41"/>
      <c r="H35" s="41"/>
      <c r="I35" s="41"/>
      <c r="J35" s="41"/>
      <c r="K35" s="41"/>
      <c r="L35" s="41"/>
      <c r="M35" s="41"/>
      <c r="N35" s="41"/>
      <c r="O35" s="41"/>
      <c r="P35" s="41"/>
      <c r="Q35" s="41"/>
      <c r="R35" s="41"/>
      <c r="S35" s="41"/>
      <c r="T35" s="1"/>
      <c r="U35" s="1"/>
      <c r="V35" s="1"/>
      <c r="W35" s="1"/>
      <c r="X35" s="1"/>
      <c r="Y35" s="1"/>
      <c r="Z35" s="1"/>
    </row>
    <row r="36" spans="1:26" ht="15" customHeight="1" x14ac:dyDescent="0.25">
      <c r="A36" s="100" t="s">
        <v>110</v>
      </c>
      <c r="B36" s="101"/>
      <c r="C36" s="74"/>
      <c r="D36" s="74"/>
      <c r="E36" s="74"/>
      <c r="F36" s="74"/>
      <c r="G36" s="74"/>
      <c r="H36" s="74"/>
      <c r="I36" s="74"/>
      <c r="J36" s="74"/>
      <c r="K36" s="74"/>
      <c r="L36" s="74"/>
      <c r="M36" s="75"/>
      <c r="N36" s="75"/>
      <c r="O36" s="76"/>
      <c r="P36" s="41"/>
      <c r="Q36" s="41"/>
      <c r="R36" s="41"/>
      <c r="S36" s="41"/>
      <c r="T36" s="1"/>
      <c r="U36" s="1"/>
      <c r="V36" s="1"/>
      <c r="W36" s="1"/>
      <c r="X36" s="1"/>
      <c r="Y36" s="1"/>
      <c r="Z36" s="1"/>
    </row>
    <row r="37" spans="1:26" ht="15" customHeight="1" x14ac:dyDescent="0.25">
      <c r="A37" s="78"/>
      <c r="B37" s="57"/>
      <c r="C37" s="57"/>
      <c r="D37" s="57"/>
      <c r="E37" s="57"/>
      <c r="F37" s="57"/>
      <c r="G37" s="57"/>
      <c r="H37" s="57"/>
      <c r="I37" s="57"/>
      <c r="J37" s="57"/>
      <c r="K37" s="57"/>
      <c r="L37" s="57"/>
      <c r="M37" s="41"/>
      <c r="N37" s="41"/>
      <c r="O37" s="81"/>
      <c r="P37" s="41"/>
      <c r="Q37" s="41"/>
      <c r="R37" s="41"/>
      <c r="S37" s="41"/>
      <c r="T37" s="1"/>
      <c r="U37" s="1"/>
      <c r="V37" s="1"/>
      <c r="W37" s="1"/>
      <c r="X37" s="1"/>
      <c r="Y37" s="1"/>
      <c r="Z37" s="1"/>
    </row>
    <row r="38" spans="1:26" ht="18" customHeight="1" x14ac:dyDescent="0.3">
      <c r="A38" s="85" t="s">
        <v>64</v>
      </c>
      <c r="B38" s="57"/>
      <c r="C38" s="86"/>
      <c r="D38" s="57"/>
      <c r="E38" s="57"/>
      <c r="F38" s="57"/>
      <c r="G38" s="57"/>
      <c r="H38" s="57"/>
      <c r="I38" s="57"/>
      <c r="J38" s="57"/>
      <c r="K38" s="57"/>
      <c r="L38" s="57"/>
      <c r="M38" s="41"/>
      <c r="N38" s="41"/>
      <c r="O38" s="81"/>
      <c r="P38" s="41"/>
      <c r="Q38" s="41"/>
      <c r="R38" s="41"/>
      <c r="S38" s="41"/>
      <c r="T38" s="1"/>
      <c r="U38" s="1"/>
      <c r="V38" s="1"/>
      <c r="W38" s="1"/>
      <c r="X38" s="1"/>
      <c r="Y38" s="1"/>
      <c r="Z38" s="1"/>
    </row>
    <row r="39" spans="1:26" ht="15" customHeight="1" x14ac:dyDescent="0.25">
      <c r="A39" s="78"/>
      <c r="B39" s="57"/>
      <c r="C39" s="57"/>
      <c r="D39" s="57"/>
      <c r="E39" s="57"/>
      <c r="F39" s="57"/>
      <c r="G39" s="57"/>
      <c r="H39" s="57"/>
      <c r="I39" s="57"/>
      <c r="J39" s="57"/>
      <c r="K39" s="57"/>
      <c r="L39" s="57"/>
      <c r="M39" s="41"/>
      <c r="N39" s="41"/>
      <c r="O39" s="81"/>
      <c r="P39" s="41"/>
      <c r="Q39" s="41"/>
      <c r="R39" s="41"/>
      <c r="S39" s="41"/>
      <c r="T39" s="1"/>
      <c r="U39" s="1"/>
      <c r="V39" s="1"/>
      <c r="W39" s="1"/>
      <c r="X39" s="1"/>
      <c r="Y39" s="1"/>
      <c r="Z39" s="1"/>
    </row>
    <row r="40" spans="1:26" ht="15" customHeight="1" x14ac:dyDescent="0.25">
      <c r="A40" s="57" t="s">
        <v>101</v>
      </c>
      <c r="B40" s="57"/>
      <c r="C40" s="86" t="s">
        <v>102</v>
      </c>
      <c r="D40" s="1"/>
      <c r="E40" s="57"/>
      <c r="F40" s="57"/>
      <c r="G40" s="57"/>
      <c r="H40" s="57"/>
      <c r="I40" s="57"/>
      <c r="J40" s="57"/>
      <c r="K40" s="57"/>
      <c r="L40" s="57"/>
      <c r="M40" s="41"/>
      <c r="N40" s="41"/>
      <c r="O40" s="81"/>
      <c r="P40" s="41"/>
      <c r="Q40" s="41"/>
      <c r="R40" s="41"/>
      <c r="S40" s="41"/>
      <c r="T40" s="1"/>
      <c r="U40" s="1"/>
      <c r="V40" s="1"/>
      <c r="W40" s="1"/>
      <c r="X40" s="1"/>
      <c r="Y40" s="1"/>
      <c r="Z40" s="1"/>
    </row>
    <row r="41" spans="1:26" ht="15" customHeight="1" x14ac:dyDescent="0.25">
      <c r="A41" s="57"/>
      <c r="B41" s="57"/>
      <c r="C41" s="86"/>
      <c r="D41" s="1"/>
      <c r="E41" s="57"/>
      <c r="F41" s="57"/>
      <c r="G41" s="57"/>
      <c r="H41" s="57"/>
      <c r="I41" s="57"/>
      <c r="J41" s="57"/>
      <c r="K41" s="57"/>
      <c r="L41" s="57"/>
      <c r="M41" s="41"/>
      <c r="N41" s="41"/>
      <c r="O41" s="81"/>
      <c r="P41" s="41"/>
      <c r="Q41" s="41"/>
      <c r="R41" s="41"/>
      <c r="S41" s="41"/>
      <c r="T41" s="1"/>
      <c r="U41" s="1"/>
      <c r="V41" s="1"/>
      <c r="W41" s="1"/>
      <c r="X41" s="1"/>
      <c r="Y41" s="1"/>
      <c r="Z41" s="1"/>
    </row>
    <row r="42" spans="1:26" ht="15" customHeight="1" x14ac:dyDescent="0.25">
      <c r="A42" s="57" t="s">
        <v>103</v>
      </c>
      <c r="B42" s="57"/>
      <c r="C42" s="86"/>
      <c r="D42" s="1"/>
      <c r="E42" s="57"/>
      <c r="F42" s="57"/>
      <c r="G42" s="57"/>
      <c r="H42" s="57"/>
      <c r="I42" s="57"/>
      <c r="J42" s="57"/>
      <c r="K42" s="57"/>
      <c r="L42" s="57"/>
      <c r="M42" s="41"/>
      <c r="N42" s="41"/>
      <c r="O42" s="81"/>
      <c r="P42" s="41"/>
      <c r="Q42" s="41"/>
      <c r="R42" s="41"/>
      <c r="S42" s="41"/>
      <c r="T42" s="1"/>
      <c r="U42" s="1"/>
      <c r="V42" s="1"/>
      <c r="W42" s="1"/>
      <c r="X42" s="1"/>
      <c r="Y42" s="1"/>
      <c r="Z42" s="1"/>
    </row>
    <row r="43" spans="1:26" ht="15" customHeight="1" x14ac:dyDescent="0.25">
      <c r="A43" s="78"/>
      <c r="B43" s="88" t="s">
        <v>105</v>
      </c>
      <c r="C43" s="88" t="s">
        <v>106</v>
      </c>
      <c r="D43" s="88" t="s">
        <v>107</v>
      </c>
      <c r="E43" s="88" t="s">
        <v>112</v>
      </c>
      <c r="F43" s="57"/>
      <c r="G43" s="57"/>
      <c r="H43" s="57"/>
      <c r="I43" s="57"/>
      <c r="J43" s="57"/>
      <c r="K43" s="57"/>
      <c r="L43" s="57"/>
      <c r="M43" s="41"/>
      <c r="N43" s="41"/>
      <c r="O43" s="81"/>
      <c r="P43" s="41"/>
      <c r="Q43" s="41"/>
      <c r="R43" s="41"/>
      <c r="S43" s="41"/>
      <c r="T43" s="1"/>
      <c r="U43" s="1"/>
      <c r="V43" s="1"/>
      <c r="W43" s="1"/>
      <c r="X43" s="1"/>
      <c r="Y43" s="1"/>
      <c r="Z43" s="1"/>
    </row>
    <row r="44" spans="1:26" ht="15" customHeight="1" x14ac:dyDescent="0.25">
      <c r="A44" s="78" t="s">
        <v>293</v>
      </c>
      <c r="B44" s="89">
        <v>0</v>
      </c>
      <c r="C44" s="89">
        <v>0</v>
      </c>
      <c r="D44" s="89">
        <v>0</v>
      </c>
      <c r="E44" s="89">
        <v>0</v>
      </c>
      <c r="F44" s="91"/>
      <c r="G44" s="57"/>
      <c r="H44" s="41"/>
      <c r="I44" s="41"/>
      <c r="J44" s="41"/>
      <c r="K44" s="41"/>
      <c r="L44" s="41"/>
      <c r="M44" s="41"/>
      <c r="N44" s="41"/>
      <c r="O44" s="81"/>
      <c r="P44" s="41"/>
      <c r="Q44" s="41"/>
      <c r="R44" s="41"/>
      <c r="S44" s="41"/>
      <c r="T44" s="1"/>
      <c r="U44" s="1"/>
      <c r="V44" s="1"/>
      <c r="W44" s="1"/>
      <c r="X44" s="1"/>
      <c r="Y44" s="1"/>
      <c r="Z44" s="1"/>
    </row>
    <row r="45" spans="1:26" ht="15" customHeight="1" x14ac:dyDescent="0.25">
      <c r="A45" s="78" t="s">
        <v>294</v>
      </c>
      <c r="B45" s="89">
        <v>0.5</v>
      </c>
      <c r="C45" s="89">
        <v>1</v>
      </c>
      <c r="D45" s="89">
        <v>1</v>
      </c>
      <c r="E45" s="89">
        <v>1</v>
      </c>
      <c r="F45" s="91"/>
      <c r="G45" s="57"/>
      <c r="H45" s="41"/>
      <c r="I45" s="41"/>
      <c r="J45" s="41"/>
      <c r="K45" s="41"/>
      <c r="L45" s="41"/>
      <c r="M45" s="41"/>
      <c r="N45" s="41"/>
      <c r="O45" s="81"/>
      <c r="P45" s="41"/>
      <c r="Q45" s="41"/>
      <c r="R45" s="41"/>
      <c r="S45" s="41"/>
      <c r="T45" s="1"/>
      <c r="U45" s="1"/>
      <c r="V45" s="1"/>
      <c r="W45" s="1"/>
      <c r="X45" s="1"/>
      <c r="Y45" s="1"/>
      <c r="Z45" s="1"/>
    </row>
    <row r="46" spans="1:26" ht="15" customHeight="1" x14ac:dyDescent="0.25">
      <c r="A46" s="78" t="s">
        <v>291</v>
      </c>
      <c r="B46" s="89">
        <v>1</v>
      </c>
      <c r="C46" s="89">
        <v>3</v>
      </c>
      <c r="D46" s="89">
        <v>5</v>
      </c>
      <c r="E46" s="89">
        <v>1</v>
      </c>
      <c r="F46" s="91"/>
      <c r="G46" s="57"/>
      <c r="H46" s="57"/>
      <c r="I46" s="57"/>
      <c r="J46" s="57"/>
      <c r="K46" s="57"/>
      <c r="L46" s="57"/>
      <c r="M46" s="57"/>
      <c r="N46" s="57"/>
      <c r="O46" s="104"/>
      <c r="P46" s="41"/>
      <c r="Q46" s="41"/>
      <c r="R46" s="41"/>
      <c r="S46" s="41"/>
      <c r="T46" s="1"/>
      <c r="U46" s="1"/>
      <c r="V46" s="1"/>
      <c r="W46" s="1"/>
      <c r="X46" s="1"/>
      <c r="Y46" s="1"/>
      <c r="Z46" s="1"/>
    </row>
    <row r="47" spans="1:26" ht="15" customHeight="1" x14ac:dyDescent="0.25">
      <c r="A47" s="78" t="s">
        <v>290</v>
      </c>
      <c r="B47" s="89">
        <v>3</v>
      </c>
      <c r="C47" s="89">
        <v>5</v>
      </c>
      <c r="D47" s="89">
        <v>10</v>
      </c>
      <c r="E47" s="89">
        <v>1</v>
      </c>
      <c r="F47" s="91"/>
      <c r="G47" s="57"/>
      <c r="H47" s="57"/>
      <c r="I47" s="57"/>
      <c r="J47" s="57"/>
      <c r="K47" s="57"/>
      <c r="L47" s="57"/>
      <c r="M47" s="57"/>
      <c r="N47" s="57"/>
      <c r="O47" s="104"/>
      <c r="P47" s="41"/>
      <c r="Q47" s="41"/>
      <c r="R47" s="41"/>
      <c r="S47" s="41"/>
      <c r="T47" s="1"/>
      <c r="U47" s="1"/>
      <c r="V47" s="1"/>
      <c r="W47" s="1"/>
      <c r="X47" s="1"/>
      <c r="Y47" s="1"/>
      <c r="Z47" s="1"/>
    </row>
    <row r="48" spans="1:26" ht="15" customHeight="1" x14ac:dyDescent="0.25">
      <c r="A48" s="78"/>
      <c r="B48" s="91"/>
      <c r="C48" s="91"/>
      <c r="D48" s="91"/>
      <c r="E48" s="91"/>
      <c r="F48" s="91"/>
      <c r="G48" s="57"/>
      <c r="H48" s="57"/>
      <c r="I48" s="57"/>
      <c r="J48" s="57"/>
      <c r="K48" s="57"/>
      <c r="L48" s="57"/>
      <c r="M48" s="57"/>
      <c r="N48" s="57"/>
      <c r="O48" s="104"/>
      <c r="P48" s="41"/>
      <c r="Q48" s="41"/>
      <c r="R48" s="41"/>
      <c r="S48" s="41"/>
      <c r="T48" s="1"/>
      <c r="U48" s="1"/>
      <c r="V48" s="1"/>
      <c r="W48" s="1"/>
      <c r="X48" s="1"/>
      <c r="Y48" s="1"/>
      <c r="Z48" s="1"/>
    </row>
    <row r="49" spans="1:26" ht="15" customHeight="1" x14ac:dyDescent="0.25">
      <c r="A49" s="92"/>
      <c r="B49" s="94"/>
      <c r="C49" s="94"/>
      <c r="D49" s="94"/>
      <c r="E49" s="94"/>
      <c r="F49" s="94"/>
      <c r="G49" s="94"/>
      <c r="H49" s="94"/>
      <c r="I49" s="94"/>
      <c r="J49" s="94"/>
      <c r="K49" s="94"/>
      <c r="L49" s="94"/>
      <c r="M49" s="95"/>
      <c r="N49" s="95"/>
      <c r="O49" s="96"/>
      <c r="P49" s="41"/>
      <c r="Q49" s="41"/>
      <c r="R49" s="41"/>
      <c r="S49" s="41"/>
      <c r="T49" s="1"/>
      <c r="U49" s="1"/>
      <c r="V49" s="1"/>
      <c r="W49" s="1"/>
      <c r="X49" s="1"/>
      <c r="Y49" s="1"/>
      <c r="Z49" s="1"/>
    </row>
    <row r="50" spans="1:26" ht="15" customHeight="1" x14ac:dyDescent="0.25">
      <c r="A50" s="41"/>
      <c r="B50" s="41"/>
      <c r="C50" s="41"/>
      <c r="D50" s="41"/>
      <c r="E50" s="41"/>
      <c r="F50" s="41"/>
      <c r="G50" s="41"/>
      <c r="H50" s="41"/>
      <c r="I50" s="41"/>
      <c r="J50" s="41"/>
      <c r="K50" s="41"/>
      <c r="L50" s="41"/>
      <c r="M50" s="41"/>
      <c r="N50" s="41"/>
      <c r="O50" s="41"/>
      <c r="P50" s="41"/>
      <c r="Q50" s="41"/>
      <c r="R50" s="41"/>
      <c r="S50" s="41"/>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3"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28</vt:i4>
      </vt:variant>
    </vt:vector>
  </HeadingPairs>
  <TitlesOfParts>
    <vt:vector size="36" baseType="lpstr">
      <vt:lpstr>Intro</vt:lpstr>
      <vt:lpstr>HowTo</vt:lpstr>
      <vt:lpstr>JobInfo</vt:lpstr>
      <vt:lpstr>ReviewEnvironment</vt:lpstr>
      <vt:lpstr>Score</vt:lpstr>
      <vt:lpstr>CriteriaDefinitions</vt:lpstr>
      <vt:lpstr>SeverityLevelsDefinitions</vt:lpstr>
      <vt:lpstr>PenaltiesThresholds</vt:lpstr>
      <vt:lpstr>ReviewEnvironment!_Hlk63070370</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Reviewer</cp:lastModifiedBy>
  <dcterms:created xsi:type="dcterms:W3CDTF">2015-02-23T11:14:30Z</dcterms:created>
  <dcterms:modified xsi:type="dcterms:W3CDTF">2022-10-20T13:52:28Z</dcterms:modified>
</cp:coreProperties>
</file>