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a\Ivan\Fakultet\Vezbe\Monitoring\"/>
    </mc:Choice>
  </mc:AlternateContent>
  <bookViews>
    <workbookView xWindow="480" yWindow="120" windowWidth="15600" windowHeight="11760"/>
  </bookViews>
  <sheets>
    <sheet name="Q" sheetId="2" r:id="rId1"/>
    <sheet name="Прорачуни" sheetId="4" r:id="rId2"/>
    <sheet name="Прорачуни2" sheetId="9" r:id="rId3"/>
    <sheet name="2014 апр-јун" sheetId="17" r:id="rId4"/>
  </sheets>
  <calcPr calcId="162913"/>
</workbook>
</file>

<file path=xl/calcChain.xml><?xml version="1.0" encoding="utf-8"?>
<calcChain xmlns="http://schemas.openxmlformats.org/spreadsheetml/2006/main">
  <c r="AD3" i="2" l="1"/>
  <c r="B4" i="9" s="1"/>
  <c r="AD47" i="2" l="1"/>
  <c r="D15" i="4" s="1"/>
  <c r="S47" i="2"/>
  <c r="T47" i="2"/>
  <c r="U47" i="2"/>
  <c r="V47" i="2"/>
  <c r="W47" i="2"/>
  <c r="X47" i="2"/>
  <c r="Y47" i="2"/>
  <c r="Z47" i="2"/>
  <c r="AA47" i="2"/>
  <c r="AB47" i="2"/>
  <c r="AC47" i="2"/>
  <c r="R47" i="2"/>
  <c r="AD30" i="2"/>
  <c r="B15" i="4" s="1"/>
  <c r="S30" i="2"/>
  <c r="T30" i="2"/>
  <c r="U30" i="2"/>
  <c r="V30" i="2"/>
  <c r="W30" i="2"/>
  <c r="X30" i="2"/>
  <c r="Y30" i="2"/>
  <c r="Z30" i="2"/>
  <c r="AA30" i="2"/>
  <c r="AB30" i="2"/>
  <c r="AC30" i="2"/>
  <c r="R30" i="2"/>
  <c r="AD34" i="2"/>
  <c r="U65" i="2"/>
  <c r="T65" i="2"/>
  <c r="S65" i="2"/>
  <c r="R65" i="2"/>
  <c r="G15" i="4" l="1"/>
  <c r="J1" i="4"/>
  <c r="F15" i="4" l="1"/>
  <c r="S12" i="2"/>
  <c r="S11" i="2"/>
  <c r="C25" i="9" s="1"/>
  <c r="S10" i="2"/>
  <c r="C24" i="9" s="1"/>
  <c r="S9" i="2"/>
  <c r="C23" i="9" s="1"/>
  <c r="S8" i="2"/>
  <c r="C22" i="9" s="1"/>
  <c r="S7" i="2"/>
  <c r="C21" i="9" s="1"/>
  <c r="S6" i="2"/>
  <c r="C20" i="9" s="1"/>
  <c r="S5" i="2"/>
  <c r="C19" i="9" s="1"/>
  <c r="S4" i="2"/>
  <c r="C18" i="9" s="1"/>
  <c r="S3" i="2"/>
  <c r="C17" i="9" s="1"/>
  <c r="S2" i="2"/>
  <c r="C16" i="9" s="1"/>
  <c r="C26" i="9" l="1"/>
  <c r="S55" i="2"/>
  <c r="C27" i="9"/>
  <c r="C28" i="9"/>
  <c r="S13" i="2"/>
  <c r="S14" i="2" s="1"/>
  <c r="AD33" i="2"/>
  <c r="AD12" i="2"/>
  <c r="AC12" i="2"/>
  <c r="AB12" i="2"/>
  <c r="AA12" i="2"/>
  <c r="Z12" i="2"/>
  <c r="Y12" i="2"/>
  <c r="X12" i="2"/>
  <c r="W12" i="2"/>
  <c r="V12" i="2"/>
  <c r="U12" i="2"/>
  <c r="T12" i="2"/>
  <c r="R12" i="2"/>
  <c r="AD11" i="2"/>
  <c r="B12" i="9" s="1"/>
  <c r="AC11" i="2"/>
  <c r="M25" i="9" s="1"/>
  <c r="AB11" i="2"/>
  <c r="L25" i="9" s="1"/>
  <c r="AA11" i="2"/>
  <c r="K25" i="9" s="1"/>
  <c r="Z11" i="2"/>
  <c r="J25" i="9" s="1"/>
  <c r="Y11" i="2"/>
  <c r="I25" i="9" s="1"/>
  <c r="X11" i="2"/>
  <c r="H25" i="9" s="1"/>
  <c r="W11" i="2"/>
  <c r="G25" i="9" s="1"/>
  <c r="V11" i="2"/>
  <c r="F25" i="9" s="1"/>
  <c r="U11" i="2"/>
  <c r="E25" i="9" s="1"/>
  <c r="T11" i="2"/>
  <c r="D25" i="9" s="1"/>
  <c r="R11" i="2"/>
  <c r="B25" i="9" s="1"/>
  <c r="AD10" i="2"/>
  <c r="B11" i="9" s="1"/>
  <c r="AC10" i="2"/>
  <c r="M24" i="9" s="1"/>
  <c r="AB10" i="2"/>
  <c r="L24" i="9" s="1"/>
  <c r="AA10" i="2"/>
  <c r="K24" i="9" s="1"/>
  <c r="Z10" i="2"/>
  <c r="J24" i="9" s="1"/>
  <c r="Y10" i="2"/>
  <c r="I24" i="9" s="1"/>
  <c r="X10" i="2"/>
  <c r="H24" i="9" s="1"/>
  <c r="W10" i="2"/>
  <c r="G24" i="9" s="1"/>
  <c r="V10" i="2"/>
  <c r="F24" i="9" s="1"/>
  <c r="U10" i="2"/>
  <c r="E24" i="9" s="1"/>
  <c r="T10" i="2"/>
  <c r="D24" i="9" s="1"/>
  <c r="R10" i="2"/>
  <c r="B24" i="9" s="1"/>
  <c r="AD9" i="2"/>
  <c r="B10" i="9" s="1"/>
  <c r="AC9" i="2"/>
  <c r="M23" i="9" s="1"/>
  <c r="AB9" i="2"/>
  <c r="L23" i="9" s="1"/>
  <c r="AA9" i="2"/>
  <c r="K23" i="9" s="1"/>
  <c r="Z9" i="2"/>
  <c r="J23" i="9" s="1"/>
  <c r="Y9" i="2"/>
  <c r="I23" i="9" s="1"/>
  <c r="X9" i="2"/>
  <c r="H23" i="9" s="1"/>
  <c r="W9" i="2"/>
  <c r="G23" i="9" s="1"/>
  <c r="V9" i="2"/>
  <c r="F23" i="9" s="1"/>
  <c r="U9" i="2"/>
  <c r="E23" i="9" s="1"/>
  <c r="T9" i="2"/>
  <c r="D23" i="9" s="1"/>
  <c r="R9" i="2"/>
  <c r="B23" i="9" s="1"/>
  <c r="AD8" i="2"/>
  <c r="B9" i="9" s="1"/>
  <c r="AC8" i="2"/>
  <c r="M22" i="9" s="1"/>
  <c r="AB8" i="2"/>
  <c r="L22" i="9" s="1"/>
  <c r="AA8" i="2"/>
  <c r="K22" i="9" s="1"/>
  <c r="Z8" i="2"/>
  <c r="J22" i="9" s="1"/>
  <c r="Y8" i="2"/>
  <c r="I22" i="9" s="1"/>
  <c r="X8" i="2"/>
  <c r="H22" i="9" s="1"/>
  <c r="W8" i="2"/>
  <c r="G22" i="9" s="1"/>
  <c r="V8" i="2"/>
  <c r="F22" i="9" s="1"/>
  <c r="U8" i="2"/>
  <c r="E22" i="9" s="1"/>
  <c r="T8" i="2"/>
  <c r="D22" i="9" s="1"/>
  <c r="R8" i="2"/>
  <c r="B22" i="9" s="1"/>
  <c r="AD7" i="2"/>
  <c r="B8" i="9" s="1"/>
  <c r="AC7" i="2"/>
  <c r="M21" i="9" s="1"/>
  <c r="AB7" i="2"/>
  <c r="L21" i="9" s="1"/>
  <c r="AA7" i="2"/>
  <c r="K21" i="9" s="1"/>
  <c r="Z7" i="2"/>
  <c r="J21" i="9" s="1"/>
  <c r="Y7" i="2"/>
  <c r="I21" i="9" s="1"/>
  <c r="X7" i="2"/>
  <c r="H21" i="9" s="1"/>
  <c r="W7" i="2"/>
  <c r="G21" i="9" s="1"/>
  <c r="V7" i="2"/>
  <c r="F21" i="9" s="1"/>
  <c r="U7" i="2"/>
  <c r="E21" i="9" s="1"/>
  <c r="T7" i="2"/>
  <c r="D21" i="9" s="1"/>
  <c r="R7" i="2"/>
  <c r="B21" i="9" s="1"/>
  <c r="AD6" i="2"/>
  <c r="B7" i="9" s="1"/>
  <c r="AC6" i="2"/>
  <c r="M20" i="9" s="1"/>
  <c r="AB6" i="2"/>
  <c r="L20" i="9" s="1"/>
  <c r="AA6" i="2"/>
  <c r="K20" i="9" s="1"/>
  <c r="Z6" i="2"/>
  <c r="J20" i="9" s="1"/>
  <c r="Y6" i="2"/>
  <c r="I20" i="9" s="1"/>
  <c r="X6" i="2"/>
  <c r="H20" i="9" s="1"/>
  <c r="W6" i="2"/>
  <c r="G20" i="9" s="1"/>
  <c r="V6" i="2"/>
  <c r="F20" i="9" s="1"/>
  <c r="U6" i="2"/>
  <c r="E20" i="9" s="1"/>
  <c r="T6" i="2"/>
  <c r="D20" i="9" s="1"/>
  <c r="R6" i="2"/>
  <c r="B20" i="9" s="1"/>
  <c r="AD5" i="2"/>
  <c r="B6" i="9" s="1"/>
  <c r="AC5" i="2"/>
  <c r="M19" i="9" s="1"/>
  <c r="AB5" i="2"/>
  <c r="L19" i="9" s="1"/>
  <c r="AA5" i="2"/>
  <c r="K19" i="9" s="1"/>
  <c r="Z5" i="2"/>
  <c r="J19" i="9" s="1"/>
  <c r="Y5" i="2"/>
  <c r="I19" i="9" s="1"/>
  <c r="X5" i="2"/>
  <c r="H19" i="9" s="1"/>
  <c r="W5" i="2"/>
  <c r="G19" i="9" s="1"/>
  <c r="V5" i="2"/>
  <c r="F19" i="9" s="1"/>
  <c r="U5" i="2"/>
  <c r="E19" i="9" s="1"/>
  <c r="T5" i="2"/>
  <c r="D19" i="9" s="1"/>
  <c r="R5" i="2"/>
  <c r="B19" i="9" s="1"/>
  <c r="AD4" i="2"/>
  <c r="B5" i="9" s="1"/>
  <c r="AC4" i="2"/>
  <c r="M18" i="9" s="1"/>
  <c r="AB4" i="2"/>
  <c r="L18" i="9" s="1"/>
  <c r="AA4" i="2"/>
  <c r="K18" i="9" s="1"/>
  <c r="Z4" i="2"/>
  <c r="J18" i="9" s="1"/>
  <c r="Y4" i="2"/>
  <c r="I18" i="9" s="1"/>
  <c r="X4" i="2"/>
  <c r="H18" i="9" s="1"/>
  <c r="W4" i="2"/>
  <c r="G18" i="9" s="1"/>
  <c r="V4" i="2"/>
  <c r="F18" i="9" s="1"/>
  <c r="U4" i="2"/>
  <c r="E18" i="9" s="1"/>
  <c r="T4" i="2"/>
  <c r="D18" i="9" s="1"/>
  <c r="R4" i="2"/>
  <c r="B18" i="9" s="1"/>
  <c r="AC3" i="2"/>
  <c r="M17" i="9" s="1"/>
  <c r="AB3" i="2"/>
  <c r="L17" i="9" s="1"/>
  <c r="AA3" i="2"/>
  <c r="K17" i="9" s="1"/>
  <c r="Z3" i="2"/>
  <c r="J17" i="9" s="1"/>
  <c r="Y3" i="2"/>
  <c r="I17" i="9" s="1"/>
  <c r="X3" i="2"/>
  <c r="H17" i="9" s="1"/>
  <c r="W3" i="2"/>
  <c r="G17" i="9" s="1"/>
  <c r="V3" i="2"/>
  <c r="F17" i="9" s="1"/>
  <c r="U3" i="2"/>
  <c r="E17" i="9" s="1"/>
  <c r="T3" i="2"/>
  <c r="D17" i="9" s="1"/>
  <c r="R3" i="2"/>
  <c r="B17" i="9" s="1"/>
  <c r="AD2" i="2"/>
  <c r="AC2" i="2"/>
  <c r="AB2" i="2"/>
  <c r="AA2" i="2"/>
  <c r="K16" i="9" s="1"/>
  <c r="Z2" i="2"/>
  <c r="J16" i="9" s="1"/>
  <c r="Y2" i="2"/>
  <c r="I16" i="9" s="1"/>
  <c r="X2" i="2"/>
  <c r="H16" i="9" s="1"/>
  <c r="W2" i="2"/>
  <c r="G16" i="9" s="1"/>
  <c r="V2" i="2"/>
  <c r="F16" i="9" s="1"/>
  <c r="U2" i="2"/>
  <c r="T2" i="2"/>
  <c r="R2" i="2"/>
  <c r="B16" i="9" s="1"/>
  <c r="B27" i="9" l="1"/>
  <c r="B28" i="9"/>
  <c r="B5" i="4"/>
  <c r="C5" i="4" s="1"/>
  <c r="D5" i="4" s="1"/>
  <c r="B1" i="9"/>
  <c r="C4" i="9" s="1"/>
  <c r="AD55" i="2"/>
  <c r="M26" i="9"/>
  <c r="AC55" i="2"/>
  <c r="AC59" i="2" s="1"/>
  <c r="U13" i="2"/>
  <c r="U14" i="2" s="1"/>
  <c r="E16" i="9"/>
  <c r="F26" i="9"/>
  <c r="V55" i="2"/>
  <c r="F27" i="9"/>
  <c r="F28" i="9"/>
  <c r="G5" i="4"/>
  <c r="E5" i="4"/>
  <c r="B3" i="9"/>
  <c r="G26" i="9"/>
  <c r="W55" i="2"/>
  <c r="C9" i="9"/>
  <c r="D26" i="9"/>
  <c r="T55" i="2"/>
  <c r="T59" i="2" s="1"/>
  <c r="AB13" i="2"/>
  <c r="AB14" i="2" s="1"/>
  <c r="L16" i="9"/>
  <c r="G28" i="9"/>
  <c r="G27" i="9"/>
  <c r="H28" i="9"/>
  <c r="H27" i="9"/>
  <c r="I26" i="9"/>
  <c r="Y55" i="2"/>
  <c r="Y59" i="2" s="1"/>
  <c r="L26" i="9"/>
  <c r="AB55" i="2"/>
  <c r="T13" i="2"/>
  <c r="T14" i="2" s="1"/>
  <c r="D16" i="9"/>
  <c r="AC13" i="2"/>
  <c r="AC14" i="2" s="1"/>
  <c r="M16" i="9"/>
  <c r="I28" i="9"/>
  <c r="I27" i="9"/>
  <c r="C8" i="9"/>
  <c r="J26" i="9"/>
  <c r="Z55" i="2"/>
  <c r="K27" i="9"/>
  <c r="K28" i="9"/>
  <c r="E26" i="9"/>
  <c r="U55" i="2"/>
  <c r="U59" i="2" s="1"/>
  <c r="H26" i="9"/>
  <c r="X55" i="2"/>
  <c r="C6" i="9"/>
  <c r="J28" i="9"/>
  <c r="J27" i="9"/>
  <c r="D10" i="4"/>
  <c r="B26" i="9"/>
  <c r="B10" i="4"/>
  <c r="R55" i="2"/>
  <c r="K26" i="9"/>
  <c r="AA55" i="2"/>
  <c r="AA59" i="2" s="1"/>
  <c r="V13" i="2"/>
  <c r="V14" i="2" s="1"/>
  <c r="AD13" i="2"/>
  <c r="W13" i="2"/>
  <c r="W14" i="2" s="1"/>
  <c r="X13" i="2"/>
  <c r="X14" i="2" s="1"/>
  <c r="Y13" i="2"/>
  <c r="Y14" i="2" s="1"/>
  <c r="Z13" i="2"/>
  <c r="Z14" i="2" s="1"/>
  <c r="R13" i="2"/>
  <c r="R14" i="2" s="1"/>
  <c r="AA13" i="2"/>
  <c r="AA14" i="2" s="1"/>
  <c r="T48" i="2"/>
  <c r="T57" i="2" s="1"/>
  <c r="AB48" i="2"/>
  <c r="AB57" i="2" s="1"/>
  <c r="R48" i="2"/>
  <c r="Z48" i="2"/>
  <c r="Z57" i="2" s="1"/>
  <c r="V31" i="2"/>
  <c r="V56" i="2" s="1"/>
  <c r="Y31" i="2"/>
  <c r="Y56" i="2" s="1"/>
  <c r="U48" i="2"/>
  <c r="U57" i="2" s="1"/>
  <c r="AC48" i="2"/>
  <c r="AC57" i="2" s="1"/>
  <c r="X31" i="2"/>
  <c r="X56" i="2" s="1"/>
  <c r="W31" i="2"/>
  <c r="W56" i="2" s="1"/>
  <c r="AD22" i="2"/>
  <c r="AD26" i="2"/>
  <c r="AD45" i="2"/>
  <c r="AD38" i="2"/>
  <c r="AD42" i="2"/>
  <c r="AD46" i="2"/>
  <c r="AD40" i="2"/>
  <c r="AD44" i="2"/>
  <c r="AD37" i="2"/>
  <c r="AD29" i="2"/>
  <c r="S48" i="2"/>
  <c r="S57" i="2" s="1"/>
  <c r="S59" i="2" s="1"/>
  <c r="AA48" i="2"/>
  <c r="AA57" i="2" s="1"/>
  <c r="S31" i="2"/>
  <c r="S56" i="2" s="1"/>
  <c r="AA31" i="2"/>
  <c r="AA56" i="2" s="1"/>
  <c r="W48" i="2"/>
  <c r="W57" i="2" s="1"/>
  <c r="T31" i="2"/>
  <c r="T56" i="2" s="1"/>
  <c r="AB31" i="2"/>
  <c r="AB56" i="2" s="1"/>
  <c r="X48" i="2"/>
  <c r="X57" i="2" s="1"/>
  <c r="Z31" i="2"/>
  <c r="Z56" i="2" s="1"/>
  <c r="V48" i="2"/>
  <c r="V57" i="2" s="1"/>
  <c r="U31" i="2"/>
  <c r="U56" i="2" s="1"/>
  <c r="AC31" i="2"/>
  <c r="AC56" i="2" s="1"/>
  <c r="Y48" i="2"/>
  <c r="Y57" i="2" s="1"/>
  <c r="AD21" i="2"/>
  <c r="AD20" i="2"/>
  <c r="AD24" i="2"/>
  <c r="AD28" i="2"/>
  <c r="R31" i="2"/>
  <c r="AD39" i="2"/>
  <c r="AD43" i="2"/>
  <c r="AD41" i="2"/>
  <c r="AD25" i="2"/>
  <c r="AD23" i="2"/>
  <c r="AD27" i="2"/>
  <c r="J5" i="4" l="1"/>
  <c r="I5" i="4"/>
  <c r="W58" i="2"/>
  <c r="W60" i="2"/>
  <c r="AD14" i="2"/>
  <c r="D6" i="9"/>
  <c r="E6" i="9" s="1"/>
  <c r="D3" i="9"/>
  <c r="E3" i="9" s="1"/>
  <c r="D5" i="9"/>
  <c r="E5" i="9" s="1"/>
  <c r="D11" i="9"/>
  <c r="E11" i="9" s="1"/>
  <c r="D12" i="9"/>
  <c r="E12" i="9" s="1"/>
  <c r="D4" i="9"/>
  <c r="E4" i="9" s="1"/>
  <c r="D9" i="9"/>
  <c r="E9" i="9" s="1"/>
  <c r="D8" i="9"/>
  <c r="E8" i="9" s="1"/>
  <c r="D7" i="9"/>
  <c r="E7" i="9" s="1"/>
  <c r="D10" i="9"/>
  <c r="E10" i="9" s="1"/>
  <c r="X60" i="2"/>
  <c r="X58" i="2"/>
  <c r="M27" i="9"/>
  <c r="M28" i="9"/>
  <c r="AD59" i="2"/>
  <c r="AC58" i="2"/>
  <c r="AC60" i="2"/>
  <c r="V59" i="2"/>
  <c r="AB58" i="2"/>
  <c r="AB60" i="2"/>
  <c r="U58" i="2"/>
  <c r="U60" i="2"/>
  <c r="S60" i="2"/>
  <c r="S58" i="2"/>
  <c r="X59" i="2"/>
  <c r="D27" i="9"/>
  <c r="D28" i="9"/>
  <c r="W59" i="2"/>
  <c r="Z59" i="2"/>
  <c r="Y60" i="2"/>
  <c r="Y58" i="2"/>
  <c r="R59" i="2"/>
  <c r="C12" i="9"/>
  <c r="C11" i="9"/>
  <c r="L27" i="9"/>
  <c r="L28" i="9"/>
  <c r="AD48" i="2"/>
  <c r="AD57" i="2" s="1"/>
  <c r="R57" i="2"/>
  <c r="T58" i="2"/>
  <c r="T60" i="2"/>
  <c r="AA60" i="2"/>
  <c r="AA58" i="2"/>
  <c r="R56" i="2"/>
  <c r="AD31" i="2"/>
  <c r="AD56" i="2" s="1"/>
  <c r="Z60" i="2"/>
  <c r="Z58" i="2"/>
  <c r="V60" i="2"/>
  <c r="V58" i="2"/>
  <c r="G10" i="4"/>
  <c r="F10" i="4"/>
  <c r="C7" i="9"/>
  <c r="C10" i="9"/>
  <c r="AB59" i="2"/>
  <c r="C5" i="9"/>
  <c r="C3" i="9"/>
  <c r="E27" i="9"/>
  <c r="E28" i="9"/>
  <c r="R60" i="2" l="1"/>
  <c r="R58" i="2"/>
  <c r="AD58" i="2"/>
  <c r="AD60" i="2"/>
</calcChain>
</file>

<file path=xl/comments1.xml><?xml version="1.0" encoding="utf-8"?>
<comments xmlns="http://schemas.openxmlformats.org/spreadsheetml/2006/main">
  <authors>
    <author>Ivan</author>
  </authors>
  <commentList>
    <comment ref="D1" authorId="0" shapeId="0">
      <text>
        <r>
          <rPr>
            <b/>
            <sz val="9"/>
            <color indexed="81"/>
            <rFont val="Tahoma"/>
            <family val="2"/>
            <charset val="238"/>
          </rPr>
          <t>Ivan:</t>
        </r>
        <r>
          <rPr>
            <sz val="9"/>
            <color indexed="81"/>
            <rFont val="Tahoma"/>
            <family val="2"/>
            <charset val="238"/>
          </rPr>
          <t xml:space="preserve">
Група која има низ 2004-2013 нека промени ову вредност у 365.3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  <charset val="238"/>
          </rPr>
          <t>Ivan:</t>
        </r>
        <r>
          <rPr>
            <sz val="9"/>
            <color indexed="81"/>
            <rFont val="Tahoma"/>
            <family val="2"/>
            <charset val="238"/>
          </rPr>
          <t xml:space="preserve">
Унесите која је година из низа са највећим средњим годишњим протицајем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  <charset val="238"/>
          </rPr>
          <t>Ivan:</t>
        </r>
        <r>
          <rPr>
            <sz val="9"/>
            <color indexed="81"/>
            <rFont val="Tahoma"/>
            <family val="2"/>
            <charset val="238"/>
          </rPr>
          <t xml:space="preserve">
Унесите која је година из низа са најмањим средњим годишњим протицајем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  <charset val="238"/>
          </rPr>
          <t>Ivan:</t>
        </r>
        <r>
          <rPr>
            <sz val="9"/>
            <color indexed="81"/>
            <rFont val="Tahoma"/>
            <family val="2"/>
            <charset val="238"/>
          </rPr>
          <t xml:space="preserve">
Унесите месец са највећим средњим протицајем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  <charset val="238"/>
          </rPr>
          <t>Ivan:</t>
        </r>
        <r>
          <rPr>
            <sz val="9"/>
            <color indexed="81"/>
            <rFont val="Tahoma"/>
            <family val="2"/>
            <charset val="238"/>
          </rPr>
          <t xml:space="preserve">
Унесите месец са најмањим средњим протицајем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  <charset val="238"/>
          </rPr>
          <t>Ivan:</t>
        </r>
        <r>
          <rPr>
            <sz val="9"/>
            <color indexed="81"/>
            <rFont val="Tahoma"/>
            <family val="2"/>
            <charset val="238"/>
          </rPr>
          <t xml:space="preserve">
Унесите датум из годишњака када је измерен/процењен највећи протицај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  <charset val="238"/>
          </rPr>
          <t>Ivan:</t>
        </r>
        <r>
          <rPr>
            <sz val="9"/>
            <color indexed="81"/>
            <rFont val="Tahoma"/>
            <family val="2"/>
            <charset val="238"/>
          </rPr>
          <t xml:space="preserve">
Унесите датум из годишњака када је измерен најмањи протицај, ако их је било више са тим износом оставите "више"</t>
        </r>
      </text>
    </comment>
  </commentList>
</comments>
</file>

<file path=xl/comments2.xml><?xml version="1.0" encoding="utf-8"?>
<comments xmlns="http://schemas.openxmlformats.org/spreadsheetml/2006/main">
  <authors>
    <author>Ivan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38"/>
          </rPr>
          <t>Ivan:</t>
        </r>
        <r>
          <rPr>
            <sz val="9"/>
            <color indexed="81"/>
            <rFont val="Tahoma"/>
            <family val="2"/>
            <charset val="238"/>
          </rPr>
          <t xml:space="preserve">
Прекопирати податке за април, мај и јун 2014. године</t>
        </r>
      </text>
    </comment>
  </commentList>
</comments>
</file>

<file path=xl/sharedStrings.xml><?xml version="1.0" encoding="utf-8"?>
<sst xmlns="http://schemas.openxmlformats.org/spreadsheetml/2006/main" count="150" uniqueCount="81">
  <si>
    <t>Година</t>
  </si>
  <si>
    <t>С. Год.</t>
  </si>
  <si>
    <t>Укупно</t>
  </si>
  <si>
    <t>ПРОСЕЧНИ</t>
  </si>
  <si>
    <t>МАКСИМАЛНИ</t>
  </si>
  <si>
    <t>Средњи</t>
  </si>
  <si>
    <t>M. Год.</t>
  </si>
  <si>
    <t>МИНИМАЛНИ</t>
  </si>
  <si>
    <t>Дан</t>
  </si>
  <si>
    <t>I</t>
  </si>
  <si>
    <t>StDev</t>
  </si>
  <si>
    <t>Cv</t>
  </si>
  <si>
    <t>ПРО</t>
  </si>
  <si>
    <t>ЛЕТ</t>
  </si>
  <si>
    <t>ЈЕС</t>
  </si>
  <si>
    <t>ЗИМ</t>
  </si>
  <si>
    <t>Боговађа</t>
  </si>
  <si>
    <t>Укупан број секунди у просечној години</t>
  </si>
  <si>
    <t>Хидролошки
профил</t>
  </si>
  <si>
    <r>
      <t>Q</t>
    </r>
    <r>
      <rPr>
        <b/>
        <vertAlign val="subscript"/>
        <sz val="10"/>
        <color theme="1"/>
        <rFont val="Times New Roman"/>
        <family val="1"/>
        <charset val="238"/>
      </rPr>
      <t>sr</t>
    </r>
    <r>
      <rPr>
        <b/>
        <sz val="10"/>
        <color theme="1"/>
        <rFont val="Times New Roman"/>
        <family val="1"/>
        <charset val="238"/>
      </rPr>
      <t xml:space="preserve">
[m</t>
    </r>
    <r>
      <rPr>
        <b/>
        <vertAlign val="superscript"/>
        <sz val="10"/>
        <color theme="1"/>
        <rFont val="Times New Roman"/>
        <family val="1"/>
        <charset val="238"/>
      </rPr>
      <t>3</t>
    </r>
    <r>
      <rPr>
        <b/>
        <sz val="10"/>
        <color theme="1"/>
        <rFont val="Times New Roman"/>
        <family val="1"/>
        <charset val="238"/>
      </rPr>
      <t>/s]</t>
    </r>
  </si>
  <si>
    <r>
      <t>Q</t>
    </r>
    <r>
      <rPr>
        <b/>
        <vertAlign val="subscript"/>
        <sz val="10"/>
        <color theme="1"/>
        <rFont val="Times New Roman"/>
        <family val="1"/>
        <charset val="238"/>
      </rPr>
      <t>sr</t>
    </r>
    <r>
      <rPr>
        <b/>
        <sz val="10"/>
        <color theme="1"/>
        <rFont val="Times New Roman"/>
        <family val="1"/>
        <charset val="238"/>
      </rPr>
      <t xml:space="preserve">
[m</t>
    </r>
    <r>
      <rPr>
        <b/>
        <vertAlign val="superscript"/>
        <sz val="10"/>
        <color theme="1"/>
        <rFont val="Times New Roman"/>
        <family val="1"/>
        <charset val="238"/>
      </rPr>
      <t>3</t>
    </r>
    <r>
      <rPr>
        <b/>
        <sz val="10"/>
        <color theme="1"/>
        <rFont val="Times New Roman"/>
        <family val="1"/>
        <charset val="238"/>
      </rPr>
      <t>/god]</t>
    </r>
  </si>
  <si>
    <r>
      <t>Q</t>
    </r>
    <r>
      <rPr>
        <b/>
        <vertAlign val="subscript"/>
        <sz val="10"/>
        <color theme="1"/>
        <rFont val="Times New Roman"/>
        <family val="1"/>
        <charset val="238"/>
      </rPr>
      <t>sr</t>
    </r>
    <r>
      <rPr>
        <b/>
        <sz val="10"/>
        <color theme="1"/>
        <rFont val="Times New Roman"/>
        <family val="1"/>
        <charset val="238"/>
      </rPr>
      <t xml:space="preserve">
[km</t>
    </r>
    <r>
      <rPr>
        <b/>
        <vertAlign val="superscript"/>
        <sz val="10"/>
        <color theme="1"/>
        <rFont val="Times New Roman"/>
        <family val="1"/>
        <charset val="238"/>
      </rPr>
      <t>3</t>
    </r>
    <r>
      <rPr>
        <b/>
        <sz val="10"/>
        <color theme="1"/>
        <rFont val="Times New Roman"/>
        <family val="1"/>
        <charset val="238"/>
      </rPr>
      <t>/god]</t>
    </r>
  </si>
  <si>
    <r>
      <t>Q</t>
    </r>
    <r>
      <rPr>
        <b/>
        <vertAlign val="subscript"/>
        <sz val="10"/>
        <color theme="1"/>
        <rFont val="Times New Roman"/>
        <family val="1"/>
        <charset val="238"/>
      </rPr>
      <t>sr max</t>
    </r>
    <r>
      <rPr>
        <b/>
        <sz val="10"/>
        <color theme="1"/>
        <rFont val="Times New Roman"/>
        <family val="1"/>
        <charset val="238"/>
      </rPr>
      <t xml:space="preserve">
[m</t>
    </r>
    <r>
      <rPr>
        <b/>
        <vertAlign val="superscript"/>
        <sz val="10"/>
        <color theme="1"/>
        <rFont val="Times New Roman"/>
        <family val="1"/>
        <charset val="238"/>
      </rPr>
      <t>3</t>
    </r>
    <r>
      <rPr>
        <b/>
        <sz val="10"/>
        <color theme="1"/>
        <rFont val="Times New Roman"/>
        <family val="1"/>
        <charset val="238"/>
      </rPr>
      <t>/s]</t>
    </r>
  </si>
  <si>
    <r>
      <t>Q</t>
    </r>
    <r>
      <rPr>
        <b/>
        <vertAlign val="subscript"/>
        <sz val="10"/>
        <color theme="1"/>
        <rFont val="Times New Roman"/>
        <family val="1"/>
        <charset val="238"/>
      </rPr>
      <t>sr min</t>
    </r>
    <r>
      <rPr>
        <b/>
        <sz val="10"/>
        <color theme="1"/>
        <rFont val="Times New Roman"/>
        <family val="1"/>
        <charset val="238"/>
      </rPr>
      <t xml:space="preserve">
[m</t>
    </r>
    <r>
      <rPr>
        <b/>
        <vertAlign val="superscript"/>
        <sz val="10"/>
        <color theme="1"/>
        <rFont val="Times New Roman"/>
        <family val="1"/>
        <charset val="238"/>
      </rPr>
      <t>3</t>
    </r>
    <r>
      <rPr>
        <b/>
        <sz val="10"/>
        <color theme="1"/>
        <rFont val="Times New Roman"/>
        <family val="1"/>
        <charset val="238"/>
      </rPr>
      <t>/s]</t>
    </r>
  </si>
  <si>
    <t>годишње вредности</t>
  </si>
  <si>
    <r>
      <t>Q</t>
    </r>
    <r>
      <rPr>
        <b/>
        <vertAlign val="subscript"/>
        <sz val="10"/>
        <color theme="1"/>
        <rFont val="Times New Roman"/>
        <family val="1"/>
        <charset val="238"/>
      </rPr>
      <t>sr max</t>
    </r>
    <r>
      <rPr>
        <b/>
        <sz val="10"/>
        <color theme="1"/>
        <rFont val="Times New Roman"/>
        <family val="1"/>
        <charset val="238"/>
      </rPr>
      <t xml:space="preserve">
месец</t>
    </r>
  </si>
  <si>
    <r>
      <t>Q</t>
    </r>
    <r>
      <rPr>
        <b/>
        <vertAlign val="subscript"/>
        <sz val="10"/>
        <color theme="1"/>
        <rFont val="Times New Roman"/>
        <family val="1"/>
        <charset val="238"/>
      </rPr>
      <t>sr min</t>
    </r>
    <r>
      <rPr>
        <b/>
        <sz val="10"/>
        <color theme="1"/>
        <rFont val="Times New Roman"/>
        <family val="1"/>
        <charset val="238"/>
      </rPr>
      <t xml:space="preserve">
година</t>
    </r>
  </si>
  <si>
    <r>
      <t>Q</t>
    </r>
    <r>
      <rPr>
        <b/>
        <vertAlign val="subscript"/>
        <sz val="10"/>
        <color theme="1"/>
        <rFont val="Times New Roman"/>
        <family val="1"/>
        <charset val="238"/>
      </rPr>
      <t>sr max</t>
    </r>
    <r>
      <rPr>
        <b/>
        <sz val="10"/>
        <color theme="1"/>
        <rFont val="Times New Roman"/>
        <family val="1"/>
        <charset val="238"/>
      </rPr>
      <t xml:space="preserve">
година</t>
    </r>
  </si>
  <si>
    <r>
      <t>Q</t>
    </r>
    <r>
      <rPr>
        <b/>
        <vertAlign val="subscript"/>
        <sz val="10"/>
        <color theme="1"/>
        <rFont val="Times New Roman"/>
        <family val="1"/>
        <charset val="238"/>
      </rPr>
      <t>sr min</t>
    </r>
    <r>
      <rPr>
        <b/>
        <sz val="10"/>
        <color theme="1"/>
        <rFont val="Times New Roman"/>
        <family val="1"/>
        <charset val="238"/>
      </rPr>
      <t xml:space="preserve">
месец</t>
    </r>
  </si>
  <si>
    <t>месечне вредности</t>
  </si>
  <si>
    <t>дневне вредности</t>
  </si>
  <si>
    <r>
      <t>Q</t>
    </r>
    <r>
      <rPr>
        <b/>
        <vertAlign val="subscript"/>
        <sz val="10"/>
        <color theme="1"/>
        <rFont val="Times New Roman"/>
        <family val="1"/>
        <charset val="238"/>
      </rPr>
      <t>max</t>
    </r>
    <r>
      <rPr>
        <b/>
        <sz val="10"/>
        <color theme="1"/>
        <rFont val="Times New Roman"/>
        <family val="1"/>
        <charset val="238"/>
      </rPr>
      <t xml:space="preserve">
[m</t>
    </r>
    <r>
      <rPr>
        <b/>
        <vertAlign val="superscript"/>
        <sz val="10"/>
        <color theme="1"/>
        <rFont val="Times New Roman"/>
        <family val="1"/>
        <charset val="238"/>
      </rPr>
      <t>3</t>
    </r>
    <r>
      <rPr>
        <b/>
        <sz val="10"/>
        <color theme="1"/>
        <rFont val="Times New Roman"/>
        <family val="1"/>
        <charset val="238"/>
      </rPr>
      <t>/s]</t>
    </r>
  </si>
  <si>
    <r>
      <t>Q</t>
    </r>
    <r>
      <rPr>
        <b/>
        <vertAlign val="subscript"/>
        <sz val="10"/>
        <color theme="1"/>
        <rFont val="Times New Roman"/>
        <family val="1"/>
        <charset val="238"/>
      </rPr>
      <t>min</t>
    </r>
    <r>
      <rPr>
        <b/>
        <sz val="10"/>
        <color theme="1"/>
        <rFont val="Times New Roman"/>
        <family val="1"/>
        <charset val="238"/>
      </rPr>
      <t xml:space="preserve">
[m</t>
    </r>
    <r>
      <rPr>
        <b/>
        <vertAlign val="superscript"/>
        <sz val="10"/>
        <color theme="1"/>
        <rFont val="Times New Roman"/>
        <family val="1"/>
        <charset val="238"/>
      </rPr>
      <t>3</t>
    </r>
    <r>
      <rPr>
        <b/>
        <sz val="10"/>
        <color theme="1"/>
        <rFont val="Times New Roman"/>
        <family val="1"/>
        <charset val="238"/>
      </rPr>
      <t>/s]</t>
    </r>
  </si>
  <si>
    <r>
      <t>Q</t>
    </r>
    <r>
      <rPr>
        <b/>
        <vertAlign val="subscript"/>
        <sz val="10"/>
        <color theme="1"/>
        <rFont val="Times New Roman"/>
        <family val="1"/>
        <charset val="238"/>
      </rPr>
      <t>max</t>
    </r>
    <r>
      <rPr>
        <b/>
        <sz val="10"/>
        <color theme="1"/>
        <rFont val="Times New Roman"/>
        <family val="1"/>
        <charset val="238"/>
      </rPr>
      <t xml:space="preserve">
датум</t>
    </r>
  </si>
  <si>
    <r>
      <t>Q</t>
    </r>
    <r>
      <rPr>
        <b/>
        <vertAlign val="subscript"/>
        <sz val="10"/>
        <color theme="1"/>
        <rFont val="Times New Roman"/>
        <family val="1"/>
        <charset val="238"/>
      </rPr>
      <t>min</t>
    </r>
    <r>
      <rPr>
        <b/>
        <sz val="10"/>
        <color theme="1"/>
        <rFont val="Times New Roman"/>
        <family val="1"/>
        <charset val="238"/>
      </rPr>
      <t xml:space="preserve">
датум</t>
    </r>
  </si>
  <si>
    <t>више</t>
  </si>
  <si>
    <r>
      <t>Q</t>
    </r>
    <r>
      <rPr>
        <b/>
        <vertAlign val="subscript"/>
        <sz val="10"/>
        <color theme="1"/>
        <rFont val="Times New Roman"/>
        <family val="1"/>
        <charset val="238"/>
      </rPr>
      <t>sr max</t>
    </r>
    <r>
      <rPr>
        <b/>
        <sz val="10"/>
        <color theme="1"/>
        <rFont val="Times New Roman"/>
        <family val="1"/>
        <charset val="238"/>
      </rPr>
      <t xml:space="preserve"> - </t>
    </r>
    <r>
      <rPr>
        <b/>
        <vertAlign val="subscript"/>
        <sz val="10"/>
        <color theme="1"/>
        <rFont val="Times New Roman"/>
        <family val="1"/>
        <charset val="238"/>
      </rPr>
      <t xml:space="preserve">
</t>
    </r>
    <r>
      <rPr>
        <b/>
        <sz val="10"/>
        <color theme="1"/>
        <rFont val="Times New Roman"/>
        <family val="1"/>
        <charset val="238"/>
      </rPr>
      <t>Q</t>
    </r>
    <r>
      <rPr>
        <b/>
        <vertAlign val="subscript"/>
        <sz val="10"/>
        <color theme="1"/>
        <rFont val="Times New Roman"/>
        <family val="1"/>
        <charset val="238"/>
      </rPr>
      <t>sr min</t>
    </r>
  </si>
  <si>
    <r>
      <t>Q</t>
    </r>
    <r>
      <rPr>
        <b/>
        <vertAlign val="subscript"/>
        <sz val="10"/>
        <color theme="1"/>
        <rFont val="Times New Roman"/>
        <family val="1"/>
        <charset val="238"/>
      </rPr>
      <t>max</t>
    </r>
    <r>
      <rPr>
        <b/>
        <sz val="10"/>
        <color theme="1"/>
        <rFont val="Times New Roman"/>
        <family val="1"/>
        <charset val="238"/>
      </rPr>
      <t xml:space="preserve"> - Q</t>
    </r>
    <r>
      <rPr>
        <b/>
        <vertAlign val="subscript"/>
        <sz val="10"/>
        <color theme="1"/>
        <rFont val="Times New Roman"/>
        <family val="1"/>
        <charset val="238"/>
      </rPr>
      <t>min</t>
    </r>
  </si>
  <si>
    <r>
      <t>Q</t>
    </r>
    <r>
      <rPr>
        <b/>
        <vertAlign val="subscript"/>
        <sz val="10"/>
        <color theme="1"/>
        <rFont val="Times New Roman"/>
        <family val="1"/>
        <charset val="238"/>
      </rPr>
      <t>sr max</t>
    </r>
    <r>
      <rPr>
        <b/>
        <sz val="10"/>
        <color theme="1"/>
        <rFont val="Times New Roman"/>
        <family val="1"/>
        <charset val="238"/>
      </rPr>
      <t xml:space="preserve"> / </t>
    </r>
    <r>
      <rPr>
        <b/>
        <vertAlign val="subscript"/>
        <sz val="10"/>
        <color theme="1"/>
        <rFont val="Times New Roman"/>
        <family val="1"/>
        <charset val="238"/>
      </rPr>
      <t xml:space="preserve">
</t>
    </r>
    <r>
      <rPr>
        <b/>
        <sz val="10"/>
        <color theme="1"/>
        <rFont val="Times New Roman"/>
        <family val="1"/>
        <charset val="238"/>
      </rPr>
      <t>Q</t>
    </r>
    <r>
      <rPr>
        <b/>
        <vertAlign val="subscript"/>
        <sz val="10"/>
        <color theme="1"/>
        <rFont val="Times New Roman"/>
        <family val="1"/>
        <charset val="238"/>
      </rPr>
      <t>sr min</t>
    </r>
  </si>
  <si>
    <r>
      <t>Q</t>
    </r>
    <r>
      <rPr>
        <b/>
        <vertAlign val="subscript"/>
        <sz val="10"/>
        <color theme="1"/>
        <rFont val="Times New Roman"/>
        <family val="1"/>
        <charset val="238"/>
      </rPr>
      <t>max</t>
    </r>
    <r>
      <rPr>
        <b/>
        <sz val="10"/>
        <color theme="1"/>
        <rFont val="Times New Roman"/>
        <family val="1"/>
        <charset val="238"/>
      </rPr>
      <t xml:space="preserve"> / Q</t>
    </r>
    <r>
      <rPr>
        <b/>
        <vertAlign val="subscript"/>
        <sz val="10"/>
        <color theme="1"/>
        <rFont val="Times New Roman"/>
        <family val="1"/>
        <charset val="238"/>
      </rPr>
      <t>min</t>
    </r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</si>
  <si>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</si>
  <si>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</si>
  <si>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</si>
  <si>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</si>
  <si>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</si>
  <si>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</si>
  <si>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</si>
  <si>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</si>
  <si>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</si>
  <si>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</si>
  <si>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</si>
  <si>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r>
      <t>Q</t>
    </r>
    <r>
      <rPr>
        <b/>
        <vertAlign val="subscript"/>
        <sz val="10"/>
        <color theme="1"/>
        <rFont val="Times New Roman"/>
        <family val="1"/>
        <charset val="238"/>
      </rPr>
      <t>sr</t>
    </r>
  </si>
  <si>
    <r>
      <t>Q</t>
    </r>
    <r>
      <rPr>
        <b/>
        <vertAlign val="subscript"/>
        <sz val="10"/>
        <color theme="1"/>
        <rFont val="Times New Roman"/>
        <family val="1"/>
        <charset val="238"/>
      </rPr>
      <t>srmax</t>
    </r>
  </si>
  <si>
    <r>
      <t>Q</t>
    </r>
    <r>
      <rPr>
        <b/>
        <vertAlign val="subscript"/>
        <sz val="10"/>
        <color theme="1"/>
        <rFont val="Times New Roman"/>
        <family val="1"/>
        <charset val="238"/>
      </rPr>
      <t>srmin</t>
    </r>
  </si>
  <si>
    <t>АПРИЛ</t>
  </si>
  <si>
    <t>МАЈ</t>
  </si>
  <si>
    <t>ЈУН</t>
  </si>
  <si>
    <t>Месец</t>
  </si>
  <si>
    <t>Просечан број дана годишње 2005-2014</t>
  </si>
  <si>
    <t>Q</t>
  </si>
  <si>
    <t>Qsr</t>
  </si>
  <si>
    <t>0 - StDev</t>
  </si>
  <si>
    <r>
      <t>Q</t>
    </r>
    <r>
      <rPr>
        <b/>
        <vertAlign val="subscript"/>
        <sz val="10"/>
        <color theme="1"/>
        <rFont val="Times New Roman"/>
        <family val="1"/>
        <charset val="238"/>
      </rPr>
      <t>sr god</t>
    </r>
  </si>
  <si>
    <r>
      <t>Q</t>
    </r>
    <r>
      <rPr>
        <b/>
        <vertAlign val="subscript"/>
        <sz val="10"/>
        <color theme="1"/>
        <rFont val="Times New Roman"/>
        <family val="1"/>
        <charset val="238"/>
      </rPr>
      <t>sr god</t>
    </r>
    <r>
      <rPr>
        <b/>
        <sz val="10"/>
        <color theme="1"/>
        <rFont val="Times New Roman"/>
        <family val="1"/>
        <charset val="238"/>
      </rPr>
      <t xml:space="preserve">
- Q</t>
    </r>
    <r>
      <rPr>
        <b/>
        <vertAlign val="subscript"/>
        <sz val="10"/>
        <color theme="1"/>
        <rFont val="Times New Roman"/>
        <family val="1"/>
        <charset val="238"/>
      </rPr>
      <t>sr</t>
    </r>
  </si>
  <si>
    <r>
      <t>Q</t>
    </r>
    <r>
      <rPr>
        <vertAlign val="subscript"/>
        <sz val="10"/>
        <color theme="1"/>
        <rFont val="Times New Roman"/>
        <family val="1"/>
        <charset val="238"/>
      </rPr>
      <t>sr</t>
    </r>
    <r>
      <rPr>
        <sz val="10"/>
        <color theme="1"/>
        <rFont val="Times New Roman"/>
        <family val="1"/>
        <charset val="238"/>
      </rPr>
      <t xml:space="preserve"> =</t>
    </r>
  </si>
  <si>
    <t>2005-2014</t>
  </si>
  <si>
    <t>2004-2013</t>
  </si>
  <si>
    <r>
      <t>Q</t>
    </r>
    <r>
      <rPr>
        <b/>
        <vertAlign val="subscript"/>
        <sz val="10"/>
        <color rgb="FFFF0000"/>
        <rFont val="Times New Roman"/>
        <family val="1"/>
        <charset val="238"/>
      </rPr>
      <t>max sr</t>
    </r>
  </si>
  <si>
    <r>
      <t>Q</t>
    </r>
    <r>
      <rPr>
        <b/>
        <vertAlign val="subscript"/>
        <sz val="10"/>
        <color rgb="FFFF0000"/>
        <rFont val="Times New Roman"/>
        <family val="1"/>
        <charset val="238"/>
      </rPr>
      <t>min sr</t>
    </r>
  </si>
  <si>
    <r>
      <t>Q</t>
    </r>
    <r>
      <rPr>
        <b/>
        <vertAlign val="subscript"/>
        <sz val="10"/>
        <color rgb="FFFF0000"/>
        <rFont val="Times New Roman"/>
        <family val="1"/>
        <charset val="238"/>
      </rPr>
      <t>sr</t>
    </r>
  </si>
  <si>
    <r>
      <t>Q</t>
    </r>
    <r>
      <rPr>
        <b/>
        <vertAlign val="subscript"/>
        <sz val="10"/>
        <color rgb="FFFF0000"/>
        <rFont val="Times New Roman"/>
        <family val="1"/>
        <charset val="238"/>
      </rPr>
      <t>max sr</t>
    </r>
    <r>
      <rPr>
        <b/>
        <sz val="10"/>
        <color rgb="FFFF0000"/>
        <rFont val="Times New Roman"/>
        <family val="1"/>
        <charset val="238"/>
      </rPr>
      <t>/Q</t>
    </r>
    <r>
      <rPr>
        <b/>
        <vertAlign val="subscript"/>
        <sz val="10"/>
        <color rgb="FFFF0000"/>
        <rFont val="Times New Roman"/>
        <family val="1"/>
        <charset val="238"/>
      </rPr>
      <t>sr</t>
    </r>
  </si>
  <si>
    <r>
      <t>Q</t>
    </r>
    <r>
      <rPr>
        <b/>
        <vertAlign val="subscript"/>
        <sz val="10"/>
        <color rgb="FFFF0000"/>
        <rFont val="Times New Roman"/>
        <family val="1"/>
        <charset val="238"/>
      </rPr>
      <t>sr</t>
    </r>
    <r>
      <rPr>
        <b/>
        <sz val="10"/>
        <color rgb="FFFF0000"/>
        <rFont val="Times New Roman"/>
        <family val="1"/>
        <charset val="238"/>
      </rPr>
      <t>/Q</t>
    </r>
    <r>
      <rPr>
        <b/>
        <vertAlign val="subscript"/>
        <sz val="10"/>
        <color rgb="FFFF0000"/>
        <rFont val="Times New Roman"/>
        <family val="1"/>
        <charset val="238"/>
      </rPr>
      <t>min sr</t>
    </r>
  </si>
  <si>
    <r>
      <t>Q</t>
    </r>
    <r>
      <rPr>
        <b/>
        <vertAlign val="subscript"/>
        <sz val="10"/>
        <color rgb="FFFF0000"/>
        <rFont val="Times New Roman"/>
        <family val="1"/>
        <charset val="238"/>
      </rPr>
      <t>max sr</t>
    </r>
    <r>
      <rPr>
        <b/>
        <sz val="10"/>
        <color rgb="FFFF0000"/>
        <rFont val="Times New Roman"/>
        <family val="1"/>
        <charset val="238"/>
      </rPr>
      <t>/Q</t>
    </r>
    <r>
      <rPr>
        <b/>
        <vertAlign val="subscript"/>
        <sz val="10"/>
        <color rgb="FFFF0000"/>
        <rFont val="Times New Roman"/>
        <family val="1"/>
        <charset val="238"/>
      </rPr>
      <t>min sr</t>
    </r>
  </si>
  <si>
    <t>Вредности у овој читате из годишњака (максималне вредности испод дневних). Исто важи и за минималне вредности у табели доле.</t>
  </si>
  <si>
    <t>Вредности у овој табели се рачунају аутоматски, на основу података из табела лево.</t>
  </si>
  <si>
    <t>Група која ради низ 2004-2013, мења формуле за средње годишње минималне и максималне вредности из 28.2 у 28.3 и из 365.2 у 365.3</t>
  </si>
  <si>
    <t>Вредности у ове две табеле се рачунају аутоматски на основу осталих.</t>
  </si>
  <si>
    <t>Вредности у обе табеле се рачунају аутоматски</t>
  </si>
  <si>
    <t>Унети само оно што је назначено коментарима (црвени горњи десни углови), а остало се рачуна аутоматски!</t>
  </si>
  <si>
    <t>Назначене су Вам максималне и минималне вредности за године, као и за месеце током године</t>
  </si>
  <si>
    <t>Не заборавите да мењате године у табелама, нпр. из 2001-2010 у 2005-2014 или 2004-2013.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</si>
</sst>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yyyy/mm/dd;@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b/>
      <sz val="10"/>
      <color rgb="FFFF0000"/>
      <name val="Times New Roman"/>
      <family val="1"/>
      <charset val="238"/>
    </font>
    <font>
      <sz val="10"/>
      <name val="Times New Roman"/>
      <family val="1"/>
      <charset val="238"/>
    </font>
    <font>
      <b/>
      <sz val="10"/>
      <name val="Times New Roman"/>
      <family val="1"/>
      <charset val="238"/>
    </font>
    <font>
      <sz val="10"/>
      <color theme="1"/>
      <name val="Times New Roman"/>
      <family val="1"/>
      <charset val="238"/>
    </font>
    <font>
      <b/>
      <sz val="10"/>
      <color theme="1"/>
      <name val="Times New Roman"/>
      <family val="1"/>
      <charset val="238"/>
    </font>
    <font>
      <b/>
      <vertAlign val="superscript"/>
      <sz val="10"/>
      <color theme="1"/>
      <name val="Times New Roman"/>
      <family val="1"/>
      <charset val="238"/>
    </font>
    <font>
      <b/>
      <vertAlign val="subscript"/>
      <sz val="10"/>
      <color theme="1"/>
      <name val="Times New Roman"/>
      <family val="1"/>
      <charset val="238"/>
    </font>
    <font>
      <b/>
      <vertAlign val="subscript"/>
      <sz val="10"/>
      <color rgb="FFFF0000"/>
      <name val="Times New Roman"/>
      <family val="1"/>
      <charset val="238"/>
    </font>
    <font>
      <b/>
      <sz val="15"/>
      <color rgb="FFFF0000"/>
      <name val="Times New Roman"/>
      <family val="1"/>
      <charset val="238"/>
    </font>
    <font>
      <vertAlign val="subscript"/>
      <sz val="10"/>
      <color theme="1"/>
      <name val="Times New Roman"/>
      <family val="1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3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3" xfId="1" applyFont="1" applyBorder="1" applyAlignment="1">
      <alignment horizontal="center" vertical="center"/>
    </xf>
    <xf numFmtId="0" fontId="3" fillId="0" borderId="3" xfId="1" applyNumberFormat="1" applyFont="1" applyBorder="1" applyAlignment="1">
      <alignment vertical="center"/>
    </xf>
    <xf numFmtId="0" fontId="3" fillId="0" borderId="4" xfId="1" applyNumberFormat="1" applyFont="1" applyBorder="1" applyAlignment="1">
      <alignment vertical="center"/>
    </xf>
    <xf numFmtId="0" fontId="2" fillId="0" borderId="0" xfId="1" applyFont="1" applyBorder="1" applyAlignment="1">
      <alignment horizontal="center" vertical="center"/>
    </xf>
    <xf numFmtId="0" fontId="3" fillId="0" borderId="0" xfId="1" applyNumberFormat="1" applyFont="1" applyBorder="1" applyAlignment="1">
      <alignment vertical="center"/>
    </xf>
    <xf numFmtId="0" fontId="3" fillId="0" borderId="6" xfId="1" applyNumberFormat="1" applyFont="1" applyBorder="1" applyAlignment="1">
      <alignment vertical="center"/>
    </xf>
    <xf numFmtId="0" fontId="2" fillId="0" borderId="8" xfId="1" applyFont="1" applyBorder="1" applyAlignment="1">
      <alignment horizontal="center" vertical="center"/>
    </xf>
    <xf numFmtId="0" fontId="3" fillId="0" borderId="8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2" fontId="3" fillId="0" borderId="10" xfId="0" applyNumberFormat="1" applyFont="1" applyBorder="1" applyAlignment="1">
      <alignment vertical="center"/>
    </xf>
    <xf numFmtId="2" fontId="3" fillId="0" borderId="11" xfId="0" applyNumberFormat="1" applyFont="1" applyBorder="1" applyAlignment="1">
      <alignment vertical="center"/>
    </xf>
    <xf numFmtId="0" fontId="2" fillId="0" borderId="13" xfId="1" applyFont="1" applyBorder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2" fontId="3" fillId="0" borderId="22" xfId="0" applyNumberFormat="1" applyFont="1" applyBorder="1" applyAlignment="1">
      <alignment vertical="center"/>
    </xf>
    <xf numFmtId="2" fontId="3" fillId="0" borderId="23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2" fontId="4" fillId="0" borderId="19" xfId="0" applyNumberFormat="1" applyFont="1" applyBorder="1" applyAlignment="1">
      <alignment vertical="center"/>
    </xf>
    <xf numFmtId="2" fontId="3" fillId="0" borderId="25" xfId="0" applyNumberFormat="1" applyFont="1" applyBorder="1" applyAlignment="1">
      <alignment vertical="center"/>
    </xf>
    <xf numFmtId="2" fontId="3" fillId="0" borderId="26" xfId="0" applyNumberFormat="1" applyFont="1" applyBorder="1" applyAlignment="1">
      <alignment vertical="center"/>
    </xf>
    <xf numFmtId="2" fontId="4" fillId="0" borderId="27" xfId="0" applyNumberFormat="1" applyFont="1" applyBorder="1" applyAlignment="1">
      <alignment vertical="center"/>
    </xf>
    <xf numFmtId="2" fontId="2" fillId="0" borderId="13" xfId="0" applyNumberFormat="1" applyFont="1" applyBorder="1" applyAlignment="1">
      <alignment vertical="center"/>
    </xf>
    <xf numFmtId="2" fontId="2" fillId="0" borderId="21" xfId="0" applyNumberFormat="1" applyFont="1" applyBorder="1" applyAlignment="1">
      <alignment vertical="center"/>
    </xf>
    <xf numFmtId="0" fontId="2" fillId="0" borderId="15" xfId="1" applyFont="1" applyBorder="1" applyAlignment="1">
      <alignment horizontal="center" vertical="center"/>
    </xf>
    <xf numFmtId="2" fontId="3" fillId="0" borderId="16" xfId="0" applyNumberFormat="1" applyFont="1" applyBorder="1" applyAlignment="1">
      <alignment vertical="center"/>
    </xf>
    <xf numFmtId="2" fontId="3" fillId="0" borderId="17" xfId="0" applyNumberFormat="1" applyFont="1" applyBorder="1" applyAlignment="1">
      <alignment vertical="center"/>
    </xf>
    <xf numFmtId="2" fontId="3" fillId="0" borderId="24" xfId="0" applyNumberFormat="1" applyFont="1" applyBorder="1" applyAlignment="1">
      <alignment vertical="center"/>
    </xf>
    <xf numFmtId="2" fontId="2" fillId="0" borderId="15" xfId="0" applyNumberFormat="1" applyFont="1" applyBorder="1" applyAlignment="1">
      <alignment vertical="center"/>
    </xf>
    <xf numFmtId="2" fontId="4" fillId="0" borderId="20" xfId="0" applyNumberFormat="1" applyFont="1" applyBorder="1" applyAlignment="1">
      <alignment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vertical="center"/>
    </xf>
    <xf numFmtId="2" fontId="2" fillId="2" borderId="30" xfId="0" applyNumberFormat="1" applyFont="1" applyFill="1" applyBorder="1" applyAlignment="1">
      <alignment vertical="center"/>
    </xf>
    <xf numFmtId="0" fontId="2" fillId="0" borderId="34" xfId="0" applyFont="1" applyBorder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12" xfId="0" applyNumberFormat="1" applyFont="1" applyBorder="1" applyAlignment="1">
      <alignment vertical="center"/>
    </xf>
    <xf numFmtId="2" fontId="2" fillId="0" borderId="14" xfId="0" applyNumberFormat="1" applyFont="1" applyBorder="1" applyAlignment="1">
      <alignment vertical="center"/>
    </xf>
    <xf numFmtId="2" fontId="2" fillId="2" borderId="33" xfId="0" applyNumberFormat="1" applyFont="1" applyFill="1" applyBorder="1" applyAlignment="1">
      <alignment vertical="center"/>
    </xf>
    <xf numFmtId="0" fontId="2" fillId="0" borderId="12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2" fontId="2" fillId="0" borderId="33" xfId="0" applyNumberFormat="1" applyFont="1" applyBorder="1" applyAlignment="1">
      <alignment vertical="center"/>
    </xf>
    <xf numFmtId="0" fontId="2" fillId="0" borderId="35" xfId="0" applyFont="1" applyBorder="1" applyAlignment="1">
      <alignment horizontal="center" vertical="center"/>
    </xf>
    <xf numFmtId="0" fontId="2" fillId="0" borderId="36" xfId="1" applyFont="1" applyBorder="1" applyAlignment="1">
      <alignment horizontal="center" vertical="center"/>
    </xf>
    <xf numFmtId="0" fontId="2" fillId="0" borderId="33" xfId="1" applyFont="1" applyBorder="1" applyAlignment="1">
      <alignment horizontal="center" vertical="center"/>
    </xf>
    <xf numFmtId="2" fontId="3" fillId="0" borderId="3" xfId="1" applyNumberFormat="1" applyFont="1" applyBorder="1" applyAlignment="1">
      <alignment vertical="center"/>
    </xf>
    <xf numFmtId="2" fontId="3" fillId="0" borderId="4" xfId="1" applyNumberFormat="1" applyFont="1" applyBorder="1" applyAlignment="1">
      <alignment vertical="center"/>
    </xf>
    <xf numFmtId="2" fontId="3" fillId="0" borderId="0" xfId="1" applyNumberFormat="1" applyFont="1" applyBorder="1" applyAlignment="1">
      <alignment vertical="center"/>
    </xf>
    <xf numFmtId="2" fontId="3" fillId="0" borderId="6" xfId="1" applyNumberFormat="1" applyFont="1" applyBorder="1" applyAlignment="1">
      <alignment vertical="center"/>
    </xf>
    <xf numFmtId="2" fontId="3" fillId="0" borderId="8" xfId="1" applyNumberFormat="1" applyFont="1" applyBorder="1" applyAlignment="1">
      <alignment vertical="center"/>
    </xf>
    <xf numFmtId="2" fontId="3" fillId="0" borderId="9" xfId="1" applyNumberFormat="1" applyFont="1" applyBorder="1" applyAlignment="1">
      <alignment vertical="center"/>
    </xf>
    <xf numFmtId="2" fontId="3" fillId="0" borderId="3" xfId="0" applyNumberFormat="1" applyFont="1" applyBorder="1" applyAlignment="1">
      <alignment vertical="center"/>
    </xf>
    <xf numFmtId="2" fontId="3" fillId="0" borderId="4" xfId="0" applyNumberFormat="1" applyFont="1" applyBorder="1" applyAlignment="1">
      <alignment vertical="center"/>
    </xf>
    <xf numFmtId="2" fontId="3" fillId="0" borderId="0" xfId="0" applyNumberFormat="1" applyFont="1" applyBorder="1" applyAlignment="1">
      <alignment vertical="center"/>
    </xf>
    <xf numFmtId="2" fontId="3" fillId="0" borderId="6" xfId="0" applyNumberFormat="1" applyFont="1" applyBorder="1" applyAlignment="1">
      <alignment vertical="center"/>
    </xf>
    <xf numFmtId="2" fontId="3" fillId="0" borderId="8" xfId="0" applyNumberFormat="1" applyFont="1" applyBorder="1" applyAlignment="1">
      <alignment vertical="center"/>
    </xf>
    <xf numFmtId="2" fontId="3" fillId="0" borderId="9" xfId="0" applyNumberFormat="1" applyFont="1" applyBorder="1" applyAlignment="1">
      <alignment vertical="center"/>
    </xf>
    <xf numFmtId="2" fontId="6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2" fontId="6" fillId="0" borderId="1" xfId="0" applyNumberFormat="1" applyFont="1" applyBorder="1" applyAlignment="1">
      <alignment vertical="center"/>
    </xf>
    <xf numFmtId="3" fontId="6" fillId="0" borderId="1" xfId="0" applyNumberFormat="1" applyFont="1" applyBorder="1" applyAlignment="1">
      <alignment vertical="center"/>
    </xf>
    <xf numFmtId="164" fontId="6" fillId="0" borderId="1" xfId="0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2" fontId="5" fillId="0" borderId="38" xfId="0" applyNumberFormat="1" applyFont="1" applyBorder="1" applyAlignment="1">
      <alignment vertical="center"/>
    </xf>
    <xf numFmtId="2" fontId="5" fillId="0" borderId="40" xfId="0" applyNumberFormat="1" applyFont="1" applyBorder="1" applyAlignment="1">
      <alignment vertical="center"/>
    </xf>
    <xf numFmtId="2" fontId="5" fillId="0" borderId="41" xfId="0" applyNumberFormat="1" applyFont="1" applyBorder="1" applyAlignment="1">
      <alignment vertical="center"/>
    </xf>
    <xf numFmtId="2" fontId="5" fillId="0" borderId="39" xfId="0" applyNumberFormat="1" applyFont="1" applyBorder="1" applyAlignment="1">
      <alignment vertical="center"/>
    </xf>
    <xf numFmtId="2" fontId="5" fillId="0" borderId="10" xfId="0" applyNumberFormat="1" applyFont="1" applyBorder="1" applyAlignment="1">
      <alignment vertical="center"/>
    </xf>
    <xf numFmtId="2" fontId="5" fillId="0" borderId="42" xfId="0" applyNumberFormat="1" applyFont="1" applyBorder="1" applyAlignment="1">
      <alignment vertical="center"/>
    </xf>
    <xf numFmtId="0" fontId="6" fillId="0" borderId="3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5" fillId="0" borderId="43" xfId="0" applyNumberFormat="1" applyFont="1" applyBorder="1" applyAlignment="1">
      <alignment vertical="center"/>
    </xf>
    <xf numFmtId="2" fontId="5" fillId="0" borderId="37" xfId="0" applyNumberFormat="1" applyFont="1" applyBorder="1" applyAlignment="1">
      <alignment vertical="center"/>
    </xf>
    <xf numFmtId="2" fontId="5" fillId="0" borderId="44" xfId="0" applyNumberFormat="1" applyFont="1" applyBorder="1" applyAlignment="1">
      <alignment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2" fontId="6" fillId="0" borderId="12" xfId="0" applyNumberFormat="1" applyFont="1" applyBorder="1" applyAlignment="1">
      <alignment vertical="center"/>
    </xf>
    <xf numFmtId="2" fontId="6" fillId="0" borderId="13" xfId="0" applyNumberFormat="1" applyFont="1" applyBorder="1" applyAlignment="1">
      <alignment vertical="center"/>
    </xf>
    <xf numFmtId="2" fontId="6" fillId="0" borderId="14" xfId="0" applyNumberFormat="1" applyFont="1" applyBorder="1" applyAlignment="1">
      <alignment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3" fillId="0" borderId="28" xfId="0" applyFont="1" applyBorder="1" applyAlignment="1">
      <alignment horizontal="right" vertical="center"/>
    </xf>
    <xf numFmtId="0" fontId="3" fillId="0" borderId="29" xfId="0" applyFont="1" applyBorder="1" applyAlignment="1">
      <alignment horizontal="right" vertical="center"/>
    </xf>
    <xf numFmtId="0" fontId="3" fillId="0" borderId="30" xfId="0" applyFont="1" applyBorder="1" applyAlignment="1">
      <alignment horizontal="right" vertical="center"/>
    </xf>
    <xf numFmtId="0" fontId="6" fillId="0" borderId="33" xfId="0" applyFont="1" applyBorder="1" applyAlignment="1">
      <alignment horizontal="center" vertical="center"/>
    </xf>
    <xf numFmtId="0" fontId="3" fillId="0" borderId="28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4" fillId="0" borderId="18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2" fontId="5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textRotation="90"/>
    </xf>
    <xf numFmtId="0" fontId="2" fillId="0" borderId="29" xfId="0" applyFont="1" applyBorder="1" applyAlignment="1">
      <alignment horizontal="center" vertical="center" textRotation="90"/>
    </xf>
    <xf numFmtId="0" fontId="2" fillId="0" borderId="30" xfId="0" applyFont="1" applyBorder="1" applyAlignment="1">
      <alignment horizontal="center" vertical="center" textRotation="90"/>
    </xf>
    <xf numFmtId="0" fontId="6" fillId="0" borderId="35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28" xfId="0" applyFont="1" applyBorder="1" applyAlignment="1">
      <alignment horizontal="center" vertical="center" textRotation="90"/>
    </xf>
    <xf numFmtId="0" fontId="10" fillId="0" borderId="29" xfId="0" applyFont="1" applyBorder="1" applyAlignment="1">
      <alignment horizontal="center" vertical="center" textRotation="90"/>
    </xf>
    <xf numFmtId="0" fontId="10" fillId="0" borderId="30" xfId="0" applyFont="1" applyBorder="1" applyAlignment="1">
      <alignment horizontal="center" vertical="center" textRotation="90"/>
    </xf>
  </cellXfs>
  <cellStyles count="2">
    <cellStyle name="Normal" xfId="0" builtinId="0"/>
    <cellStyle name="Normal 2" xfId="1"/>
  </cellStyles>
  <dxfs count="4"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000099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r-Cyrl-RS"/>
              <a:t>СРЕДЊИ ГОДИШЊИ ПРОТИЦАЈИ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 w="15875">
              <a:solidFill>
                <a:schemeClr val="tx1">
                  <a:lumMod val="85000"/>
                  <a:lumOff val="15000"/>
                </a:schemeClr>
              </a:solidFill>
            </a:ln>
          </c:spPr>
          <c:invertIfNegative val="0"/>
          <c:dLbls>
            <c:delete val="1"/>
          </c:dLbls>
          <c:trendline>
            <c:spPr>
              <a:ln w="25400" cmpd="sng">
                <a:solidFill>
                  <a:schemeClr val="tx1">
                    <a:lumMod val="75000"/>
                    <a:lumOff val="25000"/>
                  </a:schemeClr>
                </a:solidFill>
                <a:prstDash val="lgDash"/>
              </a:ln>
            </c:spPr>
            <c:trendlineType val="linear"/>
            <c:forward val="0.5"/>
            <c:backward val="0.5"/>
            <c:dispRSqr val="0"/>
            <c:dispEq val="0"/>
          </c:trendline>
          <c:cat>
            <c:numRef>
              <c:f>Q!$Q$2:$Q$11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Q!$AD$2:$AD$11</c:f>
              <c:numCache>
                <c:formatCode>0.00</c:formatCode>
                <c:ptCount val="10"/>
                <c:pt idx="0">
                  <c:v>4.479665753424654</c:v>
                </c:pt>
                <c:pt idx="1">
                  <c:v>2.9634630136986293</c:v>
                </c:pt>
                <c:pt idx="2">
                  <c:v>2.1344000000000007</c:v>
                </c:pt>
                <c:pt idx="3">
                  <c:v>3.2912459016393436</c:v>
                </c:pt>
                <c:pt idx="4">
                  <c:v>6.8185945205479399</c:v>
                </c:pt>
                <c:pt idx="5">
                  <c:v>6.5027753424657604</c:v>
                </c:pt>
                <c:pt idx="6">
                  <c:v>3.7749343088685761</c:v>
                </c:pt>
                <c:pt idx="7">
                  <c:v>2.7013537461615837</c:v>
                </c:pt>
                <c:pt idx="8">
                  <c:v>4.1551972602739715</c:v>
                </c:pt>
                <c:pt idx="9">
                  <c:v>7.8226027397260323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3-4439-9AD9-3C5A9CA33A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89938944"/>
        <c:axId val="89997312"/>
      </c:barChart>
      <c:catAx>
        <c:axId val="8993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9997312"/>
        <c:crosses val="autoZero"/>
        <c:auto val="0"/>
        <c:lblAlgn val="ctr"/>
        <c:lblOffset val="100"/>
        <c:noMultiLvlLbl val="0"/>
      </c:catAx>
      <c:valAx>
        <c:axId val="89997312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89938944"/>
        <c:crosses val="autoZero"/>
        <c:crossBetween val="between"/>
        <c:majorUnit val="1"/>
      </c:valAx>
      <c:spPr>
        <a:solidFill>
          <a:schemeClr val="bg1">
            <a:lumMod val="95000"/>
          </a:schemeClr>
        </a:solidFill>
      </c:spPr>
    </c:plotArea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r-Cyrl-RS" baseline="0"/>
              <a:t>СТАНДАРДИЗОВАНО ОДСТУПАЊЕ СРЕДЊИХ ГОДИШЊИХ ПРОТИЦАЈА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Боговађа</c:v>
          </c:tx>
          <c:spPr>
            <a:solidFill>
              <a:schemeClr val="bg1">
                <a:lumMod val="50000"/>
              </a:schemeClr>
            </a:solidFill>
            <a:ln w="15875">
              <a:solidFill>
                <a:schemeClr val="tx1">
                  <a:lumMod val="85000"/>
                  <a:lumOff val="15000"/>
                </a:schemeClr>
              </a:solidFill>
            </a:ln>
          </c:spPr>
          <c:invertIfNegative val="0"/>
          <c:cat>
            <c:numRef>
              <c:f>Прорачуни2!$A$3:$A$12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Прорачуни2!$C$3:$C$12</c:f>
              <c:numCache>
                <c:formatCode>0.00</c:formatCode>
                <c:ptCount val="10"/>
                <c:pt idx="0">
                  <c:v>1.604650538739083E-2</c:v>
                </c:pt>
                <c:pt idx="1">
                  <c:v>-1.5001562343386339</c:v>
                </c:pt>
                <c:pt idx="2">
                  <c:v>-2.3292192480372624</c:v>
                </c:pt>
                <c:pt idx="3">
                  <c:v>-1.1723733463979196</c:v>
                </c:pt>
                <c:pt idx="4">
                  <c:v>2.3549752725106767</c:v>
                </c:pt>
                <c:pt idx="5">
                  <c:v>2.0391560944284972</c:v>
                </c:pt>
                <c:pt idx="6">
                  <c:v>-0.68868493916868712</c:v>
                </c:pt>
                <c:pt idx="7">
                  <c:v>-1.7622655018756794</c:v>
                </c:pt>
                <c:pt idx="8">
                  <c:v>-0.30842198776329166</c:v>
                </c:pt>
                <c:pt idx="9">
                  <c:v>3.3589834916887691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E-4344-AB08-44DA81752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94356992"/>
        <c:axId val="91913536"/>
      </c:barChart>
      <c:scatterChart>
        <c:scatterStyle val="smoothMarker"/>
        <c:varyColors val="0"/>
        <c:ser>
          <c:idx val="1"/>
          <c:order val="1"/>
          <c:spPr>
            <a:ln>
              <a:solidFill>
                <a:schemeClr val="tx1">
                  <a:lumMod val="85000"/>
                  <a:lumOff val="15000"/>
                </a:schemeClr>
              </a:solidFill>
              <a:prstDash val="sysDash"/>
            </a:ln>
          </c:spPr>
          <c:marker>
            <c:symbol val="none"/>
          </c:marker>
          <c:yVal>
            <c:numRef>
              <c:f>Прорачуни2!$D$3:$D$12</c:f>
              <c:numCache>
                <c:formatCode>0.00</c:formatCode>
                <c:ptCount val="10"/>
                <c:pt idx="0">
                  <c:v>1.9354088944456678</c:v>
                </c:pt>
                <c:pt idx="1">
                  <c:v>1.9354088944456678</c:v>
                </c:pt>
                <c:pt idx="2">
                  <c:v>1.9354088944456678</c:v>
                </c:pt>
                <c:pt idx="3">
                  <c:v>1.9354088944456678</c:v>
                </c:pt>
                <c:pt idx="4">
                  <c:v>1.9354088944456678</c:v>
                </c:pt>
                <c:pt idx="5">
                  <c:v>1.9354088944456678</c:v>
                </c:pt>
                <c:pt idx="6">
                  <c:v>1.9354088944456678</c:v>
                </c:pt>
                <c:pt idx="7">
                  <c:v>1.9354088944456678</c:v>
                </c:pt>
                <c:pt idx="8">
                  <c:v>1.9354088944456678</c:v>
                </c:pt>
                <c:pt idx="9">
                  <c:v>1.9354088944456678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5E-4344-AB08-44DA817521C6}"/>
            </c:ext>
          </c:extLst>
        </c:ser>
        <c:ser>
          <c:idx val="2"/>
          <c:order val="2"/>
          <c:spPr>
            <a:ln>
              <a:solidFill>
                <a:schemeClr val="tx1">
                  <a:lumMod val="85000"/>
                  <a:lumOff val="15000"/>
                </a:schemeClr>
              </a:solidFill>
              <a:prstDash val="sysDash"/>
            </a:ln>
          </c:spPr>
          <c:marker>
            <c:symbol val="none"/>
          </c:marker>
          <c:yVal>
            <c:numRef>
              <c:f>Прорачуни2!$E$3:$E$12</c:f>
              <c:numCache>
                <c:formatCode>0.00</c:formatCode>
                <c:ptCount val="10"/>
                <c:pt idx="0">
                  <c:v>-1.9354088944456678</c:v>
                </c:pt>
                <c:pt idx="1">
                  <c:v>-1.9354088944456678</c:v>
                </c:pt>
                <c:pt idx="2">
                  <c:v>-1.9354088944456678</c:v>
                </c:pt>
                <c:pt idx="3">
                  <c:v>-1.9354088944456678</c:v>
                </c:pt>
                <c:pt idx="4">
                  <c:v>-1.9354088944456678</c:v>
                </c:pt>
                <c:pt idx="5">
                  <c:v>-1.9354088944456678</c:v>
                </c:pt>
                <c:pt idx="6">
                  <c:v>-1.9354088944456678</c:v>
                </c:pt>
                <c:pt idx="7">
                  <c:v>-1.9354088944456678</c:v>
                </c:pt>
                <c:pt idx="8">
                  <c:v>-1.9354088944456678</c:v>
                </c:pt>
                <c:pt idx="9">
                  <c:v>-1.9354088944456678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5E-4344-AB08-44DA81752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56992"/>
        <c:axId val="91913536"/>
      </c:scatterChart>
      <c:catAx>
        <c:axId val="9435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91913536"/>
        <c:crosses val="autoZero"/>
        <c:auto val="0"/>
        <c:lblAlgn val="ctr"/>
        <c:lblOffset val="100"/>
        <c:noMultiLvlLbl val="0"/>
      </c:catAx>
      <c:valAx>
        <c:axId val="91913536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94356992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Средња вредност</c:v>
          </c:tx>
          <c:spPr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ymbol val="diamond"/>
            <c:size val="10"/>
            <c:spPr>
              <a:solidFill>
                <a:schemeClr val="tx1">
                  <a:lumMod val="85000"/>
                  <a:lumOff val="15000"/>
                </a:schemeClr>
              </a:solidFill>
              <a:ln>
                <a:solidFill>
                  <a:schemeClr val="tx1">
                    <a:lumMod val="85000"/>
                    <a:lumOff val="15000"/>
                  </a:schemeClr>
                </a:solidFill>
              </a:ln>
            </c:spPr>
          </c:marker>
          <c:xVal>
            <c:numRef>
              <c:f>Прорачуни2!$B$14:$M$14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Прорачуни2!$B$26:$M$26</c:f>
              <c:numCache>
                <c:formatCode>0.00</c:formatCode>
                <c:ptCount val="12"/>
                <c:pt idx="0">
                  <c:v>4.89657595959721</c:v>
                </c:pt>
                <c:pt idx="1">
                  <c:v>7.7122348000389236</c:v>
                </c:pt>
                <c:pt idx="2">
                  <c:v>10.910736988387708</c:v>
                </c:pt>
                <c:pt idx="3">
                  <c:v>6.001394740589574</c:v>
                </c:pt>
                <c:pt idx="4">
                  <c:v>3.1562976006668952</c:v>
                </c:pt>
                <c:pt idx="5">
                  <c:v>4.5831542966372316</c:v>
                </c:pt>
                <c:pt idx="6">
                  <c:v>2.3511324087441285</c:v>
                </c:pt>
                <c:pt idx="7">
                  <c:v>1.2992483870967748</c:v>
                </c:pt>
                <c:pt idx="8">
                  <c:v>2.0484900000000001</c:v>
                </c:pt>
                <c:pt idx="9">
                  <c:v>2.0822284269929812</c:v>
                </c:pt>
                <c:pt idx="10">
                  <c:v>3.8219394835209632</c:v>
                </c:pt>
                <c:pt idx="11">
                  <c:v>4.9482761123751597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FD-44F3-8EC6-F4981752FBB8}"/>
            </c:ext>
          </c:extLst>
        </c:ser>
        <c:ser>
          <c:idx val="1"/>
          <c:order val="1"/>
          <c:tx>
            <c:v>Ср. макс. вредност</c:v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triangle"/>
            <c:size val="10"/>
            <c:spPr>
              <a:solidFill>
                <a:schemeClr val="tx1">
                  <a:lumMod val="65000"/>
                  <a:lumOff val="35000"/>
                </a:schemeClr>
              </a:solidFill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marker>
          <c:xVal>
            <c:numRef>
              <c:f>Прорачуни2!$B$14:$M$14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Прорачуни2!$B$27:$M$27</c:f>
              <c:numCache>
                <c:formatCode>0.00</c:formatCode>
                <c:ptCount val="12"/>
                <c:pt idx="0">
                  <c:v>7.8670967741935485</c:v>
                </c:pt>
                <c:pt idx="1">
                  <c:v>18.504642857142859</c:v>
                </c:pt>
                <c:pt idx="2">
                  <c:v>29.012903225806447</c:v>
                </c:pt>
                <c:pt idx="3">
                  <c:v>12.398999999999997</c:v>
                </c:pt>
                <c:pt idx="4">
                  <c:v>7.8635483870967757</c:v>
                </c:pt>
                <c:pt idx="5">
                  <c:v>19.326666666666664</c:v>
                </c:pt>
                <c:pt idx="6">
                  <c:v>9.2483870967741932</c:v>
                </c:pt>
                <c:pt idx="7">
                  <c:v>4.1429999999999998</c:v>
                </c:pt>
                <c:pt idx="8">
                  <c:v>12.427066666666665</c:v>
                </c:pt>
                <c:pt idx="9">
                  <c:v>5.1616129032258096</c:v>
                </c:pt>
                <c:pt idx="10">
                  <c:v>9.4225281685429163</c:v>
                </c:pt>
                <c:pt idx="11">
                  <c:v>10.448064516129032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FD-44F3-8EC6-F4981752FBB8}"/>
            </c:ext>
          </c:extLst>
        </c:ser>
        <c:ser>
          <c:idx val="2"/>
          <c:order val="2"/>
          <c:tx>
            <c:v>Ср. мин. вредност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square"/>
            <c:size val="8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Прорачуни2!$B$14:$M$14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Прорачуни2!$B$28:$M$28</c:f>
              <c:numCache>
                <c:formatCode>0.00</c:formatCode>
                <c:ptCount val="12"/>
                <c:pt idx="0">
                  <c:v>0.81645161290322599</c:v>
                </c:pt>
                <c:pt idx="1">
                  <c:v>0.95982142857142871</c:v>
                </c:pt>
                <c:pt idx="2">
                  <c:v>2.3993548387096775</c:v>
                </c:pt>
                <c:pt idx="3">
                  <c:v>1.4933333333333334</c:v>
                </c:pt>
                <c:pt idx="4">
                  <c:v>0.7475806451612903</c:v>
                </c:pt>
                <c:pt idx="5">
                  <c:v>0.64200000000000002</c:v>
                </c:pt>
                <c:pt idx="6">
                  <c:v>0.22206451612903227</c:v>
                </c:pt>
                <c:pt idx="7">
                  <c:v>9.3774193548387105E-2</c:v>
                </c:pt>
                <c:pt idx="8">
                  <c:v>0.34866666666666674</c:v>
                </c:pt>
                <c:pt idx="9">
                  <c:v>0.61764516129032265</c:v>
                </c:pt>
                <c:pt idx="10">
                  <c:v>0.75219999999999998</c:v>
                </c:pt>
                <c:pt idx="11">
                  <c:v>1.9825806451612904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FD-44F3-8EC6-F4981752F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25024"/>
        <c:axId val="91425600"/>
      </c:scatterChart>
      <c:valAx>
        <c:axId val="91425024"/>
        <c:scaling>
          <c:orientation val="minMax"/>
          <c:max val="12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91425600"/>
        <c:crosses val="autoZero"/>
        <c:crossBetween val="midCat"/>
        <c:majorUnit val="1"/>
      </c:valAx>
      <c:valAx>
        <c:axId val="91425600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91425024"/>
        <c:crosses val="autoZero"/>
        <c:crossBetween val="midCat"/>
      </c:valAx>
      <c:spPr>
        <a:solidFill>
          <a:schemeClr val="bg1">
            <a:lumMod val="95000"/>
          </a:schemeClr>
        </a:solidFill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r-Cyrl-RS"/>
              <a:t>НИВОГРАМ ЗА</a:t>
            </a:r>
            <a:r>
              <a:rPr lang="sr-Cyrl-RS" baseline="0"/>
              <a:t> АПРИЛ, МАЈ И ЈУН 2014. ГОДИНЕ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'2014 апр-јун'!$B$2:$B$92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11</c:v>
                </c:pt>
                <c:pt idx="41">
                  <c:v>12</c:v>
                </c:pt>
                <c:pt idx="42">
                  <c:v>13</c:v>
                </c:pt>
                <c:pt idx="43">
                  <c:v>14</c:v>
                </c:pt>
                <c:pt idx="44">
                  <c:v>15</c:v>
                </c:pt>
                <c:pt idx="45">
                  <c:v>16</c:v>
                </c:pt>
                <c:pt idx="46">
                  <c:v>17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22</c:v>
                </c:pt>
                <c:pt idx="52">
                  <c:v>23</c:v>
                </c:pt>
                <c:pt idx="53">
                  <c:v>24</c:v>
                </c:pt>
                <c:pt idx="54">
                  <c:v>25</c:v>
                </c:pt>
                <c:pt idx="55">
                  <c:v>26</c:v>
                </c:pt>
                <c:pt idx="56">
                  <c:v>27</c:v>
                </c:pt>
                <c:pt idx="57">
                  <c:v>28</c:v>
                </c:pt>
                <c:pt idx="58">
                  <c:v>29</c:v>
                </c:pt>
                <c:pt idx="59">
                  <c:v>30</c:v>
                </c:pt>
                <c:pt idx="60">
                  <c:v>31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6</c:v>
                </c:pt>
                <c:pt idx="67">
                  <c:v>7</c:v>
                </c:pt>
                <c:pt idx="68">
                  <c:v>8</c:v>
                </c:pt>
                <c:pt idx="69">
                  <c:v>9</c:v>
                </c:pt>
                <c:pt idx="70">
                  <c:v>10</c:v>
                </c:pt>
                <c:pt idx="71">
                  <c:v>11</c:v>
                </c:pt>
                <c:pt idx="72">
                  <c:v>12</c:v>
                </c:pt>
                <c:pt idx="73">
                  <c:v>13</c:v>
                </c:pt>
                <c:pt idx="74">
                  <c:v>14</c:v>
                </c:pt>
                <c:pt idx="75">
                  <c:v>15</c:v>
                </c:pt>
                <c:pt idx="76">
                  <c:v>16</c:v>
                </c:pt>
                <c:pt idx="77">
                  <c:v>17</c:v>
                </c:pt>
                <c:pt idx="78">
                  <c:v>18</c:v>
                </c:pt>
                <c:pt idx="79">
                  <c:v>19</c:v>
                </c:pt>
                <c:pt idx="80">
                  <c:v>20</c:v>
                </c:pt>
                <c:pt idx="81">
                  <c:v>21</c:v>
                </c:pt>
                <c:pt idx="82">
                  <c:v>22</c:v>
                </c:pt>
                <c:pt idx="83">
                  <c:v>23</c:v>
                </c:pt>
                <c:pt idx="84">
                  <c:v>24</c:v>
                </c:pt>
                <c:pt idx="85">
                  <c:v>25</c:v>
                </c:pt>
                <c:pt idx="86">
                  <c:v>26</c:v>
                </c:pt>
                <c:pt idx="87">
                  <c:v>27</c:v>
                </c:pt>
                <c:pt idx="88">
                  <c:v>28</c:v>
                </c:pt>
                <c:pt idx="89">
                  <c:v>29</c:v>
                </c:pt>
                <c:pt idx="90">
                  <c:v>30</c:v>
                </c:pt>
              </c:numCache>
            </c:numRef>
          </c:cat>
          <c:val>
            <c:numRef>
              <c:f>'2014 апр-јун'!$C$2:$C$92</c:f>
              <c:numCache>
                <c:formatCode>General</c:formatCode>
                <c:ptCount val="91"/>
                <c:pt idx="0">
                  <c:v>1.2</c:v>
                </c:pt>
                <c:pt idx="1">
                  <c:v>1.1599999999999999</c:v>
                </c:pt>
                <c:pt idx="2">
                  <c:v>1.1100000000000001</c:v>
                </c:pt>
                <c:pt idx="3">
                  <c:v>1.07</c:v>
                </c:pt>
                <c:pt idx="4">
                  <c:v>1.04</c:v>
                </c:pt>
                <c:pt idx="5">
                  <c:v>1.03</c:v>
                </c:pt>
                <c:pt idx="6">
                  <c:v>0.995</c:v>
                </c:pt>
                <c:pt idx="7">
                  <c:v>0.96</c:v>
                </c:pt>
                <c:pt idx="8">
                  <c:v>0.95</c:v>
                </c:pt>
                <c:pt idx="9">
                  <c:v>0.95</c:v>
                </c:pt>
                <c:pt idx="10">
                  <c:v>0.95599999999999996</c:v>
                </c:pt>
                <c:pt idx="11">
                  <c:v>1.07</c:v>
                </c:pt>
                <c:pt idx="12">
                  <c:v>1.0900000000000001</c:v>
                </c:pt>
                <c:pt idx="13">
                  <c:v>1.08</c:v>
                </c:pt>
                <c:pt idx="14">
                  <c:v>1.04</c:v>
                </c:pt>
                <c:pt idx="15">
                  <c:v>1.1200000000000001</c:v>
                </c:pt>
                <c:pt idx="16">
                  <c:v>5.85</c:v>
                </c:pt>
                <c:pt idx="17">
                  <c:v>16.2</c:v>
                </c:pt>
                <c:pt idx="18">
                  <c:v>41.5</c:v>
                </c:pt>
                <c:pt idx="19">
                  <c:v>30.4</c:v>
                </c:pt>
                <c:pt idx="20">
                  <c:v>11.2</c:v>
                </c:pt>
                <c:pt idx="21">
                  <c:v>8.35</c:v>
                </c:pt>
                <c:pt idx="22">
                  <c:v>4.6500000000000004</c:v>
                </c:pt>
                <c:pt idx="23">
                  <c:v>11.9</c:v>
                </c:pt>
                <c:pt idx="24">
                  <c:v>65.5</c:v>
                </c:pt>
                <c:pt idx="25">
                  <c:v>29.7</c:v>
                </c:pt>
                <c:pt idx="26">
                  <c:v>10.1</c:v>
                </c:pt>
                <c:pt idx="27">
                  <c:v>7.52</c:v>
                </c:pt>
                <c:pt idx="28">
                  <c:v>5.13</c:v>
                </c:pt>
                <c:pt idx="29">
                  <c:v>5.26</c:v>
                </c:pt>
                <c:pt idx="30">
                  <c:v>4.72</c:v>
                </c:pt>
                <c:pt idx="31">
                  <c:v>4.84</c:v>
                </c:pt>
                <c:pt idx="32">
                  <c:v>4.24</c:v>
                </c:pt>
                <c:pt idx="33">
                  <c:v>21.3</c:v>
                </c:pt>
                <c:pt idx="34">
                  <c:v>71.5</c:v>
                </c:pt>
                <c:pt idx="35">
                  <c:v>36.5</c:v>
                </c:pt>
                <c:pt idx="36">
                  <c:v>11.4</c:v>
                </c:pt>
                <c:pt idx="37">
                  <c:v>7.82</c:v>
                </c:pt>
                <c:pt idx="38">
                  <c:v>6.67</c:v>
                </c:pt>
                <c:pt idx="39">
                  <c:v>4.6100000000000003</c:v>
                </c:pt>
                <c:pt idx="40">
                  <c:v>4.22</c:v>
                </c:pt>
                <c:pt idx="41">
                  <c:v>3.85</c:v>
                </c:pt>
                <c:pt idx="42">
                  <c:v>5.14</c:v>
                </c:pt>
                <c:pt idx="43">
                  <c:v>74</c:v>
                </c:pt>
                <c:pt idx="44">
                  <c:v>210</c:v>
                </c:pt>
                <c:pt idx="45">
                  <c:v>229</c:v>
                </c:pt>
                <c:pt idx="46">
                  <c:v>117</c:v>
                </c:pt>
                <c:pt idx="47">
                  <c:v>45.5</c:v>
                </c:pt>
                <c:pt idx="48">
                  <c:v>21.9</c:v>
                </c:pt>
                <c:pt idx="49">
                  <c:v>14</c:v>
                </c:pt>
                <c:pt idx="50">
                  <c:v>10.8</c:v>
                </c:pt>
                <c:pt idx="51">
                  <c:v>9</c:v>
                </c:pt>
                <c:pt idx="52">
                  <c:v>7.18</c:v>
                </c:pt>
                <c:pt idx="53">
                  <c:v>5.66</c:v>
                </c:pt>
                <c:pt idx="54">
                  <c:v>4.58</c:v>
                </c:pt>
                <c:pt idx="55">
                  <c:v>4.0599999999999996</c:v>
                </c:pt>
                <c:pt idx="56">
                  <c:v>7.08</c:v>
                </c:pt>
                <c:pt idx="57">
                  <c:v>15.2</c:v>
                </c:pt>
                <c:pt idx="58">
                  <c:v>5.77</c:v>
                </c:pt>
                <c:pt idx="59">
                  <c:v>5.74</c:v>
                </c:pt>
                <c:pt idx="60">
                  <c:v>4.55</c:v>
                </c:pt>
                <c:pt idx="61">
                  <c:v>3.77</c:v>
                </c:pt>
                <c:pt idx="62">
                  <c:v>3.38</c:v>
                </c:pt>
                <c:pt idx="63">
                  <c:v>3.38</c:v>
                </c:pt>
                <c:pt idx="64">
                  <c:v>2.88</c:v>
                </c:pt>
                <c:pt idx="65">
                  <c:v>2.58</c:v>
                </c:pt>
                <c:pt idx="66">
                  <c:v>2.34</c:v>
                </c:pt>
                <c:pt idx="67">
                  <c:v>2.16</c:v>
                </c:pt>
                <c:pt idx="68">
                  <c:v>2.0099999999999998</c:v>
                </c:pt>
                <c:pt idx="69">
                  <c:v>1.88</c:v>
                </c:pt>
                <c:pt idx="70">
                  <c:v>1.78</c:v>
                </c:pt>
                <c:pt idx="71">
                  <c:v>1.69</c:v>
                </c:pt>
                <c:pt idx="72">
                  <c:v>1.67</c:v>
                </c:pt>
                <c:pt idx="73">
                  <c:v>1.61</c:v>
                </c:pt>
                <c:pt idx="74">
                  <c:v>1.61</c:v>
                </c:pt>
                <c:pt idx="75">
                  <c:v>1.71</c:v>
                </c:pt>
                <c:pt idx="76">
                  <c:v>1.71</c:v>
                </c:pt>
                <c:pt idx="77">
                  <c:v>1.8</c:v>
                </c:pt>
                <c:pt idx="78">
                  <c:v>1.89</c:v>
                </c:pt>
                <c:pt idx="79">
                  <c:v>2.1</c:v>
                </c:pt>
                <c:pt idx="80">
                  <c:v>2.57</c:v>
                </c:pt>
                <c:pt idx="81">
                  <c:v>2.3199999999999998</c:v>
                </c:pt>
                <c:pt idx="82">
                  <c:v>2.04</c:v>
                </c:pt>
                <c:pt idx="83">
                  <c:v>1.77</c:v>
                </c:pt>
                <c:pt idx="84">
                  <c:v>1.68</c:v>
                </c:pt>
                <c:pt idx="85">
                  <c:v>1.92</c:v>
                </c:pt>
                <c:pt idx="86">
                  <c:v>6.65</c:v>
                </c:pt>
                <c:pt idx="87">
                  <c:v>3.15</c:v>
                </c:pt>
                <c:pt idx="88">
                  <c:v>2.15</c:v>
                </c:pt>
                <c:pt idx="89">
                  <c:v>1.64</c:v>
                </c:pt>
                <c:pt idx="90">
                  <c:v>1.49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BB-4D18-9701-3C2B32B59A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1274752"/>
        <c:axId val="97870400"/>
      </c:lineChart>
      <c:catAx>
        <c:axId val="9127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7870400"/>
        <c:crosses val="autoZero"/>
        <c:auto val="0"/>
        <c:lblAlgn val="ctr"/>
        <c:lblOffset val="100"/>
        <c:noMultiLvlLbl val="0"/>
      </c:catAx>
      <c:valAx>
        <c:axId val="97870400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91274752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sr-Cyrl-RS"/>
              <a:t>СРЕДЊИ </a:t>
            </a:r>
            <a:r>
              <a:rPr lang="sr-Cyrl-RS" baseline="0"/>
              <a:t>МЕСЕЧНИ ПРОТИЦАЈИ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invertIfNegative val="0"/>
          <c:cat>
            <c:strRef>
              <c:f>Q!$R$1:$AC$1</c:f>
              <c:strCache>
                <c:ptCount val="12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  <c:pt idx="9">
                  <c:v>X</c:v>
                </c:pt>
                <c:pt idx="10">
                  <c:v>XI</c:v>
                </c:pt>
                <c:pt idx="11">
                  <c:v>XII</c:v>
                </c:pt>
              </c:strCache>
            </c:strRef>
          </c:cat>
          <c:val>
            <c:numRef>
              <c:f>Q!$R$12:$AC$12</c:f>
              <c:numCache>
                <c:formatCode>0.00</c:formatCode>
                <c:ptCount val="12"/>
                <c:pt idx="0">
                  <c:v>4.89657595959721</c:v>
                </c:pt>
                <c:pt idx="1">
                  <c:v>7.7122348000389236</c:v>
                </c:pt>
                <c:pt idx="2">
                  <c:v>10.910736988387708</c:v>
                </c:pt>
                <c:pt idx="3">
                  <c:v>6.001394740589574</c:v>
                </c:pt>
                <c:pt idx="4">
                  <c:v>3.1562976006668952</c:v>
                </c:pt>
                <c:pt idx="5">
                  <c:v>4.5831542966372316</c:v>
                </c:pt>
                <c:pt idx="6">
                  <c:v>2.3511324087441285</c:v>
                </c:pt>
                <c:pt idx="7">
                  <c:v>1.2992483870967748</c:v>
                </c:pt>
                <c:pt idx="8">
                  <c:v>2.0484900000000001</c:v>
                </c:pt>
                <c:pt idx="9">
                  <c:v>2.0822284269929812</c:v>
                </c:pt>
                <c:pt idx="10">
                  <c:v>3.8219394835209632</c:v>
                </c:pt>
                <c:pt idx="11">
                  <c:v>4.9482761123751597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64-42B9-B9C2-B2BDB8163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90136576"/>
        <c:axId val="89999040"/>
      </c:barChart>
      <c:catAx>
        <c:axId val="90136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9999040"/>
        <c:crosses val="autoZero"/>
        <c:auto val="1"/>
        <c:lblAlgn val="ctr"/>
        <c:lblOffset val="100"/>
        <c:noMultiLvlLbl val="0"/>
      </c:catAx>
      <c:valAx>
        <c:axId val="89999040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90136576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sr-Cyrl-RS" sz="1800" b="1" i="0" baseline="0">
                <a:effectLst/>
              </a:rPr>
              <a:t>СРЕДЊИ </a:t>
            </a:r>
            <a:r>
              <a:rPr lang="sr-Cyrl-RS" sz="1800" b="1" i="0" u="none" strike="noStrike" baseline="0">
                <a:effectLst/>
              </a:rPr>
              <a:t>МАКСИМАЛНИ</a:t>
            </a:r>
            <a:r>
              <a:rPr lang="sr-Cyrl-RS" sz="1800" b="1" i="0" baseline="0">
                <a:effectLst/>
              </a:rPr>
              <a:t> МЕСЕЧНИ ПРОТИЦАЈИ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invertIfNegative val="0"/>
          <c:cat>
            <c:strRef>
              <c:f>Q!$R$19:$AC$19</c:f>
              <c:strCache>
                <c:ptCount val="12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  <c:pt idx="9">
                  <c:v>X</c:v>
                </c:pt>
                <c:pt idx="10">
                  <c:v>XI</c:v>
                </c:pt>
                <c:pt idx="11">
                  <c:v>XII</c:v>
                </c:pt>
              </c:strCache>
            </c:strRef>
          </c:cat>
          <c:val>
            <c:numRef>
              <c:f>Q!$R$31:$AC$31</c:f>
              <c:numCache>
                <c:formatCode>0.00</c:formatCode>
                <c:ptCount val="12"/>
                <c:pt idx="0">
                  <c:v>17.403929065857199</c:v>
                </c:pt>
                <c:pt idx="1">
                  <c:v>31.857999999999997</c:v>
                </c:pt>
                <c:pt idx="2">
                  <c:v>29.416000000000004</c:v>
                </c:pt>
                <c:pt idx="3">
                  <c:v>38.076165559329112</c:v>
                </c:pt>
                <c:pt idx="4">
                  <c:v>16.286616732874357</c:v>
                </c:pt>
                <c:pt idx="5">
                  <c:v>46.204740504540531</c:v>
                </c:pt>
                <c:pt idx="6">
                  <c:v>18.172474947400904</c:v>
                </c:pt>
                <c:pt idx="7">
                  <c:v>11.43</c:v>
                </c:pt>
                <c:pt idx="8">
                  <c:v>34.110999999999997</c:v>
                </c:pt>
                <c:pt idx="9">
                  <c:v>15.132060545453783</c:v>
                </c:pt>
                <c:pt idx="10">
                  <c:v>21.105981510078131</c:v>
                </c:pt>
                <c:pt idx="11">
                  <c:v>22.224496864956144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B-43AE-AA94-AEA909F06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90137088"/>
        <c:axId val="90000768"/>
      </c:barChart>
      <c:catAx>
        <c:axId val="9013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0000768"/>
        <c:crosses val="autoZero"/>
        <c:auto val="1"/>
        <c:lblAlgn val="ctr"/>
        <c:lblOffset val="100"/>
        <c:noMultiLvlLbl val="0"/>
      </c:catAx>
      <c:valAx>
        <c:axId val="90000768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90137088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sr-Cyrl-RS" sz="1800" b="1" i="0" baseline="0">
                <a:effectLst/>
              </a:rPr>
              <a:t>СРЕДЊИ МИНИМАЛНИ МЕСЕЧНИ ПРОТИЦАЈИ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invertIfNegative val="0"/>
          <c:cat>
            <c:strRef>
              <c:f>Q!$R$36:$AC$36</c:f>
              <c:strCache>
                <c:ptCount val="12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  <c:pt idx="9">
                  <c:v>X</c:v>
                </c:pt>
                <c:pt idx="10">
                  <c:v>XI</c:v>
                </c:pt>
                <c:pt idx="11">
                  <c:v>XII</c:v>
                </c:pt>
              </c:strCache>
            </c:strRef>
          </c:cat>
          <c:val>
            <c:numRef>
              <c:f>Q!$R$48:$AC$48</c:f>
              <c:numCache>
                <c:formatCode>0.00</c:formatCode>
                <c:ptCount val="12"/>
                <c:pt idx="0">
                  <c:v>1.8486715239999996</c:v>
                </c:pt>
                <c:pt idx="1">
                  <c:v>2.6122000000000001</c:v>
                </c:pt>
                <c:pt idx="2">
                  <c:v>3.9889999999999994</c:v>
                </c:pt>
                <c:pt idx="3">
                  <c:v>2.5998000000000001</c:v>
                </c:pt>
                <c:pt idx="4">
                  <c:v>1.3638999999999999</c:v>
                </c:pt>
                <c:pt idx="5">
                  <c:v>1.0379299089442</c:v>
                </c:pt>
                <c:pt idx="6">
                  <c:v>0.77810000000000001</c:v>
                </c:pt>
                <c:pt idx="7">
                  <c:v>0.33540000000000003</c:v>
                </c:pt>
                <c:pt idx="8">
                  <c:v>0.31609999999999994</c:v>
                </c:pt>
                <c:pt idx="9">
                  <c:v>0.66139999999999988</c:v>
                </c:pt>
                <c:pt idx="10">
                  <c:v>0.97760000000000002</c:v>
                </c:pt>
                <c:pt idx="11">
                  <c:v>1.7899999999999998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472-81EC-CCBAC4DD3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90138112"/>
        <c:axId val="90002496"/>
      </c:barChart>
      <c:catAx>
        <c:axId val="90138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0002496"/>
        <c:crosses val="autoZero"/>
        <c:auto val="1"/>
        <c:lblAlgn val="ctr"/>
        <c:lblOffset val="100"/>
        <c:noMultiLvlLbl val="0"/>
      </c:catAx>
      <c:valAx>
        <c:axId val="90002496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90138112"/>
        <c:crosses val="autoZero"/>
        <c:crossBetween val="between"/>
        <c:majorUnit val="1"/>
      </c:valAx>
      <c:spPr>
        <a:solidFill>
          <a:schemeClr val="bg1">
            <a:lumMod val="95000"/>
          </a:schemeClr>
        </a:solidFill>
      </c:spPr>
    </c:plotArea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r-Cyrl-RS"/>
              <a:t>Однос</a:t>
            </a:r>
            <a:r>
              <a:rPr lang="en-US"/>
              <a:t> </a:t>
            </a:r>
            <a:r>
              <a:rPr lang="sr-Cyrl-RS"/>
              <a:t>средњих</a:t>
            </a:r>
            <a:r>
              <a:rPr lang="sr-Cyrl-RS" baseline="0"/>
              <a:t> максималних и средњих месечних протицаја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invertIfNegative val="0"/>
          <c:cat>
            <c:strRef>
              <c:f>Q!$R$54:$AC$54</c:f>
              <c:strCache>
                <c:ptCount val="12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  <c:pt idx="9">
                  <c:v>X</c:v>
                </c:pt>
                <c:pt idx="10">
                  <c:v>XI</c:v>
                </c:pt>
                <c:pt idx="11">
                  <c:v>XII</c:v>
                </c:pt>
              </c:strCache>
            </c:strRef>
          </c:cat>
          <c:val>
            <c:numRef>
              <c:f>Q!$R$58:$AC$58</c:f>
              <c:numCache>
                <c:formatCode>0.00</c:formatCode>
                <c:ptCount val="12"/>
                <c:pt idx="0">
                  <c:v>3.5543059495984695</c:v>
                </c:pt>
                <c:pt idx="1">
                  <c:v>4.1308389625065889</c:v>
                </c:pt>
                <c:pt idx="2">
                  <c:v>2.6960598565713241</c:v>
                </c:pt>
                <c:pt idx="3">
                  <c:v>6.3445527590122373</c:v>
                </c:pt>
                <c:pt idx="4">
                  <c:v>5.1600383719941849</c:v>
                </c:pt>
                <c:pt idx="5">
                  <c:v>10.08142809820783</c:v>
                </c:pt>
                <c:pt idx="6">
                  <c:v>7.7292435252967486</c:v>
                </c:pt>
                <c:pt idx="7">
                  <c:v>8.7973940268194717</c:v>
                </c:pt>
                <c:pt idx="8">
                  <c:v>16.651777650855017</c:v>
                </c:pt>
                <c:pt idx="9">
                  <c:v>7.2672432809432541</c:v>
                </c:pt>
                <c:pt idx="10">
                  <c:v>5.5223222662422264</c:v>
                </c:pt>
                <c:pt idx="11">
                  <c:v>4.4913615085817113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D-452E-B392-EBC4C81F5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90138624"/>
        <c:axId val="90004224"/>
      </c:barChart>
      <c:catAx>
        <c:axId val="90138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0004224"/>
        <c:crosses val="autoZero"/>
        <c:auto val="1"/>
        <c:lblAlgn val="ctr"/>
        <c:lblOffset val="100"/>
        <c:noMultiLvlLbl val="0"/>
      </c:catAx>
      <c:valAx>
        <c:axId val="90004224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90138624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sr-Cyrl-RS" sz="1800" b="1" i="0" baseline="0">
                <a:effectLst/>
              </a:rPr>
              <a:t>МЕСЕЧНИ </a:t>
            </a:r>
            <a:r>
              <a:rPr lang="sr-Cyrl-RS" sz="1800" b="1" i="0" u="none" strike="noStrike" baseline="0">
                <a:effectLst/>
              </a:rPr>
              <a:t>КОЕФИЦИЈЕНТИ ВАРИЈАЦИЈЕ </a:t>
            </a:r>
            <a:r>
              <a:rPr lang="sr-Cyrl-RS" sz="1800" b="1" i="0" baseline="0">
                <a:effectLst/>
              </a:rPr>
              <a:t>ПРОТИЦАЈА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invertIfNegative val="0"/>
          <c:cat>
            <c:strRef>
              <c:f>Q!$R$1:$AC$1</c:f>
              <c:strCache>
                <c:ptCount val="12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  <c:pt idx="9">
                  <c:v>X</c:v>
                </c:pt>
                <c:pt idx="10">
                  <c:v>XI</c:v>
                </c:pt>
                <c:pt idx="11">
                  <c:v>XII</c:v>
                </c:pt>
              </c:strCache>
            </c:strRef>
          </c:cat>
          <c:val>
            <c:numRef>
              <c:f>Q!$R$14:$AC$14</c:f>
              <c:numCache>
                <c:formatCode>0.00</c:formatCode>
                <c:ptCount val="12"/>
                <c:pt idx="0">
                  <c:v>0.52552232847146874</c:v>
                </c:pt>
                <c:pt idx="1">
                  <c:v>0.64155191930539857</c:v>
                </c:pt>
                <c:pt idx="2">
                  <c:v>0.78839080404446904</c:v>
                </c:pt>
                <c:pt idx="3">
                  <c:v>0.67830256899145902</c:v>
                </c:pt>
                <c:pt idx="4">
                  <c:v>0.74645206674733067</c:v>
                </c:pt>
                <c:pt idx="5">
                  <c:v>1.2263362049878443</c:v>
                </c:pt>
                <c:pt idx="6">
                  <c:v>1.2326147442684168</c:v>
                </c:pt>
                <c:pt idx="7">
                  <c:v>0.94420113320202703</c:v>
                </c:pt>
                <c:pt idx="8">
                  <c:v>1.8473832486733441</c:v>
                </c:pt>
                <c:pt idx="9">
                  <c:v>0.70415723231413418</c:v>
                </c:pt>
                <c:pt idx="10">
                  <c:v>0.69862881796788268</c:v>
                </c:pt>
                <c:pt idx="11">
                  <c:v>0.55247484857815921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F-4B99-A27C-25C35D3D4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90139136"/>
        <c:axId val="91906624"/>
      </c:barChart>
      <c:catAx>
        <c:axId val="90139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1906624"/>
        <c:crosses val="autoZero"/>
        <c:auto val="1"/>
        <c:lblAlgn val="ctr"/>
        <c:lblOffset val="100"/>
        <c:noMultiLvlLbl val="0"/>
      </c:catAx>
      <c:valAx>
        <c:axId val="91906624"/>
        <c:scaling>
          <c:orientation val="minMax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90139136"/>
        <c:crosses val="autoZero"/>
        <c:crossBetween val="between"/>
        <c:majorUnit val="0.5"/>
      </c:valAx>
      <c:spPr>
        <a:solidFill>
          <a:schemeClr val="bg1">
            <a:lumMod val="95000"/>
          </a:schemeClr>
        </a:solidFill>
      </c:spPr>
    </c:plotArea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sr-Cyrl-RS" sz="1800" b="1" i="0" baseline="0">
                <a:effectLst/>
              </a:rPr>
              <a:t>ПРОСЕЧНИ СЕЗОНСКИ ПРОТИЦАЈИ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invertIfNegative val="0"/>
          <c:cat>
            <c:strRef>
              <c:f>Q!$R$64:$U$64</c:f>
              <c:strCache>
                <c:ptCount val="4"/>
                <c:pt idx="0">
                  <c:v>ЗИМ</c:v>
                </c:pt>
                <c:pt idx="1">
                  <c:v>ПРО</c:v>
                </c:pt>
                <c:pt idx="2">
                  <c:v>ЛЕТ</c:v>
                </c:pt>
                <c:pt idx="3">
                  <c:v>ЈЕС</c:v>
                </c:pt>
              </c:strCache>
            </c:strRef>
          </c:cat>
          <c:val>
            <c:numRef>
              <c:f>Q!$R$65:$U$65</c:f>
              <c:numCache>
                <c:formatCode>0.00</c:formatCode>
                <c:ptCount val="4"/>
                <c:pt idx="0">
                  <c:v>5.7946278890492389</c:v>
                </c:pt>
                <c:pt idx="1">
                  <c:v>6.6969555921563035</c:v>
                </c:pt>
                <c:pt idx="2">
                  <c:v>2.6422334972244585</c:v>
                </c:pt>
                <c:pt idx="3">
                  <c:v>2.6446369861803385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D-4E49-A226-C4995B038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90139648"/>
        <c:axId val="91908352"/>
      </c:barChart>
      <c:catAx>
        <c:axId val="90139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1908352"/>
        <c:crosses val="autoZero"/>
        <c:auto val="1"/>
        <c:lblAlgn val="ctr"/>
        <c:lblOffset val="100"/>
        <c:noMultiLvlLbl val="0"/>
      </c:catAx>
      <c:valAx>
        <c:axId val="91908352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90139648"/>
        <c:crosses val="autoZero"/>
        <c:crossBetween val="between"/>
        <c:majorUnit val="2"/>
      </c:valAx>
      <c:spPr>
        <a:solidFill>
          <a:schemeClr val="bg1">
            <a:lumMod val="95000"/>
          </a:schemeClr>
        </a:solidFill>
      </c:spPr>
    </c:plotArea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r-Cyrl-RS"/>
              <a:t>Однос</a:t>
            </a:r>
            <a:r>
              <a:rPr lang="sr-Cyrl-RS" baseline="0"/>
              <a:t> средњих и </a:t>
            </a:r>
            <a:r>
              <a:rPr lang="sr-Cyrl-RS" sz="1800" b="1" i="0" u="none" strike="noStrike" baseline="0">
                <a:effectLst/>
              </a:rPr>
              <a:t>средњих </a:t>
            </a:r>
            <a:r>
              <a:rPr lang="sr-Cyrl-RS" baseline="0"/>
              <a:t>минималних месечних протицаја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invertIfNegative val="0"/>
          <c:cat>
            <c:strRef>
              <c:f>Q!$R$54:$AC$54</c:f>
              <c:strCache>
                <c:ptCount val="12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  <c:pt idx="9">
                  <c:v>X</c:v>
                </c:pt>
                <c:pt idx="10">
                  <c:v>XI</c:v>
                </c:pt>
                <c:pt idx="11">
                  <c:v>XII</c:v>
                </c:pt>
              </c:strCache>
            </c:strRef>
          </c:cat>
          <c:val>
            <c:numRef>
              <c:f>Q!$R$59:$AC$59</c:f>
              <c:numCache>
                <c:formatCode>0.00</c:formatCode>
                <c:ptCount val="12"/>
                <c:pt idx="0">
                  <c:v>2.6486998344640544</c:v>
                </c:pt>
                <c:pt idx="1">
                  <c:v>2.9523906286038293</c:v>
                </c:pt>
                <c:pt idx="2">
                  <c:v>2.735206063772301</c:v>
                </c:pt>
                <c:pt idx="3">
                  <c:v>2.3084063160972281</c:v>
                </c:pt>
                <c:pt idx="4">
                  <c:v>2.314170834127792</c:v>
                </c:pt>
                <c:pt idx="5">
                  <c:v>4.4156683964327552</c:v>
                </c:pt>
                <c:pt idx="6">
                  <c:v>3.0216327062641417</c:v>
                </c:pt>
                <c:pt idx="7">
                  <c:v>3.8737280473964661</c:v>
                </c:pt>
                <c:pt idx="8">
                  <c:v>6.4805124960455567</c:v>
                </c:pt>
                <c:pt idx="9">
                  <c:v>3.1482135273555816</c:v>
                </c:pt>
                <c:pt idx="10">
                  <c:v>3.9095125649764353</c:v>
                </c:pt>
                <c:pt idx="11">
                  <c:v>2.7644000627794192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2-4EFB-84A0-CBEBE1C78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90140160"/>
        <c:axId val="91910080"/>
      </c:barChart>
      <c:catAx>
        <c:axId val="90140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1910080"/>
        <c:crosses val="autoZero"/>
        <c:auto val="1"/>
        <c:lblAlgn val="ctr"/>
        <c:lblOffset val="100"/>
        <c:noMultiLvlLbl val="0"/>
      </c:catAx>
      <c:valAx>
        <c:axId val="91910080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90140160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r-Cyrl-RS"/>
              <a:t>Однос</a:t>
            </a:r>
            <a:r>
              <a:rPr lang="sr-Cyrl-RS" baseline="0"/>
              <a:t> средњих максималних и </a:t>
            </a:r>
            <a:r>
              <a:rPr lang="sr-Cyrl-RS" sz="1800" b="1" i="0" u="none" strike="noStrike" baseline="0">
                <a:effectLst/>
              </a:rPr>
              <a:t>средњих </a:t>
            </a:r>
            <a:r>
              <a:rPr lang="sr-Cyrl-RS" baseline="0"/>
              <a:t>минималних месечних протицаја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invertIfNegative val="0"/>
          <c:cat>
            <c:strRef>
              <c:f>Q!$R$54:$AC$54</c:f>
              <c:strCache>
                <c:ptCount val="12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  <c:pt idx="9">
                  <c:v>X</c:v>
                </c:pt>
                <c:pt idx="10">
                  <c:v>XI</c:v>
                </c:pt>
                <c:pt idx="11">
                  <c:v>XII</c:v>
                </c:pt>
              </c:strCache>
            </c:strRef>
          </c:cat>
          <c:val>
            <c:numRef>
              <c:f>Q!$R$60:$AC$60</c:f>
              <c:numCache>
                <c:formatCode>0.00</c:formatCode>
                <c:ptCount val="12"/>
                <c:pt idx="0">
                  <c:v>9.4142895803360691</c:v>
                </c:pt>
                <c:pt idx="1">
                  <c:v>12.195850241176018</c:v>
                </c:pt>
                <c:pt idx="2">
                  <c:v>7.3742792679869664</c:v>
                </c:pt>
                <c:pt idx="3">
                  <c:v>14.645805661715944</c:v>
                </c:pt>
                <c:pt idx="4">
                  <c:v>11.941210303449196</c:v>
                </c:pt>
                <c:pt idx="5">
                  <c:v>44.516243444165497</c:v>
                </c:pt>
                <c:pt idx="6">
                  <c:v>23.354935030717009</c:v>
                </c:pt>
                <c:pt idx="7">
                  <c:v>34.078711985688727</c:v>
                </c:pt>
                <c:pt idx="8">
                  <c:v>107.91205314773806</c:v>
                </c:pt>
                <c:pt idx="9">
                  <c:v>22.878833603649511</c:v>
                </c:pt>
                <c:pt idx="10">
                  <c:v>21.589588287723128</c:v>
                </c:pt>
                <c:pt idx="11">
                  <c:v>12.41592003628835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2-488D-964A-DBCAD8B6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89935872"/>
        <c:axId val="91911808"/>
      </c:barChart>
      <c:catAx>
        <c:axId val="89935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1911808"/>
        <c:crosses val="autoZero"/>
        <c:auto val="1"/>
        <c:lblAlgn val="ctr"/>
        <c:lblOffset val="100"/>
        <c:noMultiLvlLbl val="0"/>
      </c:catAx>
      <c:valAx>
        <c:axId val="91911808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89935872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1</xdr:row>
      <xdr:rowOff>12246</xdr:rowOff>
    </xdr:from>
    <xdr:to>
      <xdr:col>43</xdr:col>
      <xdr:colOff>111354</xdr:colOff>
      <xdr:row>31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288297</xdr:colOff>
      <xdr:row>1</xdr:row>
      <xdr:rowOff>12326</xdr:rowOff>
    </xdr:from>
    <xdr:to>
      <xdr:col>55</xdr:col>
      <xdr:colOff>363681</xdr:colOff>
      <xdr:row>29</xdr:row>
      <xdr:rowOff>22897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-1</xdr:colOff>
      <xdr:row>32</xdr:row>
      <xdr:rowOff>155863</xdr:rowOff>
    </xdr:from>
    <xdr:to>
      <xdr:col>43</xdr:col>
      <xdr:colOff>542974</xdr:colOff>
      <xdr:row>61</xdr:row>
      <xdr:rowOff>10569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190499</xdr:colOff>
      <xdr:row>33</xdr:row>
      <xdr:rowOff>17319</xdr:rowOff>
    </xdr:from>
    <xdr:to>
      <xdr:col>56</xdr:col>
      <xdr:colOff>265882</xdr:colOff>
      <xdr:row>61</xdr:row>
      <xdr:rowOff>27889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1073</xdr:colOff>
      <xdr:row>63</xdr:row>
      <xdr:rowOff>11124</xdr:rowOff>
    </xdr:from>
    <xdr:to>
      <xdr:col>43</xdr:col>
      <xdr:colOff>73210</xdr:colOff>
      <xdr:row>91</xdr:row>
      <xdr:rowOff>146942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56</xdr:col>
      <xdr:colOff>62161</xdr:colOff>
      <xdr:row>1</xdr:row>
      <xdr:rowOff>6187</xdr:rowOff>
    </xdr:from>
    <xdr:to>
      <xdr:col>68</xdr:col>
      <xdr:colOff>137545</xdr:colOff>
      <xdr:row>29</xdr:row>
      <xdr:rowOff>16757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108859</xdr:colOff>
      <xdr:row>68</xdr:row>
      <xdr:rowOff>126175</xdr:rowOff>
    </xdr:from>
    <xdr:to>
      <xdr:col>28</xdr:col>
      <xdr:colOff>156884</xdr:colOff>
      <xdr:row>93</xdr:row>
      <xdr:rowOff>145676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244929</xdr:colOff>
      <xdr:row>63</xdr:row>
      <xdr:rowOff>13607</xdr:rowOff>
    </xdr:from>
    <xdr:to>
      <xdr:col>54</xdr:col>
      <xdr:colOff>439530</xdr:colOff>
      <xdr:row>91</xdr:row>
      <xdr:rowOff>149425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55</xdr:col>
      <xdr:colOff>40822</xdr:colOff>
      <xdr:row>63</xdr:row>
      <xdr:rowOff>13607</xdr:rowOff>
    </xdr:from>
    <xdr:to>
      <xdr:col>66</xdr:col>
      <xdr:colOff>235423</xdr:colOff>
      <xdr:row>91</xdr:row>
      <xdr:rowOff>149425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443393</xdr:colOff>
      <xdr:row>1</xdr:row>
      <xdr:rowOff>15487</xdr:rowOff>
    </xdr:from>
    <xdr:to>
      <xdr:col>30</xdr:col>
      <xdr:colOff>357668</xdr:colOff>
      <xdr:row>26</xdr:row>
      <xdr:rowOff>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13607</xdr:colOff>
      <xdr:row>27</xdr:row>
      <xdr:rowOff>0</xdr:rowOff>
    </xdr:from>
    <xdr:to>
      <xdr:col>35</xdr:col>
      <xdr:colOff>373578</xdr:colOff>
      <xdr:row>61</xdr:row>
      <xdr:rowOff>13607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332974</xdr:colOff>
      <xdr:row>0</xdr:row>
      <xdr:rowOff>174493</xdr:rowOff>
    </xdr:from>
    <xdr:to>
      <xdr:col>21</xdr:col>
      <xdr:colOff>332975</xdr:colOff>
      <xdr:row>29</xdr:row>
      <xdr:rowOff>83005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93"/>
  <sheetViews>
    <sheetView tabSelected="1" zoomScale="40" zoomScaleNormal="40" workbookViewId="0">
      <selection activeCell="AV111" sqref="AV111"/>
    </sheetView>
  </sheetViews>
  <sheetFormatPr defaultRowHeight="12" customHeight="1" x14ac:dyDescent="0.25"/>
  <cols>
    <col min="1" max="1" width="7.7109375" style="1" customWidth="1"/>
    <col min="2" max="2" width="6.7109375" style="1" customWidth="1"/>
    <col min="3" max="14" width="6.7109375" style="3" customWidth="1"/>
    <col min="15" max="15" width="9.140625" style="3"/>
    <col min="16" max="16" width="6.7109375" style="3" customWidth="1"/>
    <col min="17" max="17" width="7.7109375" style="1" customWidth="1"/>
    <col min="18" max="34" width="6.7109375" style="3" customWidth="1"/>
    <col min="35" max="16384" width="9.140625" style="3"/>
  </cols>
  <sheetData>
    <row r="1" spans="1:31" ht="12" customHeight="1" thickBot="1" x14ac:dyDescent="0.3">
      <c r="A1" s="56" t="s">
        <v>0</v>
      </c>
      <c r="B1" s="57" t="s">
        <v>8</v>
      </c>
      <c r="C1" s="57">
        <v>1</v>
      </c>
      <c r="D1" s="57">
        <v>2</v>
      </c>
      <c r="E1" s="57">
        <v>3</v>
      </c>
      <c r="F1" s="57">
        <v>4</v>
      </c>
      <c r="G1" s="57">
        <v>5</v>
      </c>
      <c r="H1" s="57">
        <v>6</v>
      </c>
      <c r="I1" s="57">
        <v>7</v>
      </c>
      <c r="J1" s="57">
        <v>8</v>
      </c>
      <c r="K1" s="57">
        <v>9</v>
      </c>
      <c r="L1" s="57">
        <v>10</v>
      </c>
      <c r="M1" s="57">
        <v>11</v>
      </c>
      <c r="N1" s="58">
        <v>12</v>
      </c>
      <c r="O1" s="2"/>
      <c r="P1" s="122" t="s">
        <v>3</v>
      </c>
      <c r="Q1" s="45" t="s">
        <v>0</v>
      </c>
      <c r="R1" s="37" t="s">
        <v>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6" t="s">
        <v>49</v>
      </c>
      <c r="AC1" s="27" t="s">
        <v>50</v>
      </c>
      <c r="AD1" s="30" t="s">
        <v>1</v>
      </c>
    </row>
    <row r="2" spans="1:31" ht="12" customHeight="1" x14ac:dyDescent="0.25">
      <c r="A2" s="117">
        <v>2001</v>
      </c>
      <c r="B2" s="6">
        <v>1</v>
      </c>
      <c r="C2" s="7">
        <v>1.3</v>
      </c>
      <c r="D2" s="7">
        <v>1.4</v>
      </c>
      <c r="E2" s="7">
        <v>1.51</v>
      </c>
      <c r="F2" s="7">
        <v>1.2</v>
      </c>
      <c r="G2" s="7">
        <v>3.8</v>
      </c>
      <c r="H2" s="7">
        <v>4.1399999999999997</v>
      </c>
      <c r="I2" s="7">
        <v>2.4300000000000002</v>
      </c>
      <c r="J2" s="7">
        <v>0.745</v>
      </c>
      <c r="K2" s="7">
        <v>0.37</v>
      </c>
      <c r="L2" s="7">
        <v>6.67</v>
      </c>
      <c r="M2" s="7">
        <v>1.05</v>
      </c>
      <c r="N2" s="8">
        <v>22.9</v>
      </c>
      <c r="O2" s="10"/>
      <c r="P2" s="123"/>
      <c r="Q2" s="43">
        <v>2001</v>
      </c>
      <c r="R2" s="39">
        <f t="shared" ref="R2:AC2" si="0">AVERAGE(C2:C32)</f>
        <v>0.81645161290322599</v>
      </c>
      <c r="S2" s="24">
        <f t="shared" si="0"/>
        <v>0.95982142857142871</v>
      </c>
      <c r="T2" s="24">
        <f t="shared" si="0"/>
        <v>2.3993548387096775</v>
      </c>
      <c r="U2" s="24">
        <f t="shared" si="0"/>
        <v>10.853266666666666</v>
      </c>
      <c r="V2" s="24">
        <f t="shared" si="0"/>
        <v>2.0296774193548384</v>
      </c>
      <c r="W2" s="24">
        <f t="shared" si="0"/>
        <v>8.4596333333333327</v>
      </c>
      <c r="X2" s="24">
        <f t="shared" si="0"/>
        <v>1.5592903225806451</v>
      </c>
      <c r="Y2" s="24">
        <f t="shared" si="0"/>
        <v>0.5376774193548387</v>
      </c>
      <c r="Z2" s="24">
        <f t="shared" si="0"/>
        <v>12.427066666666665</v>
      </c>
      <c r="AA2" s="24">
        <f t="shared" si="0"/>
        <v>2.3429032258064515</v>
      </c>
      <c r="AB2" s="24">
        <f t="shared" si="0"/>
        <v>6.1696</v>
      </c>
      <c r="AC2" s="29">
        <f t="shared" si="0"/>
        <v>5.5054838709677423</v>
      </c>
      <c r="AD2" s="31">
        <f>AVERAGE(C2:N32)</f>
        <v>4.479665753424654</v>
      </c>
    </row>
    <row r="3" spans="1:31" ht="12" customHeight="1" x14ac:dyDescent="0.25">
      <c r="A3" s="118"/>
      <c r="B3" s="9">
        <v>2</v>
      </c>
      <c r="C3" s="10">
        <v>1.05</v>
      </c>
      <c r="D3" s="10">
        <v>1.4</v>
      </c>
      <c r="E3" s="10">
        <v>3.8</v>
      </c>
      <c r="F3" s="10">
        <v>1.1000000000000001</v>
      </c>
      <c r="G3" s="10">
        <v>3.25</v>
      </c>
      <c r="H3" s="10">
        <v>4.47</v>
      </c>
      <c r="I3" s="10">
        <v>2.31</v>
      </c>
      <c r="J3" s="10">
        <v>0.70399999999999996</v>
      </c>
      <c r="K3" s="10">
        <v>0.37</v>
      </c>
      <c r="L3" s="10">
        <v>5.51</v>
      </c>
      <c r="M3" s="10">
        <v>1</v>
      </c>
      <c r="N3" s="11">
        <v>13.7</v>
      </c>
      <c r="O3" s="10"/>
      <c r="P3" s="123"/>
      <c r="Q3" s="43">
        <v>2002</v>
      </c>
      <c r="R3" s="39">
        <f t="shared" ref="R3:AC3" si="1">AVERAGE(C33:C63)</f>
        <v>6.5383870967741933</v>
      </c>
      <c r="S3" s="24">
        <f t="shared" si="1"/>
        <v>4.0407142857142855</v>
      </c>
      <c r="T3" s="24">
        <f t="shared" si="1"/>
        <v>2.955806451612903</v>
      </c>
      <c r="U3" s="24">
        <f t="shared" si="1"/>
        <v>4.5499999999999989</v>
      </c>
      <c r="V3" s="24">
        <f t="shared" si="1"/>
        <v>1.9046129032258063</v>
      </c>
      <c r="W3" s="24">
        <f t="shared" si="1"/>
        <v>2.0068666666666664</v>
      </c>
      <c r="X3" s="24">
        <f t="shared" si="1"/>
        <v>0.44309677419354843</v>
      </c>
      <c r="Y3" s="24">
        <f t="shared" si="1"/>
        <v>0.77322580645161287</v>
      </c>
      <c r="Z3" s="24">
        <f t="shared" si="1"/>
        <v>0.62153333333333338</v>
      </c>
      <c r="AA3" s="24">
        <f t="shared" si="1"/>
        <v>4.0533225806451618</v>
      </c>
      <c r="AB3" s="24">
        <f t="shared" si="1"/>
        <v>3.8553333333333351</v>
      </c>
      <c r="AC3" s="29">
        <f t="shared" si="1"/>
        <v>3.8964516129032254</v>
      </c>
      <c r="AD3" s="31">
        <f>AVERAGE(C33:N63)</f>
        <v>2.9634630136986293</v>
      </c>
    </row>
    <row r="4" spans="1:31" ht="12" customHeight="1" x14ac:dyDescent="0.25">
      <c r="A4" s="118"/>
      <c r="B4" s="9">
        <v>3</v>
      </c>
      <c r="C4" s="10">
        <v>0.90900000000000003</v>
      </c>
      <c r="D4" s="10">
        <v>1.25</v>
      </c>
      <c r="E4" s="10">
        <v>5.3</v>
      </c>
      <c r="F4" s="10">
        <v>1.1000000000000001</v>
      </c>
      <c r="G4" s="10">
        <v>2.93</v>
      </c>
      <c r="H4" s="10">
        <v>2.02</v>
      </c>
      <c r="I4" s="10">
        <v>2.14</v>
      </c>
      <c r="J4" s="10">
        <v>0.66300000000000003</v>
      </c>
      <c r="K4" s="10">
        <v>0.33600000000000002</v>
      </c>
      <c r="L4" s="10">
        <v>4.67</v>
      </c>
      <c r="M4" s="10">
        <v>0.95</v>
      </c>
      <c r="N4" s="11">
        <v>10.4</v>
      </c>
      <c r="O4" s="10"/>
      <c r="P4" s="123"/>
      <c r="Q4" s="43">
        <v>2003</v>
      </c>
      <c r="R4" s="39">
        <f t="shared" ref="R4:AC4" si="2">AVERAGE(C64:C94)</f>
        <v>6.5051612903225804</v>
      </c>
      <c r="S4" s="24">
        <f t="shared" si="2"/>
        <v>6.5535714285714262</v>
      </c>
      <c r="T4" s="24">
        <f t="shared" si="2"/>
        <v>4.7141935483870974</v>
      </c>
      <c r="U4" s="24">
        <f t="shared" si="2"/>
        <v>1.4933333333333334</v>
      </c>
      <c r="V4" s="24">
        <f t="shared" si="2"/>
        <v>0.94912903225806455</v>
      </c>
      <c r="W4" s="24">
        <f t="shared" si="2"/>
        <v>0.64200000000000002</v>
      </c>
      <c r="X4" s="24">
        <f t="shared" si="2"/>
        <v>0.22206451612903227</v>
      </c>
      <c r="Y4" s="24">
        <f t="shared" si="2"/>
        <v>9.3774193548387105E-2</v>
      </c>
      <c r="Z4" s="24">
        <f t="shared" si="2"/>
        <v>0.35986666666666667</v>
      </c>
      <c r="AA4" s="24">
        <f t="shared" si="2"/>
        <v>1.6019354838709676</v>
      </c>
      <c r="AB4" s="24">
        <f t="shared" si="2"/>
        <v>0.75219999999999998</v>
      </c>
      <c r="AC4" s="29">
        <f t="shared" si="2"/>
        <v>1.9825806451612904</v>
      </c>
      <c r="AD4" s="31">
        <f>AVERAGE(C64:N94)</f>
        <v>2.1344000000000007</v>
      </c>
    </row>
    <row r="5" spans="1:31" ht="12" customHeight="1" x14ac:dyDescent="0.25">
      <c r="A5" s="118"/>
      <c r="B5" s="9">
        <v>4</v>
      </c>
      <c r="C5" s="10">
        <v>0.86799999999999999</v>
      </c>
      <c r="D5" s="10">
        <v>1.1000000000000001</v>
      </c>
      <c r="E5" s="10">
        <v>7.73</v>
      </c>
      <c r="F5" s="10">
        <v>1.05</v>
      </c>
      <c r="G5" s="10">
        <v>2.6</v>
      </c>
      <c r="H5" s="10">
        <v>3.94</v>
      </c>
      <c r="I5" s="10">
        <v>2.02</v>
      </c>
      <c r="J5" s="10">
        <v>0.58099999999999996</v>
      </c>
      <c r="K5" s="10">
        <v>0.33600000000000002</v>
      </c>
      <c r="L5" s="10">
        <v>4.01</v>
      </c>
      <c r="M5" s="10">
        <v>0.95</v>
      </c>
      <c r="N5" s="11">
        <v>8.6999999999999993</v>
      </c>
      <c r="O5" s="10"/>
      <c r="P5" s="123"/>
      <c r="Q5" s="43">
        <v>2004</v>
      </c>
      <c r="R5" s="39">
        <f t="shared" ref="R5:AC5" si="3">AVERAGE(C95:C125)</f>
        <v>7.8670967741935485</v>
      </c>
      <c r="S5" s="24">
        <f t="shared" si="3"/>
        <v>7.5075862068965513</v>
      </c>
      <c r="T5" s="24">
        <f t="shared" si="3"/>
        <v>3.7548387096774198</v>
      </c>
      <c r="U5" s="24">
        <f t="shared" si="3"/>
        <v>2.6173333333333333</v>
      </c>
      <c r="V5" s="24">
        <f t="shared" si="3"/>
        <v>1.8658064516129034</v>
      </c>
      <c r="W5" s="24">
        <f t="shared" si="3"/>
        <v>2.6066666666666678</v>
      </c>
      <c r="X5" s="24">
        <f t="shared" si="3"/>
        <v>0.86961290322580642</v>
      </c>
      <c r="Y5" s="24">
        <f t="shared" si="3"/>
        <v>2.2602903225806457</v>
      </c>
      <c r="Z5" s="24">
        <f t="shared" si="3"/>
        <v>0.38746666666666674</v>
      </c>
      <c r="AA5" s="24">
        <f t="shared" si="3"/>
        <v>0.61764516129032265</v>
      </c>
      <c r="AB5" s="24">
        <f t="shared" si="3"/>
        <v>5.0839333333333325</v>
      </c>
      <c r="AC5" s="29">
        <f t="shared" si="3"/>
        <v>4.2490322580645152</v>
      </c>
      <c r="AD5" s="31">
        <f>AVERAGE(C95:N125)</f>
        <v>3.2912459016393436</v>
      </c>
    </row>
    <row r="6" spans="1:31" ht="12" customHeight="1" x14ac:dyDescent="0.25">
      <c r="A6" s="118"/>
      <c r="B6" s="9">
        <v>5</v>
      </c>
      <c r="C6" s="10">
        <v>0.78600000000000003</v>
      </c>
      <c r="D6" s="10">
        <v>1.05</v>
      </c>
      <c r="E6" s="10">
        <v>4.2699999999999996</v>
      </c>
      <c r="F6" s="10">
        <v>1</v>
      </c>
      <c r="G6" s="10">
        <v>2.37</v>
      </c>
      <c r="H6" s="10">
        <v>4.8099999999999996</v>
      </c>
      <c r="I6" s="10">
        <v>2.4300000000000002</v>
      </c>
      <c r="J6" s="10">
        <v>0.54</v>
      </c>
      <c r="K6" s="10">
        <v>0.37</v>
      </c>
      <c r="L6" s="10">
        <v>3.53</v>
      </c>
      <c r="M6" s="10">
        <v>0.95</v>
      </c>
      <c r="N6" s="11">
        <v>7.65</v>
      </c>
      <c r="O6" s="10"/>
      <c r="P6" s="123"/>
      <c r="Q6" s="43">
        <v>2005</v>
      </c>
      <c r="R6" s="39">
        <f t="shared" ref="R6:AC6" si="4">AVERAGE(C126:C156)</f>
        <v>3.3690322580645158</v>
      </c>
      <c r="S6" s="24">
        <f t="shared" si="4"/>
        <v>13.248214285714287</v>
      </c>
      <c r="T6" s="24">
        <f t="shared" si="4"/>
        <v>18.539354838709677</v>
      </c>
      <c r="U6" s="24">
        <f t="shared" si="4"/>
        <v>7.5693333333333319</v>
      </c>
      <c r="V6" s="24">
        <f t="shared" si="4"/>
        <v>5.1641935483870949</v>
      </c>
      <c r="W6" s="24">
        <f t="shared" si="4"/>
        <v>3.2559999999999993</v>
      </c>
      <c r="X6" s="24">
        <f t="shared" si="4"/>
        <v>5.4151612903225814</v>
      </c>
      <c r="Y6" s="24">
        <f t="shared" si="4"/>
        <v>4.1429999999999998</v>
      </c>
      <c r="Z6" s="24">
        <f t="shared" si="4"/>
        <v>3.6538000000000008</v>
      </c>
      <c r="AA6" s="24">
        <f t="shared" si="4"/>
        <v>5.1616129032258096</v>
      </c>
      <c r="AB6" s="24">
        <f t="shared" si="4"/>
        <v>4.0726666666666667</v>
      </c>
      <c r="AC6" s="29">
        <f t="shared" si="4"/>
        <v>8.571612903225807</v>
      </c>
      <c r="AD6" s="31">
        <f>AVERAGE(C126:N156)</f>
        <v>6.8185945205479399</v>
      </c>
      <c r="AE6" s="49"/>
    </row>
    <row r="7" spans="1:31" ht="12" customHeight="1" x14ac:dyDescent="0.25">
      <c r="A7" s="118"/>
      <c r="B7" s="9">
        <v>6</v>
      </c>
      <c r="C7" s="10">
        <v>0.745</v>
      </c>
      <c r="D7" s="10">
        <v>1.1000000000000001</v>
      </c>
      <c r="E7" s="10">
        <v>3.06</v>
      </c>
      <c r="F7" s="10">
        <v>0.95</v>
      </c>
      <c r="G7" s="10">
        <v>2.19</v>
      </c>
      <c r="H7" s="10">
        <v>2.93</v>
      </c>
      <c r="I7" s="10">
        <v>1.85</v>
      </c>
      <c r="J7" s="10">
        <v>0.50600000000000001</v>
      </c>
      <c r="K7" s="10">
        <v>1.4</v>
      </c>
      <c r="L7" s="10">
        <v>3.25</v>
      </c>
      <c r="M7" s="10">
        <v>0.86799999999999999</v>
      </c>
      <c r="N7" s="11">
        <v>6.74</v>
      </c>
      <c r="O7" s="10"/>
      <c r="P7" s="123"/>
      <c r="Q7" s="43">
        <v>2006</v>
      </c>
      <c r="R7" s="39">
        <f t="shared" ref="R7:AC7" si="5">AVERAGE(C157:C187)</f>
        <v>6.3674193548387121</v>
      </c>
      <c r="S7" s="24">
        <f t="shared" si="5"/>
        <v>8.0235714285714277</v>
      </c>
      <c r="T7" s="24">
        <f t="shared" si="5"/>
        <v>29.012903225806447</v>
      </c>
      <c r="U7" s="24">
        <f t="shared" si="5"/>
        <v>12.398999999999997</v>
      </c>
      <c r="V7" s="24">
        <f t="shared" si="5"/>
        <v>5.0212903225806436</v>
      </c>
      <c r="W7" s="24">
        <f t="shared" si="5"/>
        <v>3.9809999999999994</v>
      </c>
      <c r="X7" s="24">
        <f t="shared" si="5"/>
        <v>2.4225806451612901</v>
      </c>
      <c r="Y7" s="24">
        <f t="shared" si="5"/>
        <v>1.7653548387096776</v>
      </c>
      <c r="Z7" s="24">
        <f t="shared" si="5"/>
        <v>1.2634333333333332</v>
      </c>
      <c r="AA7" s="24">
        <f t="shared" si="5"/>
        <v>0.95503225806451553</v>
      </c>
      <c r="AB7" s="24">
        <f t="shared" si="5"/>
        <v>2.7685999999999993</v>
      </c>
      <c r="AC7" s="29">
        <f t="shared" si="5"/>
        <v>4.0196774193548386</v>
      </c>
      <c r="AD7" s="31">
        <f>AVERAGE(C157:N187)</f>
        <v>6.5027753424657604</v>
      </c>
    </row>
    <row r="8" spans="1:31" ht="12" customHeight="1" x14ac:dyDescent="0.25">
      <c r="A8" s="118"/>
      <c r="B8" s="9">
        <v>7</v>
      </c>
      <c r="C8" s="10">
        <v>0.70399999999999996</v>
      </c>
      <c r="D8" s="10">
        <v>1.1499999999999999</v>
      </c>
      <c r="E8" s="10">
        <v>2.8</v>
      </c>
      <c r="F8" s="10">
        <v>0.90900000000000003</v>
      </c>
      <c r="G8" s="10">
        <v>2.25</v>
      </c>
      <c r="H8" s="10">
        <v>2.19</v>
      </c>
      <c r="I8" s="10">
        <v>1.56</v>
      </c>
      <c r="J8" s="10">
        <v>0.50600000000000001</v>
      </c>
      <c r="K8" s="10">
        <v>14.9</v>
      </c>
      <c r="L8" s="10">
        <v>2.93</v>
      </c>
      <c r="M8" s="10">
        <v>0.95</v>
      </c>
      <c r="N8" s="11">
        <v>6.07</v>
      </c>
      <c r="O8" s="10"/>
      <c r="P8" s="123"/>
      <c r="Q8" s="43">
        <v>2007</v>
      </c>
      <c r="R8" s="39">
        <f t="shared" ref="R8:AC8" si="6">AVERAGE(C188:C218)</f>
        <v>6.4525337895205181</v>
      </c>
      <c r="S8" s="24">
        <f t="shared" si="6"/>
        <v>4.9180644335348971</v>
      </c>
      <c r="T8" s="24">
        <f t="shared" si="6"/>
        <v>6.4091969942730538</v>
      </c>
      <c r="U8" s="24">
        <f t="shared" si="6"/>
        <v>2.5135260699734454</v>
      </c>
      <c r="V8" s="24">
        <f t="shared" si="6"/>
        <v>4.6009114905399215</v>
      </c>
      <c r="W8" s="24">
        <f t="shared" si="6"/>
        <v>2.087969211903784</v>
      </c>
      <c r="X8" s="24">
        <f t="shared" si="6"/>
        <v>0.38925806451612904</v>
      </c>
      <c r="Y8" s="24">
        <f t="shared" si="6"/>
        <v>0.43377419354838714</v>
      </c>
      <c r="Z8" s="24">
        <f t="shared" si="6"/>
        <v>0.40466666666666667</v>
      </c>
      <c r="AA8" s="24">
        <f t="shared" si="6"/>
        <v>2.0610003143487856</v>
      </c>
      <c r="AB8" s="24">
        <f t="shared" si="6"/>
        <v>9.4225281685429163</v>
      </c>
      <c r="AC8" s="29">
        <f t="shared" si="6"/>
        <v>5.6947611237515687</v>
      </c>
      <c r="AD8" s="31">
        <f>AVERAGE(C188:N218)</f>
        <v>3.7749343088685761</v>
      </c>
    </row>
    <row r="9" spans="1:31" ht="12" customHeight="1" x14ac:dyDescent="0.25">
      <c r="A9" s="118"/>
      <c r="B9" s="9">
        <v>8</v>
      </c>
      <c r="C9" s="10">
        <v>0.66300000000000003</v>
      </c>
      <c r="D9" s="10">
        <v>1.05</v>
      </c>
      <c r="E9" s="10">
        <v>2.31</v>
      </c>
      <c r="F9" s="10">
        <v>0.90900000000000003</v>
      </c>
      <c r="G9" s="10">
        <v>4.1399999999999997</v>
      </c>
      <c r="H9" s="10">
        <v>2.08</v>
      </c>
      <c r="I9" s="10">
        <v>1.35</v>
      </c>
      <c r="J9" s="10">
        <v>0.47199999999999998</v>
      </c>
      <c r="K9" s="10">
        <v>10.5</v>
      </c>
      <c r="L9" s="10">
        <v>2.67</v>
      </c>
      <c r="M9" s="10">
        <v>1</v>
      </c>
      <c r="N9" s="11">
        <v>5.37</v>
      </c>
      <c r="O9" s="10"/>
      <c r="P9" s="123"/>
      <c r="Q9" s="43">
        <v>2008</v>
      </c>
      <c r="R9" s="39">
        <f t="shared" ref="R9:AC9" si="7">AVERAGE(C219:C249)</f>
        <v>1.5651612903225807</v>
      </c>
      <c r="S9" s="24">
        <f t="shared" si="7"/>
        <v>7.8517037748965501</v>
      </c>
      <c r="T9" s="24">
        <f t="shared" si="7"/>
        <v>11.238172889603996</v>
      </c>
      <c r="U9" s="24">
        <f t="shared" si="7"/>
        <v>4.2021546692556004</v>
      </c>
      <c r="V9" s="24">
        <f t="shared" si="7"/>
        <v>1.4162258064516127</v>
      </c>
      <c r="W9" s="24">
        <f t="shared" si="7"/>
        <v>0.94800708780186638</v>
      </c>
      <c r="X9" s="24">
        <f t="shared" si="7"/>
        <v>0.41538860357031815</v>
      </c>
      <c r="Y9" s="24">
        <f t="shared" si="7"/>
        <v>0.29767741935483871</v>
      </c>
      <c r="Z9" s="24">
        <f t="shared" si="7"/>
        <v>0.45326666666666665</v>
      </c>
      <c r="AA9" s="24">
        <f t="shared" si="7"/>
        <v>0.96902589106490322</v>
      </c>
      <c r="AB9" s="24">
        <f t="shared" si="7"/>
        <v>1.1113999999999999</v>
      </c>
      <c r="AC9" s="29">
        <f t="shared" si="7"/>
        <v>2.1483870967741927</v>
      </c>
      <c r="AD9" s="31">
        <f>AVERAGE(C219:N249)</f>
        <v>2.7013537461615837</v>
      </c>
    </row>
    <row r="10" spans="1:31" ht="12" customHeight="1" x14ac:dyDescent="0.25">
      <c r="A10" s="118"/>
      <c r="B10" s="9">
        <v>9</v>
      </c>
      <c r="C10" s="10">
        <v>0.66300000000000003</v>
      </c>
      <c r="D10" s="10">
        <v>1</v>
      </c>
      <c r="E10" s="10">
        <v>2.02</v>
      </c>
      <c r="F10" s="10">
        <v>2.67</v>
      </c>
      <c r="G10" s="10">
        <v>3.39</v>
      </c>
      <c r="H10" s="10">
        <v>1.74</v>
      </c>
      <c r="I10" s="10">
        <v>1.25</v>
      </c>
      <c r="J10" s="10">
        <v>0.438</v>
      </c>
      <c r="K10" s="10">
        <v>3.66</v>
      </c>
      <c r="L10" s="10">
        <v>2.4300000000000002</v>
      </c>
      <c r="M10" s="10">
        <v>0.95</v>
      </c>
      <c r="N10" s="11">
        <v>4.8099999999999996</v>
      </c>
      <c r="O10" s="10"/>
      <c r="P10" s="123"/>
      <c r="Q10" s="43">
        <v>2009</v>
      </c>
      <c r="R10" s="39">
        <f t="shared" ref="R10:AC10" si="8">AVERAGE(C250:C280)</f>
        <v>2.4209677419354843</v>
      </c>
      <c r="S10" s="24">
        <f t="shared" si="8"/>
        <v>5.5167857142857146</v>
      </c>
      <c r="T10" s="24">
        <f t="shared" si="8"/>
        <v>15.375806451612899</v>
      </c>
      <c r="U10" s="24">
        <f t="shared" si="8"/>
        <v>2.952999999999999</v>
      </c>
      <c r="V10" s="24">
        <f t="shared" si="8"/>
        <v>0.7475806451612903</v>
      </c>
      <c r="W10" s="24">
        <f t="shared" si="8"/>
        <v>2.5167333333333337</v>
      </c>
      <c r="X10" s="24">
        <f t="shared" si="8"/>
        <v>2.5264838709677413</v>
      </c>
      <c r="Y10" s="24">
        <f t="shared" si="8"/>
        <v>0.98996774193548365</v>
      </c>
      <c r="Z10" s="24">
        <f t="shared" si="8"/>
        <v>0.34866666666666674</v>
      </c>
      <c r="AA10" s="24">
        <f t="shared" si="8"/>
        <v>1.9861290322580645</v>
      </c>
      <c r="AB10" s="24">
        <f t="shared" si="8"/>
        <v>3.9426666666666668</v>
      </c>
      <c r="AC10" s="29">
        <f t="shared" si="8"/>
        <v>10.448064516129032</v>
      </c>
      <c r="AD10" s="31">
        <f>AVERAGE(C250:N280)</f>
        <v>4.1551972602739715</v>
      </c>
    </row>
    <row r="11" spans="1:31" ht="12" customHeight="1" thickBot="1" x14ac:dyDescent="0.3">
      <c r="A11" s="118"/>
      <c r="B11" s="9">
        <v>10</v>
      </c>
      <c r="C11" s="10">
        <v>0.66300000000000003</v>
      </c>
      <c r="D11" s="10">
        <v>0.90900000000000003</v>
      </c>
      <c r="E11" s="10">
        <v>1.79</v>
      </c>
      <c r="F11" s="10">
        <v>24.1</v>
      </c>
      <c r="G11" s="10">
        <v>4.47</v>
      </c>
      <c r="H11" s="10">
        <v>1.56</v>
      </c>
      <c r="I11" s="10">
        <v>1.25</v>
      </c>
      <c r="J11" s="10">
        <v>0.37</v>
      </c>
      <c r="K11" s="10">
        <v>4.07</v>
      </c>
      <c r="L11" s="10">
        <v>2.37</v>
      </c>
      <c r="M11" s="10">
        <v>1</v>
      </c>
      <c r="N11" s="11">
        <v>4.4000000000000004</v>
      </c>
      <c r="O11" s="10"/>
      <c r="P11" s="123"/>
      <c r="Q11" s="48">
        <v>2010</v>
      </c>
      <c r="R11" s="40">
        <f t="shared" ref="R11:AC11" si="9">AVERAGE(C281:C311)</f>
        <v>7.0635483870967732</v>
      </c>
      <c r="S11" s="32">
        <f t="shared" si="9"/>
        <v>18.504642857142859</v>
      </c>
      <c r="T11" s="32">
        <f t="shared" si="9"/>
        <v>14.70774193548387</v>
      </c>
      <c r="U11" s="32">
        <f t="shared" si="9"/>
        <v>10.862999999999998</v>
      </c>
      <c r="V11" s="32">
        <f t="shared" si="9"/>
        <v>7.8635483870967757</v>
      </c>
      <c r="W11" s="32">
        <f t="shared" si="9"/>
        <v>19.326666666666664</v>
      </c>
      <c r="X11" s="32">
        <f t="shared" si="9"/>
        <v>9.2483870967741932</v>
      </c>
      <c r="Y11" s="32">
        <f t="shared" si="9"/>
        <v>1.6977419354838705</v>
      </c>
      <c r="Z11" s="32">
        <f t="shared" si="9"/>
        <v>0.56513333333333338</v>
      </c>
      <c r="AA11" s="32">
        <f t="shared" si="9"/>
        <v>1.0736774193548386</v>
      </c>
      <c r="AB11" s="32">
        <f t="shared" si="9"/>
        <v>1.0404666666666664</v>
      </c>
      <c r="AC11" s="33">
        <f t="shared" si="9"/>
        <v>2.9667096774193551</v>
      </c>
      <c r="AD11" s="34">
        <f>AVERAGE(C281:N311)</f>
        <v>7.8226027397260323</v>
      </c>
    </row>
    <row r="12" spans="1:31" ht="12" customHeight="1" thickBot="1" x14ac:dyDescent="0.3">
      <c r="A12" s="118"/>
      <c r="B12" s="9">
        <v>11</v>
      </c>
      <c r="C12" s="10">
        <v>0.70399999999999996</v>
      </c>
      <c r="D12" s="10">
        <v>0.82699999999999996</v>
      </c>
      <c r="E12" s="10">
        <v>1.56</v>
      </c>
      <c r="F12" s="10">
        <v>14.7</v>
      </c>
      <c r="G12" s="10">
        <v>2.99</v>
      </c>
      <c r="H12" s="10">
        <v>1.4</v>
      </c>
      <c r="I12" s="10">
        <v>1.1000000000000001</v>
      </c>
      <c r="J12" s="10">
        <v>0.37</v>
      </c>
      <c r="K12" s="10">
        <v>17.2</v>
      </c>
      <c r="L12" s="10">
        <v>2.31</v>
      </c>
      <c r="M12" s="10">
        <v>1.35</v>
      </c>
      <c r="N12" s="11">
        <v>4.07</v>
      </c>
      <c r="O12" s="10"/>
      <c r="P12" s="123"/>
      <c r="Q12" s="45" t="s">
        <v>2</v>
      </c>
      <c r="R12" s="41">
        <f t="shared" ref="R12:AC12" si="10">AVERAGE(C2:C311)</f>
        <v>4.89657595959721</v>
      </c>
      <c r="S12" s="35">
        <f t="shared" si="10"/>
        <v>7.7122348000389236</v>
      </c>
      <c r="T12" s="35">
        <f t="shared" si="10"/>
        <v>10.910736988387708</v>
      </c>
      <c r="U12" s="35">
        <f t="shared" si="10"/>
        <v>6.001394740589574</v>
      </c>
      <c r="V12" s="35">
        <f t="shared" si="10"/>
        <v>3.1562976006668952</v>
      </c>
      <c r="W12" s="35">
        <f t="shared" si="10"/>
        <v>4.5831542966372316</v>
      </c>
      <c r="X12" s="35">
        <f t="shared" si="10"/>
        <v>2.3511324087441285</v>
      </c>
      <c r="Y12" s="35">
        <f t="shared" si="10"/>
        <v>1.2992483870967748</v>
      </c>
      <c r="Z12" s="35">
        <f t="shared" si="10"/>
        <v>2.0484900000000001</v>
      </c>
      <c r="AA12" s="35">
        <f t="shared" si="10"/>
        <v>2.0822284269929812</v>
      </c>
      <c r="AB12" s="35">
        <f t="shared" si="10"/>
        <v>3.8219394835209632</v>
      </c>
      <c r="AC12" s="36">
        <f t="shared" si="10"/>
        <v>4.9482761123751597</v>
      </c>
      <c r="AD12" s="46">
        <f>AVERAGE(C2:N311)</f>
        <v>4.4636192480372632</v>
      </c>
    </row>
    <row r="13" spans="1:31" ht="12" customHeight="1" thickBot="1" x14ac:dyDescent="0.3">
      <c r="A13" s="118"/>
      <c r="B13" s="9">
        <v>12</v>
      </c>
      <c r="C13" s="10">
        <v>0.70399999999999996</v>
      </c>
      <c r="D13" s="10">
        <v>0.82699999999999996</v>
      </c>
      <c r="E13" s="10">
        <v>1.35</v>
      </c>
      <c r="F13" s="10">
        <v>6.97</v>
      </c>
      <c r="G13" s="10">
        <v>2.31</v>
      </c>
      <c r="H13" s="10">
        <v>1.3</v>
      </c>
      <c r="I13" s="10">
        <v>1.05</v>
      </c>
      <c r="J13" s="10">
        <v>0.70399999999999996</v>
      </c>
      <c r="K13" s="10">
        <v>24</v>
      </c>
      <c r="L13" s="10">
        <v>2.19</v>
      </c>
      <c r="M13" s="10">
        <v>1.56</v>
      </c>
      <c r="N13" s="11">
        <v>4.01</v>
      </c>
      <c r="O13" s="10"/>
      <c r="P13" s="123"/>
      <c r="Q13" s="45" t="s">
        <v>10</v>
      </c>
      <c r="R13" s="50">
        <f>STDEV(R2:R11)</f>
        <v>2.5732599998249421</v>
      </c>
      <c r="S13" s="35">
        <f t="shared" ref="S13:AD13" si="11">STDEV(S2:S11)</f>
        <v>4.9477990380988581</v>
      </c>
      <c r="T13" s="35">
        <f t="shared" si="11"/>
        <v>8.6019247069927136</v>
      </c>
      <c r="U13" s="35">
        <f t="shared" si="11"/>
        <v>4.0707614700737391</v>
      </c>
      <c r="V13" s="35">
        <f t="shared" si="11"/>
        <v>2.3560248672874451</v>
      </c>
      <c r="W13" s="35">
        <f t="shared" si="11"/>
        <v>5.6204880470118361</v>
      </c>
      <c r="X13" s="35">
        <f t="shared" si="11"/>
        <v>2.8980404727453308</v>
      </c>
      <c r="Y13" s="35">
        <f t="shared" si="11"/>
        <v>1.2267517994076806</v>
      </c>
      <c r="Z13" s="35">
        <f t="shared" si="11"/>
        <v>3.7843461110748589</v>
      </c>
      <c r="AA13" s="35">
        <f t="shared" si="11"/>
        <v>1.4662162061971908</v>
      </c>
      <c r="AB13" s="35">
        <f t="shared" si="11"/>
        <v>2.6701170637170306</v>
      </c>
      <c r="AC13" s="51">
        <f t="shared" si="11"/>
        <v>2.7337980959073884</v>
      </c>
      <c r="AD13" s="52">
        <f t="shared" si="11"/>
        <v>1.9354088944456678</v>
      </c>
    </row>
    <row r="14" spans="1:31" ht="12" customHeight="1" thickBot="1" x14ac:dyDescent="0.3">
      <c r="A14" s="118"/>
      <c r="B14" s="9">
        <v>13</v>
      </c>
      <c r="C14" s="10">
        <v>0.86799999999999999</v>
      </c>
      <c r="D14" s="10">
        <v>0.78600000000000003</v>
      </c>
      <c r="E14" s="10">
        <v>1.25</v>
      </c>
      <c r="F14" s="10">
        <v>5.3</v>
      </c>
      <c r="G14" s="10">
        <v>2.02</v>
      </c>
      <c r="H14" s="10">
        <v>1.25</v>
      </c>
      <c r="I14" s="10">
        <v>1</v>
      </c>
      <c r="J14" s="10">
        <v>1.25</v>
      </c>
      <c r="K14" s="10">
        <v>7.65</v>
      </c>
      <c r="L14" s="10">
        <v>2.14</v>
      </c>
      <c r="M14" s="10">
        <v>1.45</v>
      </c>
      <c r="N14" s="11">
        <v>3.87</v>
      </c>
      <c r="O14" s="10"/>
      <c r="P14" s="124"/>
      <c r="Q14" s="45" t="s">
        <v>11</v>
      </c>
      <c r="R14" s="50">
        <f>R13/R12</f>
        <v>0.52552232847146874</v>
      </c>
      <c r="S14" s="41">
        <f t="shared" ref="S14:AD14" si="12">S13/S12</f>
        <v>0.64155191930539857</v>
      </c>
      <c r="T14" s="41">
        <f t="shared" si="12"/>
        <v>0.78839080404446904</v>
      </c>
      <c r="U14" s="41">
        <f t="shared" si="12"/>
        <v>0.67830256899145902</v>
      </c>
      <c r="V14" s="41">
        <f t="shared" si="12"/>
        <v>0.74645206674733067</v>
      </c>
      <c r="W14" s="41">
        <f t="shared" si="12"/>
        <v>1.2263362049878443</v>
      </c>
      <c r="X14" s="41">
        <f t="shared" si="12"/>
        <v>1.2326147442684168</v>
      </c>
      <c r="Y14" s="41">
        <f t="shared" si="12"/>
        <v>0.94420113320202703</v>
      </c>
      <c r="Z14" s="41">
        <f t="shared" si="12"/>
        <v>1.8473832486733441</v>
      </c>
      <c r="AA14" s="41">
        <f t="shared" si="12"/>
        <v>0.70415723231413418</v>
      </c>
      <c r="AB14" s="41">
        <f t="shared" si="12"/>
        <v>0.69862881796788268</v>
      </c>
      <c r="AC14" s="55">
        <f t="shared" si="12"/>
        <v>0.55247484857815921</v>
      </c>
      <c r="AD14" s="52">
        <f t="shared" si="12"/>
        <v>0.43359632327437053</v>
      </c>
    </row>
    <row r="15" spans="1:31" ht="12" customHeight="1" x14ac:dyDescent="0.25">
      <c r="A15" s="118"/>
      <c r="B15" s="9">
        <v>14</v>
      </c>
      <c r="C15" s="10">
        <v>0.86799999999999999</v>
      </c>
      <c r="D15" s="10">
        <v>0.78600000000000003</v>
      </c>
      <c r="E15" s="10">
        <v>1.3</v>
      </c>
      <c r="F15" s="10">
        <v>4.88</v>
      </c>
      <c r="G15" s="10">
        <v>1.85</v>
      </c>
      <c r="H15" s="10">
        <v>1.25</v>
      </c>
      <c r="I15" s="10">
        <v>0.95</v>
      </c>
      <c r="J15" s="10">
        <v>0.86799999999999999</v>
      </c>
      <c r="K15" s="10">
        <v>4.8099999999999996</v>
      </c>
      <c r="L15" s="10">
        <v>2.02</v>
      </c>
      <c r="M15" s="10">
        <v>2.19</v>
      </c>
      <c r="N15" s="11">
        <v>3.73</v>
      </c>
      <c r="O15" s="10"/>
      <c r="P15" s="16" t="s">
        <v>74</v>
      </c>
      <c r="V15" s="4"/>
      <c r="W15" s="4"/>
      <c r="X15" s="4"/>
      <c r="Y15" s="4"/>
      <c r="Z15" s="4"/>
      <c r="AA15" s="4"/>
      <c r="AB15" s="4"/>
      <c r="AC15" s="4"/>
      <c r="AD15" s="4"/>
    </row>
    <row r="16" spans="1:31" ht="12" customHeight="1" x14ac:dyDescent="0.25">
      <c r="A16" s="118"/>
      <c r="B16" s="9">
        <v>15</v>
      </c>
      <c r="C16" s="10">
        <v>0.82699999999999996</v>
      </c>
      <c r="D16" s="10">
        <v>0.745</v>
      </c>
      <c r="E16" s="10">
        <v>1.45</v>
      </c>
      <c r="F16" s="10">
        <v>3.87</v>
      </c>
      <c r="G16" s="10">
        <v>1.74</v>
      </c>
      <c r="H16" s="10">
        <v>1.35</v>
      </c>
      <c r="I16" s="10">
        <v>0.90900000000000003</v>
      </c>
      <c r="J16" s="10">
        <v>0.745</v>
      </c>
      <c r="K16" s="10">
        <v>3.6</v>
      </c>
      <c r="L16" s="10">
        <v>1.96</v>
      </c>
      <c r="M16" s="10">
        <v>2.86</v>
      </c>
      <c r="N16" s="11">
        <v>3.39</v>
      </c>
      <c r="O16" s="10"/>
      <c r="P16" s="19" t="s">
        <v>80</v>
      </c>
      <c r="V16" s="4"/>
      <c r="W16" s="4"/>
      <c r="X16" s="4"/>
      <c r="Y16" s="4"/>
      <c r="Z16" s="4"/>
      <c r="AA16" s="4"/>
      <c r="AB16" s="4"/>
      <c r="AC16" s="4"/>
      <c r="AD16" s="4"/>
    </row>
    <row r="17" spans="1:30" ht="12" customHeight="1" x14ac:dyDescent="0.25">
      <c r="A17" s="118"/>
      <c r="B17" s="9">
        <v>16</v>
      </c>
      <c r="C17" s="10">
        <v>0.78600000000000003</v>
      </c>
      <c r="D17" s="10">
        <v>0.70399999999999996</v>
      </c>
      <c r="E17" s="10">
        <v>1.3</v>
      </c>
      <c r="F17" s="10">
        <v>3.19</v>
      </c>
      <c r="G17" s="10">
        <v>1.68</v>
      </c>
      <c r="H17" s="10">
        <v>1.35</v>
      </c>
      <c r="I17" s="10">
        <v>0.86799999999999999</v>
      </c>
      <c r="J17" s="10">
        <v>0.66300000000000003</v>
      </c>
      <c r="K17" s="10">
        <v>5.51</v>
      </c>
      <c r="L17" s="10">
        <v>1.85</v>
      </c>
      <c r="M17" s="10">
        <v>1.91</v>
      </c>
      <c r="N17" s="11">
        <v>3.25</v>
      </c>
      <c r="O17" s="10"/>
      <c r="P17" s="19" t="s">
        <v>79</v>
      </c>
      <c r="V17" s="4"/>
      <c r="W17" s="4"/>
      <c r="X17" s="4"/>
      <c r="Y17" s="4"/>
      <c r="Z17" s="4"/>
      <c r="AA17" s="4"/>
      <c r="AB17" s="4"/>
      <c r="AC17" s="4"/>
      <c r="AD17" s="4"/>
    </row>
    <row r="18" spans="1:30" ht="12" customHeight="1" thickBot="1" x14ac:dyDescent="0.3">
      <c r="A18" s="118"/>
      <c r="B18" s="9">
        <v>17</v>
      </c>
      <c r="C18" s="10">
        <v>0.70399999999999996</v>
      </c>
      <c r="D18" s="10">
        <v>0.70399999999999996</v>
      </c>
      <c r="E18" s="10">
        <v>1.1499999999999999</v>
      </c>
      <c r="F18" s="10">
        <v>2.73</v>
      </c>
      <c r="G18" s="10">
        <v>1.51</v>
      </c>
      <c r="H18" s="10">
        <v>1.1499999999999999</v>
      </c>
      <c r="I18" s="10">
        <v>0.82699999999999996</v>
      </c>
      <c r="J18" s="10">
        <v>0.58099999999999996</v>
      </c>
      <c r="K18" s="10">
        <v>4.47</v>
      </c>
      <c r="L18" s="10">
        <v>1.74</v>
      </c>
      <c r="M18" s="10">
        <v>1.68</v>
      </c>
      <c r="N18" s="11">
        <v>3.32</v>
      </c>
      <c r="O18" s="10"/>
      <c r="V18" s="4"/>
      <c r="W18" s="4"/>
      <c r="X18" s="4"/>
      <c r="Y18" s="4"/>
      <c r="Z18" s="4"/>
      <c r="AA18" s="4"/>
      <c r="AB18" s="4"/>
      <c r="AC18" s="4"/>
      <c r="AD18" s="4"/>
    </row>
    <row r="19" spans="1:30" ht="12" customHeight="1" thickBot="1" x14ac:dyDescent="0.3">
      <c r="A19" s="118"/>
      <c r="B19" s="9">
        <v>18</v>
      </c>
      <c r="C19" s="10">
        <v>0.70399999999999996</v>
      </c>
      <c r="D19" s="10">
        <v>0.66300000000000003</v>
      </c>
      <c r="E19" s="10">
        <v>1.05</v>
      </c>
      <c r="F19" s="10">
        <v>4.34</v>
      </c>
      <c r="G19" s="10">
        <v>1.4</v>
      </c>
      <c r="H19" s="10">
        <v>1.1000000000000001</v>
      </c>
      <c r="I19" s="10">
        <v>0.82699999999999996</v>
      </c>
      <c r="J19" s="10">
        <v>0.47199999999999998</v>
      </c>
      <c r="K19" s="10">
        <v>8.7799999999999994</v>
      </c>
      <c r="L19" s="10">
        <v>1.74</v>
      </c>
      <c r="M19" s="10">
        <v>1.56</v>
      </c>
      <c r="N19" s="11">
        <v>2.99</v>
      </c>
      <c r="O19" s="10"/>
      <c r="P19" s="122" t="s">
        <v>4</v>
      </c>
      <c r="Q19" s="45" t="s">
        <v>0</v>
      </c>
      <c r="R19" s="37" t="s">
        <v>9</v>
      </c>
      <c r="S19" s="26" t="s">
        <v>40</v>
      </c>
      <c r="T19" s="26" t="s">
        <v>41</v>
      </c>
      <c r="U19" s="26" t="s">
        <v>42</v>
      </c>
      <c r="V19" s="26" t="s">
        <v>43</v>
      </c>
      <c r="W19" s="26" t="s">
        <v>44</v>
      </c>
      <c r="X19" s="26" t="s">
        <v>45</v>
      </c>
      <c r="Y19" s="26" t="s">
        <v>46</v>
      </c>
      <c r="Z19" s="26" t="s">
        <v>47</v>
      </c>
      <c r="AA19" s="26" t="s">
        <v>48</v>
      </c>
      <c r="AB19" s="26" t="s">
        <v>49</v>
      </c>
      <c r="AC19" s="27" t="s">
        <v>50</v>
      </c>
      <c r="AD19" s="30" t="s">
        <v>6</v>
      </c>
    </row>
    <row r="20" spans="1:30" ht="12" customHeight="1" x14ac:dyDescent="0.25">
      <c r="A20" s="118"/>
      <c r="B20" s="9">
        <v>19</v>
      </c>
      <c r="C20" s="10">
        <v>0.66300000000000003</v>
      </c>
      <c r="D20" s="10">
        <v>0.622</v>
      </c>
      <c r="E20" s="10">
        <v>1</v>
      </c>
      <c r="F20" s="10">
        <v>5.65</v>
      </c>
      <c r="G20" s="10">
        <v>1.25</v>
      </c>
      <c r="H20" s="10">
        <v>0.90900000000000003</v>
      </c>
      <c r="I20" s="10">
        <v>0.82699999999999996</v>
      </c>
      <c r="J20" s="10">
        <v>0.47199999999999998</v>
      </c>
      <c r="K20" s="10">
        <v>40.200000000000003</v>
      </c>
      <c r="L20" s="10">
        <v>1.68</v>
      </c>
      <c r="M20" s="10">
        <v>1.45</v>
      </c>
      <c r="N20" s="11">
        <v>2.4300000000000002</v>
      </c>
      <c r="O20" s="10"/>
      <c r="P20" s="123"/>
      <c r="Q20" s="43">
        <v>2001</v>
      </c>
      <c r="R20" s="38">
        <v>1.45</v>
      </c>
      <c r="S20" s="25">
        <v>1.45</v>
      </c>
      <c r="T20" s="25">
        <v>9.74</v>
      </c>
      <c r="U20" s="25">
        <v>121</v>
      </c>
      <c r="V20" s="25">
        <v>7.04</v>
      </c>
      <c r="W20" s="25">
        <v>107</v>
      </c>
      <c r="X20" s="25">
        <v>10.8</v>
      </c>
      <c r="Y20" s="25">
        <v>1.51</v>
      </c>
      <c r="Z20" s="25">
        <v>269</v>
      </c>
      <c r="AA20" s="25">
        <v>7.2</v>
      </c>
      <c r="AB20" s="25">
        <v>63.7</v>
      </c>
      <c r="AC20" s="28">
        <v>26.3</v>
      </c>
      <c r="AD20" s="31">
        <f t="shared" ref="AD20:AD29" si="13">MAX(R20:AC20)</f>
        <v>269</v>
      </c>
    </row>
    <row r="21" spans="1:30" ht="12" customHeight="1" x14ac:dyDescent="0.25">
      <c r="A21" s="118"/>
      <c r="B21" s="9">
        <v>20</v>
      </c>
      <c r="C21" s="10">
        <v>0.66300000000000003</v>
      </c>
      <c r="D21" s="10">
        <v>0.66300000000000003</v>
      </c>
      <c r="E21" s="10">
        <v>1</v>
      </c>
      <c r="F21" s="10">
        <v>4.01</v>
      </c>
      <c r="G21" s="10">
        <v>1.1499999999999999</v>
      </c>
      <c r="H21" s="10">
        <v>15.8</v>
      </c>
      <c r="I21" s="10">
        <v>0.78600000000000003</v>
      </c>
      <c r="J21" s="10">
        <v>0.438</v>
      </c>
      <c r="K21" s="10">
        <v>15.4</v>
      </c>
      <c r="L21" s="10">
        <v>1.62</v>
      </c>
      <c r="M21" s="10">
        <v>2.14</v>
      </c>
      <c r="N21" s="11">
        <v>2.31</v>
      </c>
      <c r="O21" s="10"/>
      <c r="P21" s="123"/>
      <c r="Q21" s="43">
        <v>2002</v>
      </c>
      <c r="R21" s="38">
        <v>18.2</v>
      </c>
      <c r="S21" s="25">
        <v>7.73</v>
      </c>
      <c r="T21" s="25">
        <v>7.04</v>
      </c>
      <c r="U21" s="25">
        <v>18.2</v>
      </c>
      <c r="V21" s="25">
        <v>10.9</v>
      </c>
      <c r="W21" s="25">
        <v>30.4</v>
      </c>
      <c r="X21" s="25">
        <v>1.45</v>
      </c>
      <c r="Y21" s="25">
        <v>2.73</v>
      </c>
      <c r="Z21" s="25">
        <v>15.2</v>
      </c>
      <c r="AA21" s="25">
        <v>40</v>
      </c>
      <c r="AB21" s="25">
        <v>38.4</v>
      </c>
      <c r="AC21" s="28">
        <v>34.1</v>
      </c>
      <c r="AD21" s="31">
        <f t="shared" si="13"/>
        <v>40</v>
      </c>
    </row>
    <row r="22" spans="1:30" ht="12" customHeight="1" x14ac:dyDescent="0.25">
      <c r="A22" s="118"/>
      <c r="B22" s="9">
        <v>21</v>
      </c>
      <c r="C22" s="10">
        <v>0.622</v>
      </c>
      <c r="D22" s="10">
        <v>0.622</v>
      </c>
      <c r="E22" s="10">
        <v>1</v>
      </c>
      <c r="F22" s="10">
        <v>3.94</v>
      </c>
      <c r="G22" s="10">
        <v>1.3</v>
      </c>
      <c r="H22" s="10">
        <v>58.3</v>
      </c>
      <c r="I22" s="10">
        <v>0.70399999999999996</v>
      </c>
      <c r="J22" s="10">
        <v>0.40400000000000003</v>
      </c>
      <c r="K22" s="10">
        <v>7.2</v>
      </c>
      <c r="L22" s="10">
        <v>1.56</v>
      </c>
      <c r="M22" s="10">
        <v>2.6</v>
      </c>
      <c r="N22" s="11">
        <v>2.37</v>
      </c>
      <c r="O22" s="10"/>
      <c r="P22" s="123"/>
      <c r="Q22" s="43">
        <v>2003</v>
      </c>
      <c r="R22" s="38">
        <v>23.4</v>
      </c>
      <c r="S22" s="25">
        <v>45.5</v>
      </c>
      <c r="T22" s="25">
        <v>13.7</v>
      </c>
      <c r="U22" s="25">
        <v>1.85</v>
      </c>
      <c r="V22" s="25">
        <v>6.59</v>
      </c>
      <c r="W22" s="25">
        <v>8.33</v>
      </c>
      <c r="X22" s="25">
        <v>0.86799999999999999</v>
      </c>
      <c r="Y22" s="25">
        <v>0.30199999999999999</v>
      </c>
      <c r="Z22" s="25">
        <v>2.54</v>
      </c>
      <c r="AA22" s="25">
        <v>28.5</v>
      </c>
      <c r="AB22" s="25">
        <v>2.19</v>
      </c>
      <c r="AC22" s="28">
        <v>24.5</v>
      </c>
      <c r="AD22" s="31">
        <f t="shared" si="13"/>
        <v>45.5</v>
      </c>
    </row>
    <row r="23" spans="1:30" ht="12" customHeight="1" x14ac:dyDescent="0.25">
      <c r="A23" s="118"/>
      <c r="B23" s="9">
        <v>22</v>
      </c>
      <c r="C23" s="10">
        <v>0.622</v>
      </c>
      <c r="D23" s="10">
        <v>0.70399999999999996</v>
      </c>
      <c r="E23" s="10">
        <v>1.1000000000000001</v>
      </c>
      <c r="F23" s="10">
        <v>21.2</v>
      </c>
      <c r="G23" s="10">
        <v>1.3</v>
      </c>
      <c r="H23" s="10">
        <v>80.900000000000006</v>
      </c>
      <c r="I23" s="10">
        <v>0.78600000000000003</v>
      </c>
      <c r="J23" s="10">
        <v>0.438</v>
      </c>
      <c r="K23" s="10">
        <v>5.3</v>
      </c>
      <c r="L23" s="10">
        <v>1.62</v>
      </c>
      <c r="M23" s="10">
        <v>2.86</v>
      </c>
      <c r="N23" s="11">
        <v>2.19</v>
      </c>
      <c r="O23" s="10"/>
      <c r="P23" s="123"/>
      <c r="Q23" s="43">
        <v>2004</v>
      </c>
      <c r="R23" s="38">
        <v>29.4</v>
      </c>
      <c r="S23" s="25">
        <v>27.2</v>
      </c>
      <c r="T23" s="25">
        <v>7.88</v>
      </c>
      <c r="U23" s="25">
        <v>18.399999999999999</v>
      </c>
      <c r="V23" s="25">
        <v>4.88</v>
      </c>
      <c r="W23" s="25">
        <v>8.85</v>
      </c>
      <c r="X23" s="25">
        <v>4.88</v>
      </c>
      <c r="Y23" s="25">
        <v>16.600000000000001</v>
      </c>
      <c r="Z23" s="25">
        <v>1.1499999999999999</v>
      </c>
      <c r="AA23" s="25">
        <v>1.45</v>
      </c>
      <c r="AB23" s="25">
        <v>16.600000000000001</v>
      </c>
      <c r="AC23" s="28">
        <v>19.399999999999999</v>
      </c>
      <c r="AD23" s="31">
        <f t="shared" si="13"/>
        <v>29.4</v>
      </c>
    </row>
    <row r="24" spans="1:30" ht="12" customHeight="1" x14ac:dyDescent="0.25">
      <c r="A24" s="118"/>
      <c r="B24" s="9">
        <v>23</v>
      </c>
      <c r="C24" s="10">
        <v>0.622</v>
      </c>
      <c r="D24" s="10">
        <v>0.745</v>
      </c>
      <c r="E24" s="10">
        <v>7.8</v>
      </c>
      <c r="F24" s="10">
        <v>68.3</v>
      </c>
      <c r="G24" s="10">
        <v>1.62</v>
      </c>
      <c r="H24" s="10">
        <v>23</v>
      </c>
      <c r="I24" s="10">
        <v>5.09</v>
      </c>
      <c r="J24" s="10">
        <v>0.40400000000000003</v>
      </c>
      <c r="K24" s="10">
        <v>4.34</v>
      </c>
      <c r="L24" s="10">
        <v>2.48</v>
      </c>
      <c r="M24" s="10">
        <v>2.48</v>
      </c>
      <c r="N24" s="11">
        <v>2.48</v>
      </c>
      <c r="O24" s="10"/>
      <c r="P24" s="123"/>
      <c r="Q24" s="43">
        <v>2005</v>
      </c>
      <c r="R24" s="38">
        <v>9.0399999999999991</v>
      </c>
      <c r="S24" s="25">
        <v>56.2</v>
      </c>
      <c r="T24" s="25">
        <v>51.4</v>
      </c>
      <c r="U24" s="25">
        <v>60.4</v>
      </c>
      <c r="V24" s="25">
        <v>43.6</v>
      </c>
      <c r="W24" s="25">
        <v>14.4</v>
      </c>
      <c r="X24" s="25">
        <v>67</v>
      </c>
      <c r="Y24" s="25">
        <v>47.5</v>
      </c>
      <c r="Z24" s="25">
        <v>44.2</v>
      </c>
      <c r="AA24" s="25">
        <v>39.700000000000003</v>
      </c>
      <c r="AB24" s="25">
        <v>22.8</v>
      </c>
      <c r="AC24" s="28">
        <v>21.6</v>
      </c>
      <c r="AD24" s="31">
        <f t="shared" si="13"/>
        <v>67</v>
      </c>
    </row>
    <row r="25" spans="1:30" ht="12" customHeight="1" x14ac:dyDescent="0.25">
      <c r="A25" s="118"/>
      <c r="B25" s="9">
        <v>24</v>
      </c>
      <c r="C25" s="10">
        <v>0.66300000000000003</v>
      </c>
      <c r="D25" s="10">
        <v>0.86799999999999999</v>
      </c>
      <c r="E25" s="10">
        <v>4.4000000000000004</v>
      </c>
      <c r="F25" s="10">
        <v>79.2</v>
      </c>
      <c r="G25" s="10">
        <v>1.51</v>
      </c>
      <c r="H25" s="10">
        <v>10.1</v>
      </c>
      <c r="I25" s="10">
        <v>4.53</v>
      </c>
      <c r="J25" s="10">
        <v>0.50600000000000001</v>
      </c>
      <c r="K25" s="10">
        <v>3.6</v>
      </c>
      <c r="L25" s="10">
        <v>1.68</v>
      </c>
      <c r="M25" s="10">
        <v>5.0199999999999996</v>
      </c>
      <c r="N25" s="11">
        <v>3.46</v>
      </c>
      <c r="O25" s="10"/>
      <c r="P25" s="123"/>
      <c r="Q25" s="43">
        <v>2006</v>
      </c>
      <c r="R25" s="38">
        <v>17.5</v>
      </c>
      <c r="S25" s="25">
        <v>44.5</v>
      </c>
      <c r="T25" s="25">
        <v>72</v>
      </c>
      <c r="U25" s="25">
        <v>64.3</v>
      </c>
      <c r="V25" s="25">
        <v>12.8</v>
      </c>
      <c r="W25" s="25">
        <v>26.4</v>
      </c>
      <c r="X25" s="25">
        <v>3.45</v>
      </c>
      <c r="Y25" s="25">
        <v>12.1</v>
      </c>
      <c r="Z25" s="25">
        <v>4.33</v>
      </c>
      <c r="AA25" s="25">
        <v>1.51</v>
      </c>
      <c r="AB25" s="25">
        <v>4.8499999999999996</v>
      </c>
      <c r="AC25" s="28">
        <v>14.2</v>
      </c>
      <c r="AD25" s="31">
        <f t="shared" si="13"/>
        <v>72</v>
      </c>
    </row>
    <row r="26" spans="1:30" ht="12" customHeight="1" x14ac:dyDescent="0.25">
      <c r="A26" s="118"/>
      <c r="B26" s="9">
        <v>25</v>
      </c>
      <c r="C26" s="10">
        <v>0.66300000000000003</v>
      </c>
      <c r="D26" s="10">
        <v>1.3</v>
      </c>
      <c r="E26" s="10">
        <v>2.93</v>
      </c>
      <c r="F26" s="10">
        <v>26.7</v>
      </c>
      <c r="G26" s="10">
        <v>1.3</v>
      </c>
      <c r="H26" s="10">
        <v>6.67</v>
      </c>
      <c r="I26" s="10">
        <v>2.6</v>
      </c>
      <c r="J26" s="10">
        <v>0.47199999999999998</v>
      </c>
      <c r="K26" s="10">
        <v>3.32</v>
      </c>
      <c r="L26" s="10">
        <v>1.35</v>
      </c>
      <c r="M26" s="10">
        <v>4.2699999999999996</v>
      </c>
      <c r="N26" s="11">
        <v>2.73</v>
      </c>
      <c r="O26" s="10"/>
      <c r="P26" s="123"/>
      <c r="Q26" s="43">
        <v>2007</v>
      </c>
      <c r="R26" s="38">
        <v>11.549290658572001</v>
      </c>
      <c r="S26" s="25">
        <v>18</v>
      </c>
      <c r="T26" s="25">
        <v>17.899999999999999</v>
      </c>
      <c r="U26" s="25">
        <v>4.433588172839098</v>
      </c>
      <c r="V26" s="25">
        <v>17.496167328743578</v>
      </c>
      <c r="W26" s="25">
        <v>11.527405045405326</v>
      </c>
      <c r="X26" s="25">
        <v>0.622</v>
      </c>
      <c r="Y26" s="25">
        <v>2.31</v>
      </c>
      <c r="Z26" s="25">
        <v>1.2</v>
      </c>
      <c r="AA26" s="25">
        <v>14.990605454537816</v>
      </c>
      <c r="AB26" s="25">
        <v>34.069815100781291</v>
      </c>
      <c r="AC26" s="28">
        <v>14.454968649561479</v>
      </c>
      <c r="AD26" s="31">
        <f t="shared" si="13"/>
        <v>34.069815100781291</v>
      </c>
    </row>
    <row r="27" spans="1:30" ht="12" customHeight="1" x14ac:dyDescent="0.25">
      <c r="A27" s="118"/>
      <c r="B27" s="9">
        <v>26</v>
      </c>
      <c r="C27" s="10">
        <v>0.66300000000000003</v>
      </c>
      <c r="D27" s="10">
        <v>1.3</v>
      </c>
      <c r="E27" s="10">
        <v>2.31</v>
      </c>
      <c r="F27" s="10">
        <v>11.6</v>
      </c>
      <c r="G27" s="10">
        <v>1.25</v>
      </c>
      <c r="H27" s="10">
        <v>5.0199999999999996</v>
      </c>
      <c r="I27" s="10">
        <v>1.74</v>
      </c>
      <c r="J27" s="10">
        <v>0.438</v>
      </c>
      <c r="K27" s="10">
        <v>5.0199999999999996</v>
      </c>
      <c r="L27" s="10">
        <v>1.2</v>
      </c>
      <c r="M27" s="10">
        <v>5.0199999999999996</v>
      </c>
      <c r="N27" s="11">
        <v>2.6</v>
      </c>
      <c r="O27" s="10"/>
      <c r="P27" s="123"/>
      <c r="Q27" s="43">
        <v>2008</v>
      </c>
      <c r="R27" s="38">
        <v>9.6999999999999993</v>
      </c>
      <c r="S27" s="25">
        <v>20.6</v>
      </c>
      <c r="T27" s="25">
        <v>21.8</v>
      </c>
      <c r="U27" s="25">
        <v>8.1780674204520007</v>
      </c>
      <c r="V27" s="25">
        <v>2.36</v>
      </c>
      <c r="W27" s="25">
        <v>3.64</v>
      </c>
      <c r="X27" s="25">
        <v>2.8547494740090289</v>
      </c>
      <c r="Y27" s="25">
        <v>0.64800000000000002</v>
      </c>
      <c r="Z27" s="25">
        <v>1.63</v>
      </c>
      <c r="AA27" s="25">
        <v>1.19</v>
      </c>
      <c r="AB27" s="25">
        <v>3.06</v>
      </c>
      <c r="AC27" s="28">
        <v>4.29</v>
      </c>
      <c r="AD27" s="31">
        <f t="shared" si="13"/>
        <v>21.8</v>
      </c>
    </row>
    <row r="28" spans="1:30" ht="12" customHeight="1" x14ac:dyDescent="0.25">
      <c r="A28" s="118"/>
      <c r="B28" s="9">
        <v>27</v>
      </c>
      <c r="C28" s="10">
        <v>0.66300000000000003</v>
      </c>
      <c r="D28" s="10">
        <v>1.35</v>
      </c>
      <c r="E28" s="10">
        <v>1.91</v>
      </c>
      <c r="F28" s="10">
        <v>8.0299999999999994</v>
      </c>
      <c r="G28" s="10">
        <v>1.2</v>
      </c>
      <c r="H28" s="10">
        <v>4.07</v>
      </c>
      <c r="I28" s="10">
        <v>1.4</v>
      </c>
      <c r="J28" s="10">
        <v>0.438</v>
      </c>
      <c r="K28" s="10">
        <v>114</v>
      </c>
      <c r="L28" s="10">
        <v>1.1499999999999999</v>
      </c>
      <c r="M28" s="10">
        <v>5.72</v>
      </c>
      <c r="N28" s="11">
        <v>2.54</v>
      </c>
      <c r="O28" s="10"/>
      <c r="P28" s="123"/>
      <c r="Q28" s="43">
        <v>2009</v>
      </c>
      <c r="R28" s="38">
        <v>13.6</v>
      </c>
      <c r="S28" s="25">
        <v>13.6</v>
      </c>
      <c r="T28" s="25">
        <v>51.9</v>
      </c>
      <c r="U28" s="25">
        <v>8.5</v>
      </c>
      <c r="V28" s="25">
        <v>1.8</v>
      </c>
      <c r="W28" s="25">
        <v>21.5</v>
      </c>
      <c r="X28" s="25">
        <v>20.3</v>
      </c>
      <c r="Y28" s="25">
        <v>20.2</v>
      </c>
      <c r="Z28" s="25">
        <v>0.45</v>
      </c>
      <c r="AA28" s="25">
        <v>12.5</v>
      </c>
      <c r="AB28" s="25">
        <v>22.4</v>
      </c>
      <c r="AC28" s="28">
        <v>52.8</v>
      </c>
      <c r="AD28" s="31">
        <f t="shared" si="13"/>
        <v>52.8</v>
      </c>
    </row>
    <row r="29" spans="1:30" ht="12" customHeight="1" thickBot="1" x14ac:dyDescent="0.3">
      <c r="A29" s="118"/>
      <c r="B29" s="9">
        <v>28</v>
      </c>
      <c r="C29" s="10">
        <v>1</v>
      </c>
      <c r="D29" s="10">
        <v>1.25</v>
      </c>
      <c r="E29" s="10">
        <v>1.62</v>
      </c>
      <c r="F29" s="10">
        <v>6.3</v>
      </c>
      <c r="G29" s="10">
        <v>1.1000000000000001</v>
      </c>
      <c r="H29" s="10">
        <v>3.39</v>
      </c>
      <c r="I29" s="10">
        <v>1.1499999999999999</v>
      </c>
      <c r="J29" s="10">
        <v>0.40400000000000003</v>
      </c>
      <c r="K29" s="10">
        <v>39.200000000000003</v>
      </c>
      <c r="L29" s="10">
        <v>1.1000000000000001</v>
      </c>
      <c r="M29" s="10">
        <v>24</v>
      </c>
      <c r="N29" s="11">
        <v>2.31</v>
      </c>
      <c r="O29" s="10"/>
      <c r="P29" s="123"/>
      <c r="Q29" s="44">
        <v>2010</v>
      </c>
      <c r="R29" s="38">
        <v>40.200000000000003</v>
      </c>
      <c r="S29" s="25">
        <v>83.8</v>
      </c>
      <c r="T29" s="25">
        <v>40.799999999999997</v>
      </c>
      <c r="U29" s="25">
        <v>75.5</v>
      </c>
      <c r="V29" s="25">
        <v>55.4</v>
      </c>
      <c r="W29" s="25">
        <v>230</v>
      </c>
      <c r="X29" s="25">
        <v>69.5</v>
      </c>
      <c r="Y29" s="25">
        <v>10.4</v>
      </c>
      <c r="Z29" s="25">
        <v>1.41</v>
      </c>
      <c r="AA29" s="25">
        <v>4.28</v>
      </c>
      <c r="AB29" s="25">
        <v>2.99</v>
      </c>
      <c r="AC29" s="28">
        <v>10.6</v>
      </c>
      <c r="AD29" s="42">
        <f t="shared" si="13"/>
        <v>230</v>
      </c>
    </row>
    <row r="30" spans="1:30" ht="12" customHeight="1" thickBot="1" x14ac:dyDescent="0.3">
      <c r="A30" s="118"/>
      <c r="B30" s="9">
        <v>29</v>
      </c>
      <c r="C30" s="10">
        <v>1.2</v>
      </c>
      <c r="D30" s="10"/>
      <c r="E30" s="10">
        <v>1.51</v>
      </c>
      <c r="F30" s="10">
        <v>5.3</v>
      </c>
      <c r="G30" s="10">
        <v>1.05</v>
      </c>
      <c r="H30" s="10">
        <v>2.93</v>
      </c>
      <c r="I30" s="10">
        <v>0.95</v>
      </c>
      <c r="J30" s="10">
        <v>0.37</v>
      </c>
      <c r="K30" s="10">
        <v>14.2</v>
      </c>
      <c r="L30" s="10">
        <v>1.05</v>
      </c>
      <c r="M30" s="10">
        <v>63.7</v>
      </c>
      <c r="N30" s="11">
        <v>2.08</v>
      </c>
      <c r="O30" s="10"/>
      <c r="P30" s="123"/>
      <c r="Q30" s="45" t="s">
        <v>2</v>
      </c>
      <c r="R30" s="41">
        <f>MAX(R20:R29)</f>
        <v>40.200000000000003</v>
      </c>
      <c r="S30" s="35">
        <f t="shared" ref="S30:AC30" si="14">MAX(S20:S29)</f>
        <v>83.8</v>
      </c>
      <c r="T30" s="35">
        <f t="shared" si="14"/>
        <v>72</v>
      </c>
      <c r="U30" s="35">
        <f t="shared" si="14"/>
        <v>121</v>
      </c>
      <c r="V30" s="35">
        <f t="shared" si="14"/>
        <v>55.4</v>
      </c>
      <c r="W30" s="35">
        <f t="shared" si="14"/>
        <v>230</v>
      </c>
      <c r="X30" s="35">
        <f t="shared" si="14"/>
        <v>69.5</v>
      </c>
      <c r="Y30" s="35">
        <f t="shared" si="14"/>
        <v>47.5</v>
      </c>
      <c r="Z30" s="35">
        <f t="shared" si="14"/>
        <v>269</v>
      </c>
      <c r="AA30" s="35">
        <f t="shared" si="14"/>
        <v>40</v>
      </c>
      <c r="AB30" s="35">
        <f t="shared" si="14"/>
        <v>63.7</v>
      </c>
      <c r="AC30" s="36">
        <f t="shared" si="14"/>
        <v>52.8</v>
      </c>
      <c r="AD30" s="47">
        <f>MAX(R20:AC29)</f>
        <v>269</v>
      </c>
    </row>
    <row r="31" spans="1:30" ht="12" customHeight="1" thickBot="1" x14ac:dyDescent="0.3">
      <c r="A31" s="118"/>
      <c r="B31" s="9">
        <v>30</v>
      </c>
      <c r="C31" s="10">
        <v>1.35</v>
      </c>
      <c r="D31" s="10"/>
      <c r="E31" s="10">
        <v>1.45</v>
      </c>
      <c r="F31" s="10">
        <v>4.4000000000000004</v>
      </c>
      <c r="G31" s="10">
        <v>1</v>
      </c>
      <c r="H31" s="10">
        <v>2.67</v>
      </c>
      <c r="I31" s="10">
        <v>0.86799999999999999</v>
      </c>
      <c r="J31" s="10">
        <v>0.37</v>
      </c>
      <c r="K31" s="10">
        <v>8.6999999999999993</v>
      </c>
      <c r="L31" s="10">
        <v>1.05</v>
      </c>
      <c r="M31" s="10">
        <v>41.6</v>
      </c>
      <c r="N31" s="11">
        <v>7.5</v>
      </c>
      <c r="O31" s="10"/>
      <c r="P31" s="124"/>
      <c r="Q31" s="45" t="s">
        <v>5</v>
      </c>
      <c r="R31" s="41">
        <f t="shared" ref="R31:AC31" si="15">AVERAGE(R20:R29)</f>
        <v>17.403929065857199</v>
      </c>
      <c r="S31" s="41">
        <f t="shared" si="15"/>
        <v>31.857999999999997</v>
      </c>
      <c r="T31" s="41">
        <f t="shared" si="15"/>
        <v>29.416000000000004</v>
      </c>
      <c r="U31" s="41">
        <f t="shared" si="15"/>
        <v>38.076165559329112</v>
      </c>
      <c r="V31" s="41">
        <f t="shared" si="15"/>
        <v>16.286616732874357</v>
      </c>
      <c r="W31" s="41">
        <f t="shared" si="15"/>
        <v>46.204740504540531</v>
      </c>
      <c r="X31" s="41">
        <f t="shared" si="15"/>
        <v>18.172474947400904</v>
      </c>
      <c r="Y31" s="41">
        <f t="shared" si="15"/>
        <v>11.43</v>
      </c>
      <c r="Z31" s="41">
        <f t="shared" si="15"/>
        <v>34.110999999999997</v>
      </c>
      <c r="AA31" s="41">
        <f t="shared" si="15"/>
        <v>15.132060545453783</v>
      </c>
      <c r="AB31" s="41">
        <f t="shared" si="15"/>
        <v>21.105981510078131</v>
      </c>
      <c r="AC31" s="41">
        <f t="shared" si="15"/>
        <v>22.224496864956144</v>
      </c>
      <c r="AD31" s="47">
        <f>(R31*31+S31*28.2+T31*31+U31*30+V31*31+W31*30+X31*31+Y31*31+Z31*30+AA31*31+AB31*30+AC31*31)/365.2</f>
        <v>24.959926478836927</v>
      </c>
    </row>
    <row r="32" spans="1:30" ht="12" customHeight="1" thickBot="1" x14ac:dyDescent="0.3">
      <c r="A32" s="119"/>
      <c r="B32" s="12">
        <v>31</v>
      </c>
      <c r="C32" s="13">
        <v>1.4</v>
      </c>
      <c r="D32" s="13"/>
      <c r="E32" s="13">
        <v>1.35</v>
      </c>
      <c r="F32" s="13"/>
      <c r="G32" s="13">
        <v>1</v>
      </c>
      <c r="H32" s="13"/>
      <c r="I32" s="13">
        <v>0.78600000000000003</v>
      </c>
      <c r="J32" s="13">
        <v>0.33600000000000002</v>
      </c>
      <c r="K32" s="13"/>
      <c r="L32" s="13">
        <v>1.1000000000000001</v>
      </c>
      <c r="M32" s="13"/>
      <c r="N32" s="14">
        <v>16.3</v>
      </c>
      <c r="O32" s="10"/>
      <c r="P32" s="16" t="s">
        <v>73</v>
      </c>
    </row>
    <row r="33" spans="1:33" ht="12" customHeight="1" x14ac:dyDescent="0.25">
      <c r="A33" s="117">
        <v>2002</v>
      </c>
      <c r="B33" s="15">
        <v>1</v>
      </c>
      <c r="C33" s="16">
        <v>9.33</v>
      </c>
      <c r="D33" s="16">
        <v>7.42</v>
      </c>
      <c r="E33" s="16">
        <v>3.19</v>
      </c>
      <c r="F33" s="16">
        <v>3.19</v>
      </c>
      <c r="G33" s="16">
        <v>3.53</v>
      </c>
      <c r="H33" s="16">
        <v>1.96</v>
      </c>
      <c r="I33" s="16">
        <v>0.78600000000000003</v>
      </c>
      <c r="J33" s="16">
        <v>1.35</v>
      </c>
      <c r="K33" s="16">
        <v>0.40400000000000003</v>
      </c>
      <c r="L33" s="16">
        <v>12.1</v>
      </c>
      <c r="M33" s="16">
        <v>1.4</v>
      </c>
      <c r="N33" s="17">
        <v>2.25</v>
      </c>
      <c r="O33" s="19"/>
      <c r="P33" s="3" t="s">
        <v>65</v>
      </c>
      <c r="R33" s="3">
        <v>31</v>
      </c>
      <c r="S33" s="3">
        <v>28.2</v>
      </c>
      <c r="T33" s="3">
        <v>31</v>
      </c>
      <c r="U33" s="3">
        <v>30</v>
      </c>
      <c r="V33" s="3">
        <v>31</v>
      </c>
      <c r="W33" s="3">
        <v>30</v>
      </c>
      <c r="X33" s="3">
        <v>31</v>
      </c>
      <c r="Y33" s="3">
        <v>31</v>
      </c>
      <c r="Z33" s="3">
        <v>30</v>
      </c>
      <c r="AA33" s="3">
        <v>31</v>
      </c>
      <c r="AB33" s="3">
        <v>30</v>
      </c>
      <c r="AC33" s="3">
        <v>31</v>
      </c>
      <c r="AD33" s="3">
        <f>SUM(R33:AC33)</f>
        <v>365.2</v>
      </c>
      <c r="AE33" s="4"/>
      <c r="AG33" s="5"/>
    </row>
    <row r="34" spans="1:33" ht="12" customHeight="1" x14ac:dyDescent="0.25">
      <c r="A34" s="118"/>
      <c r="B34" s="18">
        <v>2</v>
      </c>
      <c r="C34" s="19">
        <v>7.2</v>
      </c>
      <c r="D34" s="19">
        <v>6.37</v>
      </c>
      <c r="E34" s="19">
        <v>3.06</v>
      </c>
      <c r="F34" s="19">
        <v>2.73</v>
      </c>
      <c r="G34" s="19">
        <v>3.06</v>
      </c>
      <c r="H34" s="19">
        <v>1.56</v>
      </c>
      <c r="I34" s="19">
        <v>0.66300000000000003</v>
      </c>
      <c r="J34" s="19">
        <v>0.90900000000000003</v>
      </c>
      <c r="K34" s="19">
        <v>0.40400000000000003</v>
      </c>
      <c r="L34" s="19">
        <v>4.4000000000000004</v>
      </c>
      <c r="M34" s="19">
        <v>1.3</v>
      </c>
      <c r="N34" s="20">
        <v>7.8</v>
      </c>
      <c r="O34" s="19"/>
      <c r="P34" s="3" t="s">
        <v>66</v>
      </c>
      <c r="R34" s="3">
        <v>31</v>
      </c>
      <c r="S34" s="3">
        <v>28.3</v>
      </c>
      <c r="T34" s="3">
        <v>31</v>
      </c>
      <c r="U34" s="3">
        <v>30</v>
      </c>
      <c r="V34" s="3">
        <v>31</v>
      </c>
      <c r="W34" s="3">
        <v>30</v>
      </c>
      <c r="X34" s="3">
        <v>31</v>
      </c>
      <c r="Y34" s="3">
        <v>31</v>
      </c>
      <c r="Z34" s="3">
        <v>30</v>
      </c>
      <c r="AA34" s="3">
        <v>31</v>
      </c>
      <c r="AB34" s="3">
        <v>30</v>
      </c>
      <c r="AC34" s="3">
        <v>31</v>
      </c>
      <c r="AD34" s="3">
        <f>SUM(R34:AC34)</f>
        <v>365.3</v>
      </c>
      <c r="AE34" s="4"/>
    </row>
    <row r="35" spans="1:33" ht="12" customHeight="1" thickBot="1" x14ac:dyDescent="0.3">
      <c r="A35" s="118"/>
      <c r="B35" s="18">
        <v>3</v>
      </c>
      <c r="C35" s="19">
        <v>7.2</v>
      </c>
      <c r="D35" s="19">
        <v>5.51</v>
      </c>
      <c r="E35" s="19">
        <v>2.93</v>
      </c>
      <c r="F35" s="19">
        <v>2.48</v>
      </c>
      <c r="G35" s="19">
        <v>2.8</v>
      </c>
      <c r="H35" s="19">
        <v>1.4</v>
      </c>
      <c r="I35" s="19">
        <v>0.622</v>
      </c>
      <c r="J35" s="19">
        <v>0.622</v>
      </c>
      <c r="K35" s="19">
        <v>0.40400000000000003</v>
      </c>
      <c r="L35" s="19">
        <v>2.31</v>
      </c>
      <c r="M35" s="19">
        <v>5.79</v>
      </c>
      <c r="N35" s="20">
        <v>5.72</v>
      </c>
      <c r="O35" s="19"/>
      <c r="P35" s="22" t="s">
        <v>75</v>
      </c>
      <c r="AE35" s="4"/>
    </row>
    <row r="36" spans="1:33" ht="12" customHeight="1" thickBot="1" x14ac:dyDescent="0.3">
      <c r="A36" s="118"/>
      <c r="B36" s="18">
        <v>4</v>
      </c>
      <c r="C36" s="19">
        <v>5.16</v>
      </c>
      <c r="D36" s="19">
        <v>5.09</v>
      </c>
      <c r="E36" s="19">
        <v>2.8</v>
      </c>
      <c r="F36" s="19">
        <v>2.37</v>
      </c>
      <c r="G36" s="19">
        <v>2.48</v>
      </c>
      <c r="H36" s="19">
        <v>1.3</v>
      </c>
      <c r="I36" s="19">
        <v>0.50600000000000001</v>
      </c>
      <c r="J36" s="19">
        <v>0.47199999999999998</v>
      </c>
      <c r="K36" s="19">
        <v>0.438</v>
      </c>
      <c r="L36" s="19">
        <v>1.62</v>
      </c>
      <c r="M36" s="19">
        <v>7.58</v>
      </c>
      <c r="N36" s="20">
        <v>3.66</v>
      </c>
      <c r="O36" s="19"/>
      <c r="P36" s="122" t="s">
        <v>7</v>
      </c>
      <c r="Q36" s="45" t="s">
        <v>0</v>
      </c>
      <c r="R36" s="37" t="s">
        <v>9</v>
      </c>
      <c r="S36" s="26" t="s">
        <v>40</v>
      </c>
      <c r="T36" s="26" t="s">
        <v>41</v>
      </c>
      <c r="U36" s="26" t="s">
        <v>42</v>
      </c>
      <c r="V36" s="26" t="s">
        <v>43</v>
      </c>
      <c r="W36" s="26" t="s">
        <v>44</v>
      </c>
      <c r="X36" s="26" t="s">
        <v>45</v>
      </c>
      <c r="Y36" s="26" t="s">
        <v>46</v>
      </c>
      <c r="Z36" s="26" t="s">
        <v>47</v>
      </c>
      <c r="AA36" s="26" t="s">
        <v>48</v>
      </c>
      <c r="AB36" s="26" t="s">
        <v>49</v>
      </c>
      <c r="AC36" s="27" t="s">
        <v>50</v>
      </c>
      <c r="AD36" s="30" t="s">
        <v>6</v>
      </c>
      <c r="AE36" s="4"/>
    </row>
    <row r="37" spans="1:33" ht="12" customHeight="1" x14ac:dyDescent="0.25">
      <c r="A37" s="118"/>
      <c r="B37" s="18">
        <v>5</v>
      </c>
      <c r="C37" s="19">
        <v>7.35</v>
      </c>
      <c r="D37" s="19">
        <v>4.67</v>
      </c>
      <c r="E37" s="19">
        <v>2.4300000000000002</v>
      </c>
      <c r="F37" s="19">
        <v>2.25</v>
      </c>
      <c r="G37" s="19">
        <v>2.25</v>
      </c>
      <c r="H37" s="19">
        <v>1.25</v>
      </c>
      <c r="I37" s="19">
        <v>0.50600000000000001</v>
      </c>
      <c r="J37" s="19">
        <v>0.37</v>
      </c>
      <c r="K37" s="19">
        <v>0.40400000000000003</v>
      </c>
      <c r="L37" s="19">
        <v>1.3</v>
      </c>
      <c r="M37" s="19">
        <v>25.8</v>
      </c>
      <c r="N37" s="20">
        <v>2.86</v>
      </c>
      <c r="O37" s="19"/>
      <c r="P37" s="123"/>
      <c r="Q37" s="43">
        <v>2001</v>
      </c>
      <c r="R37" s="38">
        <v>0.58099999999999996</v>
      </c>
      <c r="S37" s="38">
        <v>0.622</v>
      </c>
      <c r="T37" s="38">
        <v>0.95</v>
      </c>
      <c r="U37" s="38">
        <v>0.86799999999999999</v>
      </c>
      <c r="V37" s="38">
        <v>0.90900000000000003</v>
      </c>
      <c r="W37" s="38">
        <v>0.78600000000000003</v>
      </c>
      <c r="X37" s="38">
        <v>0.66300000000000003</v>
      </c>
      <c r="Y37" s="38">
        <v>0.30199999999999999</v>
      </c>
      <c r="Z37" s="38">
        <v>0.33600000000000002</v>
      </c>
      <c r="AA37" s="38">
        <v>1.05</v>
      </c>
      <c r="AB37" s="38">
        <v>0.86799999999999999</v>
      </c>
      <c r="AC37" s="38">
        <v>1.74</v>
      </c>
      <c r="AD37" s="31">
        <f t="shared" ref="AD37:AD46" si="16">MIN(R37:AC37)</f>
        <v>0.30199999999999999</v>
      </c>
      <c r="AE37" s="4"/>
    </row>
    <row r="38" spans="1:33" ht="12" customHeight="1" x14ac:dyDescent="0.25">
      <c r="A38" s="118"/>
      <c r="B38" s="18">
        <v>6</v>
      </c>
      <c r="C38" s="19">
        <v>5.79</v>
      </c>
      <c r="D38" s="19">
        <v>4.4000000000000004</v>
      </c>
      <c r="E38" s="19">
        <v>2.31</v>
      </c>
      <c r="F38" s="19">
        <v>2.4300000000000002</v>
      </c>
      <c r="G38" s="19">
        <v>2.14</v>
      </c>
      <c r="H38" s="19">
        <v>1.1000000000000001</v>
      </c>
      <c r="I38" s="19">
        <v>0.50600000000000001</v>
      </c>
      <c r="J38" s="19">
        <v>0.33600000000000002</v>
      </c>
      <c r="K38" s="19">
        <v>0.30199999999999999</v>
      </c>
      <c r="L38" s="19">
        <v>1.1000000000000001</v>
      </c>
      <c r="M38" s="19">
        <v>13.6</v>
      </c>
      <c r="N38" s="20">
        <v>2.54</v>
      </c>
      <c r="O38" s="19"/>
      <c r="P38" s="123"/>
      <c r="Q38" s="43">
        <v>2002</v>
      </c>
      <c r="R38" s="38">
        <v>2.25</v>
      </c>
      <c r="S38" s="38">
        <v>2.8</v>
      </c>
      <c r="T38" s="38">
        <v>1.74</v>
      </c>
      <c r="U38" s="38">
        <v>1.85</v>
      </c>
      <c r="V38" s="38">
        <v>0.70399999999999996</v>
      </c>
      <c r="W38" s="38">
        <v>0.622</v>
      </c>
      <c r="X38" s="38">
        <v>0.2</v>
      </c>
      <c r="Y38" s="38">
        <v>0.30199999999999999</v>
      </c>
      <c r="Z38" s="38">
        <v>0.16</v>
      </c>
      <c r="AA38" s="38">
        <v>0.78600000000000003</v>
      </c>
      <c r="AB38" s="38">
        <v>1.2</v>
      </c>
      <c r="AC38" s="38">
        <v>1.3</v>
      </c>
      <c r="AD38" s="31">
        <f t="shared" si="16"/>
        <v>0.16</v>
      </c>
      <c r="AE38" s="4"/>
    </row>
    <row r="39" spans="1:33" ht="12" customHeight="1" x14ac:dyDescent="0.25">
      <c r="A39" s="118"/>
      <c r="B39" s="18">
        <v>7</v>
      </c>
      <c r="C39" s="19">
        <v>5.16</v>
      </c>
      <c r="D39" s="19">
        <v>4.1399999999999997</v>
      </c>
      <c r="E39" s="19">
        <v>2.25</v>
      </c>
      <c r="F39" s="19">
        <v>2.25</v>
      </c>
      <c r="G39" s="19">
        <v>2.02</v>
      </c>
      <c r="H39" s="19">
        <v>1.05</v>
      </c>
      <c r="I39" s="19">
        <v>0.47199999999999998</v>
      </c>
      <c r="J39" s="19">
        <v>0.70399999999999996</v>
      </c>
      <c r="K39" s="19">
        <v>0.438</v>
      </c>
      <c r="L39" s="19">
        <v>0.95</v>
      </c>
      <c r="M39" s="19">
        <v>7.96</v>
      </c>
      <c r="N39" s="20">
        <v>2.31</v>
      </c>
      <c r="O39" s="19"/>
      <c r="P39" s="123"/>
      <c r="Q39" s="43">
        <v>2003</v>
      </c>
      <c r="R39" s="38">
        <v>2.19</v>
      </c>
      <c r="S39" s="38">
        <v>2.19</v>
      </c>
      <c r="T39" s="38">
        <v>1.85</v>
      </c>
      <c r="U39" s="38">
        <v>1.1499999999999999</v>
      </c>
      <c r="V39" s="38">
        <v>0.47199999999999998</v>
      </c>
      <c r="W39" s="38">
        <v>0.18</v>
      </c>
      <c r="X39" s="38">
        <v>0.12</v>
      </c>
      <c r="Y39" s="38">
        <v>2.5000000000000001E-2</v>
      </c>
      <c r="Z39" s="38">
        <v>8.5000000000000006E-2</v>
      </c>
      <c r="AA39" s="38">
        <v>0.18</v>
      </c>
      <c r="AB39" s="38">
        <v>0.50600000000000001</v>
      </c>
      <c r="AC39" s="38">
        <v>0.37</v>
      </c>
      <c r="AD39" s="31">
        <f t="shared" si="16"/>
        <v>2.5000000000000001E-2</v>
      </c>
      <c r="AE39" s="4"/>
    </row>
    <row r="40" spans="1:33" ht="12" customHeight="1" x14ac:dyDescent="0.25">
      <c r="A40" s="118"/>
      <c r="B40" s="18">
        <v>8</v>
      </c>
      <c r="C40" s="19">
        <v>4.88</v>
      </c>
      <c r="D40" s="19">
        <v>3.87</v>
      </c>
      <c r="E40" s="19">
        <v>2.19</v>
      </c>
      <c r="F40" s="19">
        <v>2.02</v>
      </c>
      <c r="G40" s="19">
        <v>1.85</v>
      </c>
      <c r="H40" s="19">
        <v>0.95</v>
      </c>
      <c r="I40" s="19">
        <v>0.50600000000000001</v>
      </c>
      <c r="J40" s="19">
        <v>1.4</v>
      </c>
      <c r="K40" s="19">
        <v>0.40400000000000003</v>
      </c>
      <c r="L40" s="19">
        <v>0.90900000000000003</v>
      </c>
      <c r="M40" s="19">
        <v>5.65</v>
      </c>
      <c r="N40" s="20">
        <v>2.02</v>
      </c>
      <c r="O40" s="19"/>
      <c r="P40" s="123"/>
      <c r="Q40" s="43">
        <v>2004</v>
      </c>
      <c r="R40" s="38">
        <v>2.48</v>
      </c>
      <c r="S40" s="38">
        <v>3.32</v>
      </c>
      <c r="T40" s="38">
        <v>1.45</v>
      </c>
      <c r="U40" s="38">
        <v>1.1499999999999999</v>
      </c>
      <c r="V40" s="38">
        <v>1.1499999999999999</v>
      </c>
      <c r="W40" s="38">
        <v>1.1499999999999999</v>
      </c>
      <c r="X40" s="38">
        <v>0.16</v>
      </c>
      <c r="Y40" s="38">
        <v>0.47199999999999998</v>
      </c>
      <c r="Z40" s="38">
        <v>0.16</v>
      </c>
      <c r="AA40" s="38">
        <v>0.33600000000000002</v>
      </c>
      <c r="AB40" s="38">
        <v>0.40400000000000003</v>
      </c>
      <c r="AC40" s="38">
        <v>1.91</v>
      </c>
      <c r="AD40" s="31">
        <f t="shared" si="16"/>
        <v>0.16</v>
      </c>
      <c r="AE40" s="4"/>
    </row>
    <row r="41" spans="1:33" ht="12" customHeight="1" x14ac:dyDescent="0.25">
      <c r="A41" s="118"/>
      <c r="B41" s="18">
        <v>9</v>
      </c>
      <c r="C41" s="19">
        <v>4.2</v>
      </c>
      <c r="D41" s="19">
        <v>3.6</v>
      </c>
      <c r="E41" s="19">
        <v>2.02</v>
      </c>
      <c r="F41" s="19">
        <v>1.91</v>
      </c>
      <c r="G41" s="19">
        <v>1.74</v>
      </c>
      <c r="H41" s="19">
        <v>0.95</v>
      </c>
      <c r="I41" s="19">
        <v>0.622</v>
      </c>
      <c r="J41" s="19">
        <v>0.95</v>
      </c>
      <c r="K41" s="19">
        <v>0.30199999999999999</v>
      </c>
      <c r="L41" s="19">
        <v>0.82699999999999996</v>
      </c>
      <c r="M41" s="19">
        <v>4.34</v>
      </c>
      <c r="N41" s="20">
        <v>1.79</v>
      </c>
      <c r="O41" s="19"/>
      <c r="P41" s="123"/>
      <c r="Q41" s="43">
        <v>2005</v>
      </c>
      <c r="R41" s="38">
        <v>1.45</v>
      </c>
      <c r="S41" s="38">
        <v>1.91</v>
      </c>
      <c r="T41" s="38">
        <v>6.74</v>
      </c>
      <c r="U41" s="38">
        <v>2.99</v>
      </c>
      <c r="V41" s="38">
        <v>1.91</v>
      </c>
      <c r="W41" s="38">
        <v>0.95</v>
      </c>
      <c r="X41" s="38">
        <v>0.86799999999999999</v>
      </c>
      <c r="Y41" s="38">
        <v>0.622</v>
      </c>
      <c r="Z41" s="38">
        <v>0.82699999999999996</v>
      </c>
      <c r="AA41" s="38">
        <v>1.62</v>
      </c>
      <c r="AB41" s="38">
        <v>1.25</v>
      </c>
      <c r="AC41" s="38">
        <v>4.33</v>
      </c>
      <c r="AD41" s="31">
        <f t="shared" si="16"/>
        <v>0.622</v>
      </c>
      <c r="AE41" s="4"/>
    </row>
    <row r="42" spans="1:33" ht="12" customHeight="1" x14ac:dyDescent="0.25">
      <c r="A42" s="118"/>
      <c r="B42" s="18">
        <v>10</v>
      </c>
      <c r="C42" s="19">
        <v>3.66</v>
      </c>
      <c r="D42" s="19">
        <v>3.46</v>
      </c>
      <c r="E42" s="19">
        <v>2.19</v>
      </c>
      <c r="F42" s="19">
        <v>2.37</v>
      </c>
      <c r="G42" s="19">
        <v>1.74</v>
      </c>
      <c r="H42" s="19">
        <v>1.1000000000000001</v>
      </c>
      <c r="I42" s="19">
        <v>0.54</v>
      </c>
      <c r="J42" s="19">
        <v>1.68</v>
      </c>
      <c r="K42" s="19">
        <v>0.26800000000000002</v>
      </c>
      <c r="L42" s="19">
        <v>0.82699999999999996</v>
      </c>
      <c r="M42" s="19">
        <v>3.73</v>
      </c>
      <c r="N42" s="20">
        <v>1.62</v>
      </c>
      <c r="O42" s="19"/>
      <c r="P42" s="123"/>
      <c r="Q42" s="43">
        <v>2006</v>
      </c>
      <c r="R42" s="38">
        <v>4.12</v>
      </c>
      <c r="S42" s="38">
        <v>2.6</v>
      </c>
      <c r="T42" s="38">
        <v>8.0299999999999994</v>
      </c>
      <c r="U42" s="38">
        <v>6.57</v>
      </c>
      <c r="V42" s="38">
        <v>3.16</v>
      </c>
      <c r="W42" s="38">
        <v>2.5499999999999998</v>
      </c>
      <c r="X42" s="38">
        <v>1.82</v>
      </c>
      <c r="Y42" s="38">
        <v>0.66300000000000003</v>
      </c>
      <c r="Z42" s="38">
        <v>0.66300000000000003</v>
      </c>
      <c r="AA42" s="38">
        <v>0.82699999999999996</v>
      </c>
      <c r="AB42" s="38">
        <v>0.86799999999999999</v>
      </c>
      <c r="AC42" s="38">
        <v>2.4</v>
      </c>
      <c r="AD42" s="31">
        <f t="shared" si="16"/>
        <v>0.66300000000000003</v>
      </c>
      <c r="AE42" s="4"/>
    </row>
    <row r="43" spans="1:33" ht="12" customHeight="1" x14ac:dyDescent="0.25">
      <c r="A43" s="118"/>
      <c r="B43" s="18">
        <v>11</v>
      </c>
      <c r="C43" s="19">
        <v>3.46</v>
      </c>
      <c r="D43" s="19">
        <v>4.67</v>
      </c>
      <c r="E43" s="19">
        <v>2.86</v>
      </c>
      <c r="F43" s="19">
        <v>3.12</v>
      </c>
      <c r="G43" s="19">
        <v>1.68</v>
      </c>
      <c r="H43" s="19">
        <v>11.6</v>
      </c>
      <c r="I43" s="19">
        <v>0.47199999999999998</v>
      </c>
      <c r="J43" s="19">
        <v>1.05</v>
      </c>
      <c r="K43" s="19">
        <v>0.26800000000000002</v>
      </c>
      <c r="L43" s="19">
        <v>7.8</v>
      </c>
      <c r="M43" s="19">
        <v>3.39</v>
      </c>
      <c r="N43" s="20">
        <v>1.51</v>
      </c>
      <c r="O43" s="19"/>
      <c r="P43" s="123"/>
      <c r="Q43" s="43">
        <v>2007</v>
      </c>
      <c r="R43" s="38">
        <v>2.7457152399999996</v>
      </c>
      <c r="S43" s="38">
        <v>2.6</v>
      </c>
      <c r="T43" s="38">
        <v>2.31</v>
      </c>
      <c r="U43" s="38">
        <v>1.45</v>
      </c>
      <c r="V43" s="38">
        <v>0.86799999999999999</v>
      </c>
      <c r="W43" s="38">
        <v>0.66300000000000003</v>
      </c>
      <c r="X43" s="38">
        <v>7.0000000000000007E-2</v>
      </c>
      <c r="Y43" s="38">
        <v>0.1</v>
      </c>
      <c r="Z43" s="38">
        <v>0.16</v>
      </c>
      <c r="AA43" s="38">
        <v>0.40400000000000003</v>
      </c>
      <c r="AB43" s="38">
        <v>2.25</v>
      </c>
      <c r="AC43" s="38">
        <v>2.73</v>
      </c>
      <c r="AD43" s="31">
        <f t="shared" si="16"/>
        <v>7.0000000000000007E-2</v>
      </c>
      <c r="AE43" s="4"/>
    </row>
    <row r="44" spans="1:33" ht="12" customHeight="1" x14ac:dyDescent="0.25">
      <c r="A44" s="118"/>
      <c r="B44" s="18">
        <v>12</v>
      </c>
      <c r="C44" s="19">
        <v>3.25</v>
      </c>
      <c r="D44" s="19">
        <v>4.1399999999999997</v>
      </c>
      <c r="E44" s="19">
        <v>2.37</v>
      </c>
      <c r="F44" s="19">
        <v>2.48</v>
      </c>
      <c r="G44" s="19">
        <v>1.91</v>
      </c>
      <c r="H44" s="19">
        <v>11.7</v>
      </c>
      <c r="I44" s="19">
        <v>0.40400000000000003</v>
      </c>
      <c r="J44" s="19">
        <v>0.82699999999999996</v>
      </c>
      <c r="K44" s="19">
        <v>0.30199999999999999</v>
      </c>
      <c r="L44" s="19">
        <v>27</v>
      </c>
      <c r="M44" s="19">
        <v>2.99</v>
      </c>
      <c r="N44" s="20">
        <v>1.51</v>
      </c>
      <c r="O44" s="19"/>
      <c r="P44" s="123"/>
      <c r="Q44" s="43">
        <v>2008</v>
      </c>
      <c r="R44" s="38">
        <v>0.02</v>
      </c>
      <c r="S44" s="38">
        <v>4.72</v>
      </c>
      <c r="T44" s="38">
        <v>4.5199999999999996</v>
      </c>
      <c r="U44" s="38">
        <v>2.4300000000000002</v>
      </c>
      <c r="V44" s="38">
        <v>0.51600000000000001</v>
      </c>
      <c r="W44" s="38">
        <v>0.18829908944199991</v>
      </c>
      <c r="X44" s="38">
        <v>0.13</v>
      </c>
      <c r="Y44" s="38">
        <v>0.18</v>
      </c>
      <c r="Z44" s="38">
        <v>0.15</v>
      </c>
      <c r="AA44" s="38">
        <v>0.68100000000000005</v>
      </c>
      <c r="AB44" s="38">
        <v>0.82599999999999996</v>
      </c>
      <c r="AC44" s="38">
        <v>1.19</v>
      </c>
      <c r="AD44" s="31">
        <f t="shared" si="16"/>
        <v>0.02</v>
      </c>
      <c r="AE44" s="4"/>
    </row>
    <row r="45" spans="1:33" ht="12" customHeight="1" x14ac:dyDescent="0.25">
      <c r="A45" s="118"/>
      <c r="B45" s="18">
        <v>13</v>
      </c>
      <c r="C45" s="19">
        <v>2.99</v>
      </c>
      <c r="D45" s="19">
        <v>3.66</v>
      </c>
      <c r="E45" s="19">
        <v>2.14</v>
      </c>
      <c r="F45" s="19">
        <v>2.8</v>
      </c>
      <c r="G45" s="19">
        <v>2.14</v>
      </c>
      <c r="H45" s="19">
        <v>3.94</v>
      </c>
      <c r="I45" s="19">
        <v>0.37</v>
      </c>
      <c r="J45" s="19">
        <v>0.622</v>
      </c>
      <c r="K45" s="19">
        <v>0.26800000000000002</v>
      </c>
      <c r="L45" s="19">
        <v>12.1</v>
      </c>
      <c r="M45" s="19">
        <v>3.06</v>
      </c>
      <c r="N45" s="20">
        <v>1.45</v>
      </c>
      <c r="O45" s="19"/>
      <c r="P45" s="123"/>
      <c r="Q45" s="43">
        <v>2009</v>
      </c>
      <c r="R45" s="38">
        <v>0.36</v>
      </c>
      <c r="S45" s="38">
        <v>2.0099999999999998</v>
      </c>
      <c r="T45" s="38">
        <v>4.58</v>
      </c>
      <c r="U45" s="38">
        <v>1.1000000000000001</v>
      </c>
      <c r="V45" s="38">
        <v>0.36</v>
      </c>
      <c r="W45" s="38">
        <v>0.19</v>
      </c>
      <c r="X45" s="38">
        <v>0.3</v>
      </c>
      <c r="Y45" s="38">
        <v>0.26</v>
      </c>
      <c r="Z45" s="38">
        <v>0.28000000000000003</v>
      </c>
      <c r="AA45" s="38">
        <v>0.39</v>
      </c>
      <c r="AB45" s="38">
        <v>1.01</v>
      </c>
      <c r="AC45" s="38">
        <v>1.3</v>
      </c>
      <c r="AD45" s="31">
        <f t="shared" si="16"/>
        <v>0.19</v>
      </c>
      <c r="AE45" s="4"/>
    </row>
    <row r="46" spans="1:33" ht="12" customHeight="1" thickBot="1" x14ac:dyDescent="0.3">
      <c r="A46" s="118"/>
      <c r="B46" s="18">
        <v>14</v>
      </c>
      <c r="C46" s="19">
        <v>2.86</v>
      </c>
      <c r="D46" s="19">
        <v>3.39</v>
      </c>
      <c r="E46" s="19">
        <v>2.08</v>
      </c>
      <c r="F46" s="19">
        <v>3.87</v>
      </c>
      <c r="G46" s="19">
        <v>1.79</v>
      </c>
      <c r="H46" s="19">
        <v>2.6</v>
      </c>
      <c r="I46" s="19">
        <v>0.33600000000000002</v>
      </c>
      <c r="J46" s="19">
        <v>0.50600000000000001</v>
      </c>
      <c r="K46" s="19">
        <v>0.26800000000000002</v>
      </c>
      <c r="L46" s="19">
        <v>11.2</v>
      </c>
      <c r="M46" s="19">
        <v>2.73</v>
      </c>
      <c r="N46" s="20">
        <v>1.45</v>
      </c>
      <c r="O46" s="19"/>
      <c r="P46" s="123"/>
      <c r="Q46" s="44">
        <v>2010</v>
      </c>
      <c r="R46" s="38">
        <v>2.29</v>
      </c>
      <c r="S46" s="38">
        <v>3.35</v>
      </c>
      <c r="T46" s="38">
        <v>7.72</v>
      </c>
      <c r="U46" s="38">
        <v>6.44</v>
      </c>
      <c r="V46" s="38">
        <v>3.59</v>
      </c>
      <c r="W46" s="38">
        <v>3.1</v>
      </c>
      <c r="X46" s="38">
        <v>3.45</v>
      </c>
      <c r="Y46" s="38">
        <v>0.42799999999999999</v>
      </c>
      <c r="Z46" s="38">
        <v>0.34</v>
      </c>
      <c r="AA46" s="38">
        <v>0.34</v>
      </c>
      <c r="AB46" s="38">
        <v>0.59399999999999997</v>
      </c>
      <c r="AC46" s="38">
        <v>0.63</v>
      </c>
      <c r="AD46" s="42">
        <f t="shared" si="16"/>
        <v>0.34</v>
      </c>
      <c r="AE46" s="4"/>
    </row>
    <row r="47" spans="1:33" ht="12" customHeight="1" thickBot="1" x14ac:dyDescent="0.3">
      <c r="A47" s="118"/>
      <c r="B47" s="18">
        <v>15</v>
      </c>
      <c r="C47" s="19">
        <v>2.73</v>
      </c>
      <c r="D47" s="19">
        <v>3.19</v>
      </c>
      <c r="E47" s="19">
        <v>2.02</v>
      </c>
      <c r="F47" s="19">
        <v>6.44</v>
      </c>
      <c r="G47" s="19">
        <v>1.74</v>
      </c>
      <c r="H47" s="19">
        <v>2.02</v>
      </c>
      <c r="I47" s="19">
        <v>0.33600000000000002</v>
      </c>
      <c r="J47" s="19">
        <v>0.438</v>
      </c>
      <c r="K47" s="19">
        <v>0.26800000000000002</v>
      </c>
      <c r="L47" s="19">
        <v>6.15</v>
      </c>
      <c r="M47" s="19">
        <v>2.48</v>
      </c>
      <c r="N47" s="20">
        <v>1.45</v>
      </c>
      <c r="O47" s="19"/>
      <c r="P47" s="123"/>
      <c r="Q47" s="45" t="s">
        <v>2</v>
      </c>
      <c r="R47" s="41">
        <f>MIN(R37:R46)</f>
        <v>0.02</v>
      </c>
      <c r="S47" s="41">
        <f t="shared" ref="S47:AC47" si="17">MIN(S37:S46)</f>
        <v>0.622</v>
      </c>
      <c r="T47" s="41">
        <f t="shared" si="17"/>
        <v>0.95</v>
      </c>
      <c r="U47" s="41">
        <f t="shared" si="17"/>
        <v>0.86799999999999999</v>
      </c>
      <c r="V47" s="41">
        <f t="shared" si="17"/>
        <v>0.36</v>
      </c>
      <c r="W47" s="41">
        <f t="shared" si="17"/>
        <v>0.18</v>
      </c>
      <c r="X47" s="41">
        <f t="shared" si="17"/>
        <v>7.0000000000000007E-2</v>
      </c>
      <c r="Y47" s="41">
        <f t="shared" si="17"/>
        <v>2.5000000000000001E-2</v>
      </c>
      <c r="Z47" s="41">
        <f t="shared" si="17"/>
        <v>8.5000000000000006E-2</v>
      </c>
      <c r="AA47" s="41">
        <f t="shared" si="17"/>
        <v>0.18</v>
      </c>
      <c r="AB47" s="41">
        <f t="shared" si="17"/>
        <v>0.40400000000000003</v>
      </c>
      <c r="AC47" s="41">
        <f t="shared" si="17"/>
        <v>0.37</v>
      </c>
      <c r="AD47" s="47">
        <f>MIN(R37:AC46)</f>
        <v>0.02</v>
      </c>
      <c r="AE47" s="4"/>
    </row>
    <row r="48" spans="1:33" ht="12" customHeight="1" thickBot="1" x14ac:dyDescent="0.3">
      <c r="A48" s="118"/>
      <c r="B48" s="18">
        <v>16</v>
      </c>
      <c r="C48" s="19">
        <v>2.67</v>
      </c>
      <c r="D48" s="19">
        <v>2.99</v>
      </c>
      <c r="E48" s="19">
        <v>1.96</v>
      </c>
      <c r="F48" s="19">
        <v>3.94</v>
      </c>
      <c r="G48" s="19">
        <v>1.62</v>
      </c>
      <c r="H48" s="19">
        <v>1.62</v>
      </c>
      <c r="I48" s="19">
        <v>0.30199999999999999</v>
      </c>
      <c r="J48" s="19">
        <v>0.47199999999999998</v>
      </c>
      <c r="K48" s="19">
        <v>0.2</v>
      </c>
      <c r="L48" s="19">
        <v>4.01</v>
      </c>
      <c r="M48" s="19">
        <v>2.31</v>
      </c>
      <c r="N48" s="20">
        <v>1.45</v>
      </c>
      <c r="O48" s="19"/>
      <c r="P48" s="124"/>
      <c r="Q48" s="45" t="s">
        <v>5</v>
      </c>
      <c r="R48" s="41">
        <f t="shared" ref="R48:AC48" si="18">AVERAGE(R37:R46)</f>
        <v>1.8486715239999996</v>
      </c>
      <c r="S48" s="41">
        <f t="shared" si="18"/>
        <v>2.6122000000000001</v>
      </c>
      <c r="T48" s="41">
        <f t="shared" si="18"/>
        <v>3.9889999999999994</v>
      </c>
      <c r="U48" s="41">
        <f t="shared" si="18"/>
        <v>2.5998000000000001</v>
      </c>
      <c r="V48" s="41">
        <f t="shared" si="18"/>
        <v>1.3638999999999999</v>
      </c>
      <c r="W48" s="41">
        <f t="shared" si="18"/>
        <v>1.0379299089442</v>
      </c>
      <c r="X48" s="41">
        <f t="shared" si="18"/>
        <v>0.77810000000000001</v>
      </c>
      <c r="Y48" s="41">
        <f t="shared" si="18"/>
        <v>0.33540000000000003</v>
      </c>
      <c r="Z48" s="41">
        <f t="shared" si="18"/>
        <v>0.31609999999999994</v>
      </c>
      <c r="AA48" s="41">
        <f t="shared" si="18"/>
        <v>0.66139999999999988</v>
      </c>
      <c r="AB48" s="41">
        <f t="shared" si="18"/>
        <v>0.97760000000000002</v>
      </c>
      <c r="AC48" s="41">
        <f t="shared" si="18"/>
        <v>1.7899999999999998</v>
      </c>
      <c r="AD48" s="47">
        <f>(R48*31+S48*28.2+T48*31+U48*30+V48*31+W48*30+X48*31+Y48*31+Z48*30+AA48*31+AB48*30+AC48*31)/365.2</f>
        <v>1.5207216717204981</v>
      </c>
      <c r="AE48" s="4"/>
    </row>
    <row r="49" spans="1:31" ht="12" customHeight="1" x14ac:dyDescent="0.25">
      <c r="A49" s="118"/>
      <c r="B49" s="18">
        <v>17</v>
      </c>
      <c r="C49" s="19">
        <v>2.6</v>
      </c>
      <c r="D49" s="19">
        <v>2.93</v>
      </c>
      <c r="E49" s="19">
        <v>1.91</v>
      </c>
      <c r="F49" s="19">
        <v>2.99</v>
      </c>
      <c r="G49" s="19">
        <v>1.45</v>
      </c>
      <c r="H49" s="19">
        <v>1.56</v>
      </c>
      <c r="I49" s="19">
        <v>0.26800000000000002</v>
      </c>
      <c r="J49" s="19">
        <v>1.56</v>
      </c>
      <c r="K49" s="19">
        <v>0.18</v>
      </c>
      <c r="L49" s="19">
        <v>2.93</v>
      </c>
      <c r="M49" s="19">
        <v>2.08</v>
      </c>
      <c r="N49" s="20">
        <v>1.74</v>
      </c>
      <c r="O49" s="19"/>
      <c r="AE49" s="4"/>
    </row>
    <row r="50" spans="1:31" ht="12" customHeight="1" x14ac:dyDescent="0.25">
      <c r="A50" s="118"/>
      <c r="B50" s="18">
        <v>18</v>
      </c>
      <c r="C50" s="19">
        <v>2.73</v>
      </c>
      <c r="D50" s="19">
        <v>2.86</v>
      </c>
      <c r="E50" s="19">
        <v>1.79</v>
      </c>
      <c r="F50" s="19">
        <v>9.9</v>
      </c>
      <c r="G50" s="19">
        <v>1.2</v>
      </c>
      <c r="H50" s="19">
        <v>1.79</v>
      </c>
      <c r="I50" s="19">
        <v>0.23400000000000001</v>
      </c>
      <c r="J50" s="19">
        <v>1.68</v>
      </c>
      <c r="K50" s="19">
        <v>0.18</v>
      </c>
      <c r="L50" s="19">
        <v>2.25</v>
      </c>
      <c r="M50" s="19">
        <v>1.91</v>
      </c>
      <c r="N50" s="20">
        <v>2.25</v>
      </c>
      <c r="O50" s="19"/>
      <c r="AE50" s="4"/>
    </row>
    <row r="51" spans="1:31" ht="12" customHeight="1" x14ac:dyDescent="0.25">
      <c r="A51" s="118"/>
      <c r="B51" s="18">
        <v>19</v>
      </c>
      <c r="C51" s="19">
        <v>2.6</v>
      </c>
      <c r="D51" s="19">
        <v>3.25</v>
      </c>
      <c r="E51" s="19">
        <v>1.79</v>
      </c>
      <c r="F51" s="19">
        <v>10.199999999999999</v>
      </c>
      <c r="G51" s="19">
        <v>1.1000000000000001</v>
      </c>
      <c r="H51" s="19">
        <v>1.35</v>
      </c>
      <c r="I51" s="19">
        <v>0.23400000000000001</v>
      </c>
      <c r="J51" s="19">
        <v>1.25</v>
      </c>
      <c r="K51" s="19">
        <v>0.2</v>
      </c>
      <c r="L51" s="19">
        <v>1.91</v>
      </c>
      <c r="M51" s="19">
        <v>1.79</v>
      </c>
      <c r="N51" s="20">
        <v>2.4300000000000002</v>
      </c>
      <c r="O51" s="19"/>
      <c r="AE51" s="4"/>
    </row>
    <row r="52" spans="1:31" ht="12" customHeight="1" x14ac:dyDescent="0.25">
      <c r="A52" s="118"/>
      <c r="B52" s="18">
        <v>20</v>
      </c>
      <c r="C52" s="19">
        <v>2.54</v>
      </c>
      <c r="D52" s="19">
        <v>3.6</v>
      </c>
      <c r="E52" s="19">
        <v>1.79</v>
      </c>
      <c r="F52" s="19">
        <v>6.37</v>
      </c>
      <c r="G52" s="19">
        <v>1.1499999999999999</v>
      </c>
      <c r="H52" s="19">
        <v>1.2</v>
      </c>
      <c r="I52" s="19">
        <v>0.26800000000000002</v>
      </c>
      <c r="J52" s="19">
        <v>1.51</v>
      </c>
      <c r="K52" s="19">
        <v>0.16</v>
      </c>
      <c r="L52" s="19">
        <v>1.68</v>
      </c>
      <c r="M52" s="19">
        <v>1.68</v>
      </c>
      <c r="N52" s="20">
        <v>2.08</v>
      </c>
      <c r="O52" s="19"/>
      <c r="AE52" s="4"/>
    </row>
    <row r="53" spans="1:31" ht="12" customHeight="1" thickBot="1" x14ac:dyDescent="0.3">
      <c r="A53" s="118"/>
      <c r="B53" s="18">
        <v>21</v>
      </c>
      <c r="C53" s="19">
        <v>2.25</v>
      </c>
      <c r="D53" s="19">
        <v>3.12</v>
      </c>
      <c r="E53" s="19">
        <v>2.08</v>
      </c>
      <c r="F53" s="19">
        <v>5.23</v>
      </c>
      <c r="G53" s="19">
        <v>1.4</v>
      </c>
      <c r="H53" s="19">
        <v>1.05</v>
      </c>
      <c r="I53" s="19">
        <v>0.33600000000000002</v>
      </c>
      <c r="J53" s="19">
        <v>0.86799999999999999</v>
      </c>
      <c r="K53" s="19">
        <v>0.16</v>
      </c>
      <c r="L53" s="19">
        <v>1.51</v>
      </c>
      <c r="M53" s="19">
        <v>1.56</v>
      </c>
      <c r="N53" s="20">
        <v>1.79</v>
      </c>
      <c r="O53" s="19"/>
      <c r="AE53" s="4"/>
    </row>
    <row r="54" spans="1:31" ht="12" customHeight="1" thickBot="1" x14ac:dyDescent="0.3">
      <c r="A54" s="118"/>
      <c r="B54" s="18">
        <v>22</v>
      </c>
      <c r="C54" s="19">
        <v>6.15</v>
      </c>
      <c r="D54" s="19">
        <v>3.53</v>
      </c>
      <c r="E54" s="19">
        <v>2.08</v>
      </c>
      <c r="F54" s="19">
        <v>4.2699999999999996</v>
      </c>
      <c r="G54" s="19">
        <v>1.35</v>
      </c>
      <c r="H54" s="19">
        <v>0.95</v>
      </c>
      <c r="I54" s="19">
        <v>0.30199999999999999</v>
      </c>
      <c r="J54" s="19">
        <v>0.622</v>
      </c>
      <c r="K54" s="19">
        <v>0.2</v>
      </c>
      <c r="L54" s="19">
        <v>1.35</v>
      </c>
      <c r="M54" s="19">
        <v>1.51</v>
      </c>
      <c r="N54" s="20">
        <v>1.85</v>
      </c>
      <c r="O54" s="19"/>
      <c r="R54" s="53" t="s">
        <v>9</v>
      </c>
      <c r="S54" s="26" t="s">
        <v>40</v>
      </c>
      <c r="T54" s="26" t="s">
        <v>41</v>
      </c>
      <c r="U54" s="26" t="s">
        <v>42</v>
      </c>
      <c r="V54" s="26" t="s">
        <v>43</v>
      </c>
      <c r="W54" s="26" t="s">
        <v>44</v>
      </c>
      <c r="X54" s="26" t="s">
        <v>45</v>
      </c>
      <c r="Y54" s="26" t="s">
        <v>46</v>
      </c>
      <c r="Z54" s="26" t="s">
        <v>47</v>
      </c>
      <c r="AA54" s="26" t="s">
        <v>48</v>
      </c>
      <c r="AB54" s="26" t="s">
        <v>49</v>
      </c>
      <c r="AC54" s="54" t="s">
        <v>50</v>
      </c>
      <c r="AE54" s="4"/>
    </row>
    <row r="55" spans="1:31" ht="12" customHeight="1" thickBot="1" x14ac:dyDescent="0.3">
      <c r="A55" s="118"/>
      <c r="B55" s="18">
        <v>23</v>
      </c>
      <c r="C55" s="19">
        <v>14.9</v>
      </c>
      <c r="D55" s="19">
        <v>3.6</v>
      </c>
      <c r="E55" s="19">
        <v>4.67</v>
      </c>
      <c r="F55" s="19">
        <v>4.34</v>
      </c>
      <c r="G55" s="19">
        <v>1.1499999999999999</v>
      </c>
      <c r="H55" s="19">
        <v>0.90900000000000003</v>
      </c>
      <c r="I55" s="19">
        <v>0.26800000000000002</v>
      </c>
      <c r="J55" s="19">
        <v>0.54</v>
      </c>
      <c r="K55" s="19">
        <v>0.50600000000000001</v>
      </c>
      <c r="L55" s="19">
        <v>1.35</v>
      </c>
      <c r="M55" s="19">
        <v>1.56</v>
      </c>
      <c r="N55" s="20">
        <v>4.1399999999999997</v>
      </c>
      <c r="O55" s="19"/>
      <c r="P55" s="120" t="s">
        <v>69</v>
      </c>
      <c r="Q55" s="121"/>
      <c r="R55" s="50">
        <f>R12</f>
        <v>4.89657595959721</v>
      </c>
      <c r="S55" s="35">
        <f t="shared" ref="S55:AD55" si="19">S12</f>
        <v>7.7122348000389236</v>
      </c>
      <c r="T55" s="35">
        <f t="shared" si="19"/>
        <v>10.910736988387708</v>
      </c>
      <c r="U55" s="35">
        <f t="shared" si="19"/>
        <v>6.001394740589574</v>
      </c>
      <c r="V55" s="35">
        <f t="shared" si="19"/>
        <v>3.1562976006668952</v>
      </c>
      <c r="W55" s="35">
        <f t="shared" si="19"/>
        <v>4.5831542966372316</v>
      </c>
      <c r="X55" s="35">
        <f t="shared" si="19"/>
        <v>2.3511324087441285</v>
      </c>
      <c r="Y55" s="35">
        <f t="shared" si="19"/>
        <v>1.2992483870967748</v>
      </c>
      <c r="Z55" s="35">
        <f t="shared" si="19"/>
        <v>2.0484900000000001</v>
      </c>
      <c r="AA55" s="35">
        <f t="shared" si="19"/>
        <v>2.0822284269929812</v>
      </c>
      <c r="AB55" s="35">
        <f t="shared" si="19"/>
        <v>3.8219394835209632</v>
      </c>
      <c r="AC55" s="51">
        <f t="shared" si="19"/>
        <v>4.9482761123751597</v>
      </c>
      <c r="AD55" s="52">
        <f t="shared" si="19"/>
        <v>4.4636192480372632</v>
      </c>
      <c r="AE55" s="4"/>
    </row>
    <row r="56" spans="1:31" ht="12" customHeight="1" thickBot="1" x14ac:dyDescent="0.3">
      <c r="A56" s="118"/>
      <c r="B56" s="18">
        <v>24</v>
      </c>
      <c r="C56" s="19">
        <v>12.9</v>
      </c>
      <c r="D56" s="19">
        <v>3.6</v>
      </c>
      <c r="E56" s="19">
        <v>4.2</v>
      </c>
      <c r="F56" s="19">
        <v>5.44</v>
      </c>
      <c r="G56" s="19">
        <v>1.05</v>
      </c>
      <c r="H56" s="19">
        <v>0.82699999999999996</v>
      </c>
      <c r="I56" s="19">
        <v>0.23400000000000001</v>
      </c>
      <c r="J56" s="19">
        <v>0.50600000000000001</v>
      </c>
      <c r="K56" s="19">
        <v>0.78600000000000003</v>
      </c>
      <c r="L56" s="19">
        <v>4.1399999999999997</v>
      </c>
      <c r="M56" s="19">
        <v>1.51</v>
      </c>
      <c r="N56" s="20">
        <v>23.8</v>
      </c>
      <c r="O56" s="19"/>
      <c r="P56" s="120" t="s">
        <v>67</v>
      </c>
      <c r="Q56" s="121"/>
      <c r="R56" s="50">
        <f>R31</f>
        <v>17.403929065857199</v>
      </c>
      <c r="S56" s="41">
        <f t="shared" ref="S56:AD56" si="20">S31</f>
        <v>31.857999999999997</v>
      </c>
      <c r="T56" s="41">
        <f t="shared" si="20"/>
        <v>29.416000000000004</v>
      </c>
      <c r="U56" s="41">
        <f t="shared" si="20"/>
        <v>38.076165559329112</v>
      </c>
      <c r="V56" s="41">
        <f t="shared" si="20"/>
        <v>16.286616732874357</v>
      </c>
      <c r="W56" s="41">
        <f t="shared" si="20"/>
        <v>46.204740504540531</v>
      </c>
      <c r="X56" s="41">
        <f t="shared" si="20"/>
        <v>18.172474947400904</v>
      </c>
      <c r="Y56" s="41">
        <f t="shared" si="20"/>
        <v>11.43</v>
      </c>
      <c r="Z56" s="41">
        <f t="shared" si="20"/>
        <v>34.110999999999997</v>
      </c>
      <c r="AA56" s="41">
        <f t="shared" si="20"/>
        <v>15.132060545453783</v>
      </c>
      <c r="AB56" s="41">
        <f t="shared" si="20"/>
        <v>21.105981510078131</v>
      </c>
      <c r="AC56" s="55">
        <f t="shared" si="20"/>
        <v>22.224496864956144</v>
      </c>
      <c r="AD56" s="52">
        <f t="shared" si="20"/>
        <v>24.959926478836927</v>
      </c>
      <c r="AE56" s="4"/>
    </row>
    <row r="57" spans="1:31" ht="12" customHeight="1" thickBot="1" x14ac:dyDescent="0.3">
      <c r="A57" s="118"/>
      <c r="B57" s="18">
        <v>25</v>
      </c>
      <c r="C57" s="19">
        <v>14.2</v>
      </c>
      <c r="D57" s="19">
        <v>4.95</v>
      </c>
      <c r="E57" s="19">
        <v>3.53</v>
      </c>
      <c r="F57" s="19">
        <v>12.8</v>
      </c>
      <c r="G57" s="19">
        <v>1</v>
      </c>
      <c r="H57" s="19">
        <v>0.745</v>
      </c>
      <c r="I57" s="19">
        <v>0.2</v>
      </c>
      <c r="J57" s="19">
        <v>0.47199999999999998</v>
      </c>
      <c r="K57" s="19">
        <v>0.622</v>
      </c>
      <c r="L57" s="19">
        <v>2.99</v>
      </c>
      <c r="M57" s="19">
        <v>1.4</v>
      </c>
      <c r="N57" s="20">
        <v>9.41</v>
      </c>
      <c r="O57" s="19"/>
      <c r="P57" s="120" t="s">
        <v>68</v>
      </c>
      <c r="Q57" s="121"/>
      <c r="R57" s="50">
        <f>R48</f>
        <v>1.8486715239999996</v>
      </c>
      <c r="S57" s="41">
        <f t="shared" ref="S57:AD57" si="21">S48</f>
        <v>2.6122000000000001</v>
      </c>
      <c r="T57" s="41">
        <f t="shared" si="21"/>
        <v>3.9889999999999994</v>
      </c>
      <c r="U57" s="41">
        <f t="shared" si="21"/>
        <v>2.5998000000000001</v>
      </c>
      <c r="V57" s="41">
        <f t="shared" si="21"/>
        <v>1.3638999999999999</v>
      </c>
      <c r="W57" s="41">
        <f t="shared" si="21"/>
        <v>1.0379299089442</v>
      </c>
      <c r="X57" s="41">
        <f t="shared" si="21"/>
        <v>0.77810000000000001</v>
      </c>
      <c r="Y57" s="41">
        <f t="shared" si="21"/>
        <v>0.33540000000000003</v>
      </c>
      <c r="Z57" s="41">
        <f t="shared" si="21"/>
        <v>0.31609999999999994</v>
      </c>
      <c r="AA57" s="41">
        <f t="shared" si="21"/>
        <v>0.66139999999999988</v>
      </c>
      <c r="AB57" s="41">
        <f t="shared" si="21"/>
        <v>0.97760000000000002</v>
      </c>
      <c r="AC57" s="55">
        <f t="shared" si="21"/>
        <v>1.7899999999999998</v>
      </c>
      <c r="AD57" s="46">
        <f t="shared" si="21"/>
        <v>1.5207216717204981</v>
      </c>
      <c r="AE57" s="4"/>
    </row>
    <row r="58" spans="1:31" ht="12" customHeight="1" thickBot="1" x14ac:dyDescent="0.3">
      <c r="A58" s="118"/>
      <c r="B58" s="18">
        <v>26</v>
      </c>
      <c r="C58" s="19">
        <v>15</v>
      </c>
      <c r="D58" s="19">
        <v>4.01</v>
      </c>
      <c r="E58" s="19">
        <v>5.09</v>
      </c>
      <c r="F58" s="19">
        <v>7.35</v>
      </c>
      <c r="G58" s="19">
        <v>0.95</v>
      </c>
      <c r="H58" s="19">
        <v>0.745</v>
      </c>
      <c r="I58" s="19">
        <v>0.2</v>
      </c>
      <c r="J58" s="19">
        <v>0.40400000000000003</v>
      </c>
      <c r="K58" s="19">
        <v>0.54</v>
      </c>
      <c r="L58" s="19">
        <v>2.31</v>
      </c>
      <c r="M58" s="19">
        <v>1.4</v>
      </c>
      <c r="N58" s="20">
        <v>6.15</v>
      </c>
      <c r="O58" s="19"/>
      <c r="P58" s="120" t="s">
        <v>70</v>
      </c>
      <c r="Q58" s="121"/>
      <c r="R58" s="50">
        <f>R56/R55</f>
        <v>3.5543059495984695</v>
      </c>
      <c r="S58" s="35">
        <f t="shared" ref="S58:AD58" si="22">S56/S55</f>
        <v>4.1308389625065889</v>
      </c>
      <c r="T58" s="35">
        <f t="shared" si="22"/>
        <v>2.6960598565713241</v>
      </c>
      <c r="U58" s="35">
        <f t="shared" si="22"/>
        <v>6.3445527590122373</v>
      </c>
      <c r="V58" s="35">
        <f t="shared" si="22"/>
        <v>5.1600383719941849</v>
      </c>
      <c r="W58" s="35">
        <f t="shared" si="22"/>
        <v>10.08142809820783</v>
      </c>
      <c r="X58" s="35">
        <f t="shared" si="22"/>
        <v>7.7292435252967486</v>
      </c>
      <c r="Y58" s="35">
        <f t="shared" si="22"/>
        <v>8.7973940268194717</v>
      </c>
      <c r="Z58" s="35">
        <f t="shared" si="22"/>
        <v>16.651777650855017</v>
      </c>
      <c r="AA58" s="35">
        <f t="shared" si="22"/>
        <v>7.2672432809432541</v>
      </c>
      <c r="AB58" s="35">
        <f t="shared" si="22"/>
        <v>5.5223222662422264</v>
      </c>
      <c r="AC58" s="51">
        <f t="shared" si="22"/>
        <v>4.4913615085817113</v>
      </c>
      <c r="AD58" s="46">
        <f t="shared" si="22"/>
        <v>5.5918583310644774</v>
      </c>
      <c r="AE58" s="4"/>
    </row>
    <row r="59" spans="1:31" ht="12" customHeight="1" thickBot="1" x14ac:dyDescent="0.3">
      <c r="A59" s="118"/>
      <c r="B59" s="18">
        <v>27</v>
      </c>
      <c r="C59" s="19">
        <v>13.3</v>
      </c>
      <c r="D59" s="19">
        <v>3.66</v>
      </c>
      <c r="E59" s="19">
        <v>6.52</v>
      </c>
      <c r="F59" s="19">
        <v>5.44</v>
      </c>
      <c r="G59" s="19">
        <v>0.95</v>
      </c>
      <c r="H59" s="19">
        <v>0.70399999999999996</v>
      </c>
      <c r="I59" s="19">
        <v>0.23400000000000001</v>
      </c>
      <c r="J59" s="19">
        <v>0.37</v>
      </c>
      <c r="K59" s="19">
        <v>1</v>
      </c>
      <c r="L59" s="19">
        <v>1.91</v>
      </c>
      <c r="M59" s="19">
        <v>1.35</v>
      </c>
      <c r="N59" s="20">
        <v>4.5999999999999996</v>
      </c>
      <c r="O59" s="19"/>
      <c r="P59" s="120" t="s">
        <v>71</v>
      </c>
      <c r="Q59" s="121"/>
      <c r="R59" s="50">
        <f>R55/R57</f>
        <v>2.6486998344640544</v>
      </c>
      <c r="S59" s="35">
        <f t="shared" ref="S59:AD59" si="23">S55/S57</f>
        <v>2.9523906286038293</v>
      </c>
      <c r="T59" s="35">
        <f t="shared" si="23"/>
        <v>2.735206063772301</v>
      </c>
      <c r="U59" s="35">
        <f t="shared" si="23"/>
        <v>2.3084063160972281</v>
      </c>
      <c r="V59" s="35">
        <f t="shared" si="23"/>
        <v>2.314170834127792</v>
      </c>
      <c r="W59" s="35">
        <f t="shared" si="23"/>
        <v>4.4156683964327552</v>
      </c>
      <c r="X59" s="35">
        <f t="shared" si="23"/>
        <v>3.0216327062641417</v>
      </c>
      <c r="Y59" s="35">
        <f t="shared" si="23"/>
        <v>3.8737280473964661</v>
      </c>
      <c r="Z59" s="35">
        <f t="shared" si="23"/>
        <v>6.4805124960455567</v>
      </c>
      <c r="AA59" s="35">
        <f t="shared" si="23"/>
        <v>3.1482135273555816</v>
      </c>
      <c r="AB59" s="35">
        <f t="shared" si="23"/>
        <v>3.9095125649764353</v>
      </c>
      <c r="AC59" s="51">
        <f t="shared" si="23"/>
        <v>2.7644000627794192</v>
      </c>
      <c r="AD59" s="46">
        <f t="shared" si="23"/>
        <v>2.9351980254133294</v>
      </c>
      <c r="AE59" s="4"/>
    </row>
    <row r="60" spans="1:31" ht="12" customHeight="1" thickBot="1" x14ac:dyDescent="0.3">
      <c r="A60" s="118"/>
      <c r="B60" s="18">
        <v>28</v>
      </c>
      <c r="C60" s="19">
        <v>12.2</v>
      </c>
      <c r="D60" s="19">
        <v>3.46</v>
      </c>
      <c r="E60" s="19">
        <v>5.44</v>
      </c>
      <c r="F60" s="19">
        <v>6.22</v>
      </c>
      <c r="G60" s="19">
        <v>0.78600000000000003</v>
      </c>
      <c r="H60" s="19">
        <v>0.66300000000000003</v>
      </c>
      <c r="I60" s="19">
        <v>0.438</v>
      </c>
      <c r="J60" s="19">
        <v>0.33600000000000002</v>
      </c>
      <c r="K60" s="19">
        <v>1.4</v>
      </c>
      <c r="L60" s="19">
        <v>1.68</v>
      </c>
      <c r="M60" s="19">
        <v>1.3</v>
      </c>
      <c r="N60" s="20">
        <v>4.1399999999999997</v>
      </c>
      <c r="O60" s="19"/>
      <c r="P60" s="120" t="s">
        <v>72</v>
      </c>
      <c r="Q60" s="121"/>
      <c r="R60" s="50">
        <f>R56/R57</f>
        <v>9.4142895803360691</v>
      </c>
      <c r="S60" s="35">
        <f t="shared" ref="S60:AD60" si="24">S56/S57</f>
        <v>12.195850241176018</v>
      </c>
      <c r="T60" s="35">
        <f t="shared" si="24"/>
        <v>7.3742792679869664</v>
      </c>
      <c r="U60" s="35">
        <f t="shared" si="24"/>
        <v>14.645805661715944</v>
      </c>
      <c r="V60" s="35">
        <f t="shared" si="24"/>
        <v>11.941210303449196</v>
      </c>
      <c r="W60" s="35">
        <f t="shared" si="24"/>
        <v>44.516243444165497</v>
      </c>
      <c r="X60" s="35">
        <f t="shared" si="24"/>
        <v>23.354935030717009</v>
      </c>
      <c r="Y60" s="35">
        <f t="shared" si="24"/>
        <v>34.078711985688727</v>
      </c>
      <c r="Z60" s="35">
        <f t="shared" si="24"/>
        <v>107.91205314773806</v>
      </c>
      <c r="AA60" s="35">
        <f t="shared" si="24"/>
        <v>22.878833603649511</v>
      </c>
      <c r="AB60" s="35">
        <f t="shared" si="24"/>
        <v>21.589588287723128</v>
      </c>
      <c r="AC60" s="51">
        <f t="shared" si="24"/>
        <v>12.41592003628835</v>
      </c>
      <c r="AD60" s="46">
        <f t="shared" si="24"/>
        <v>16.413211531731527</v>
      </c>
      <c r="AE60" s="4"/>
    </row>
    <row r="61" spans="1:31" ht="12" customHeight="1" x14ac:dyDescent="0.25">
      <c r="A61" s="118"/>
      <c r="B61" s="18">
        <v>29</v>
      </c>
      <c r="C61" s="19">
        <v>10.6</v>
      </c>
      <c r="D61" s="19"/>
      <c r="E61" s="19">
        <v>4.47</v>
      </c>
      <c r="F61" s="19">
        <v>5.16</v>
      </c>
      <c r="G61" s="19">
        <v>0.82699999999999996</v>
      </c>
      <c r="H61" s="19">
        <v>0.70399999999999996</v>
      </c>
      <c r="I61" s="19">
        <v>0.58099999999999996</v>
      </c>
      <c r="J61" s="19">
        <v>0.33600000000000002</v>
      </c>
      <c r="K61" s="19">
        <v>1</v>
      </c>
      <c r="L61" s="19">
        <v>1.91</v>
      </c>
      <c r="M61" s="19">
        <v>1.25</v>
      </c>
      <c r="N61" s="20">
        <v>4.1399999999999997</v>
      </c>
      <c r="O61" s="19"/>
      <c r="AE61" s="4"/>
    </row>
    <row r="62" spans="1:31" ht="12" customHeight="1" x14ac:dyDescent="0.25">
      <c r="A62" s="118"/>
      <c r="B62" s="18">
        <v>30</v>
      </c>
      <c r="C62" s="19">
        <v>9.57</v>
      </c>
      <c r="D62" s="19"/>
      <c r="E62" s="19">
        <v>3.94</v>
      </c>
      <c r="F62" s="19">
        <v>4.1399999999999997</v>
      </c>
      <c r="G62" s="19">
        <v>6.59</v>
      </c>
      <c r="H62" s="19">
        <v>0.90900000000000003</v>
      </c>
      <c r="I62" s="19">
        <v>0.54</v>
      </c>
      <c r="J62" s="19">
        <v>0.40400000000000003</v>
      </c>
      <c r="K62" s="19">
        <v>6.37</v>
      </c>
      <c r="L62" s="19">
        <v>1.62</v>
      </c>
      <c r="M62" s="19">
        <v>1.25</v>
      </c>
      <c r="N62" s="20">
        <v>6</v>
      </c>
      <c r="O62" s="19"/>
      <c r="P62" s="19" t="s">
        <v>76</v>
      </c>
      <c r="AE62" s="4"/>
    </row>
    <row r="63" spans="1:31" ht="12" customHeight="1" thickBot="1" x14ac:dyDescent="0.3">
      <c r="A63" s="119"/>
      <c r="B63" s="21">
        <v>31</v>
      </c>
      <c r="C63" s="22">
        <v>3.26</v>
      </c>
      <c r="D63" s="22"/>
      <c r="E63" s="22">
        <v>3.53</v>
      </c>
      <c r="F63" s="22"/>
      <c r="G63" s="22">
        <v>3.6</v>
      </c>
      <c r="H63" s="22"/>
      <c r="I63" s="22">
        <v>1.45</v>
      </c>
      <c r="J63" s="22">
        <v>0.40400000000000003</v>
      </c>
      <c r="K63" s="22"/>
      <c r="L63" s="22">
        <v>1.51</v>
      </c>
      <c r="M63" s="22"/>
      <c r="N63" s="23">
        <v>4.88</v>
      </c>
      <c r="O63" s="19"/>
      <c r="AE63" s="4"/>
    </row>
    <row r="64" spans="1:31" ht="12" customHeight="1" thickBot="1" x14ac:dyDescent="0.3">
      <c r="A64" s="117">
        <v>2003</v>
      </c>
      <c r="B64" s="6">
        <v>1</v>
      </c>
      <c r="C64" s="7">
        <v>14.1</v>
      </c>
      <c r="D64" s="7">
        <v>12.1</v>
      </c>
      <c r="E64" s="7">
        <v>8.6300000000000008</v>
      </c>
      <c r="F64" s="7">
        <v>1.79</v>
      </c>
      <c r="G64" s="7">
        <v>1.1000000000000001</v>
      </c>
      <c r="H64" s="7">
        <v>1.35</v>
      </c>
      <c r="I64" s="7">
        <v>0.18</v>
      </c>
      <c r="J64" s="7">
        <v>0.18</v>
      </c>
      <c r="K64" s="7">
        <v>0.12</v>
      </c>
      <c r="L64" s="7">
        <v>0.33600000000000002</v>
      </c>
      <c r="M64" s="7">
        <v>1.45</v>
      </c>
      <c r="N64" s="8">
        <v>0.47199999999999998</v>
      </c>
      <c r="O64" s="10"/>
      <c r="R64" s="53" t="s">
        <v>15</v>
      </c>
      <c r="S64" s="26" t="s">
        <v>12</v>
      </c>
      <c r="T64" s="26" t="s">
        <v>13</v>
      </c>
      <c r="U64" s="54" t="s">
        <v>14</v>
      </c>
    </row>
    <row r="65" spans="1:21" ht="12" customHeight="1" thickBot="1" x14ac:dyDescent="0.3">
      <c r="A65" s="118"/>
      <c r="B65" s="9">
        <v>2</v>
      </c>
      <c r="C65" s="10">
        <v>11.7</v>
      </c>
      <c r="D65" s="10">
        <v>9.57</v>
      </c>
      <c r="E65" s="10">
        <v>9.66</v>
      </c>
      <c r="F65" s="10">
        <v>1.74</v>
      </c>
      <c r="G65" s="10">
        <v>1</v>
      </c>
      <c r="H65" s="10">
        <v>0.95</v>
      </c>
      <c r="I65" s="10">
        <v>0.2</v>
      </c>
      <c r="J65" s="10">
        <v>0.16</v>
      </c>
      <c r="K65" s="10">
        <v>0.14000000000000001</v>
      </c>
      <c r="L65" s="10">
        <v>0.30199999999999999</v>
      </c>
      <c r="M65" s="10">
        <v>1.1499999999999999</v>
      </c>
      <c r="N65" s="11">
        <v>0.47199999999999998</v>
      </c>
      <c r="O65" s="10"/>
      <c r="Q65" s="30" t="s">
        <v>60</v>
      </c>
      <c r="R65" s="50">
        <f>AVERAGE(C2:D311,N2:N311)</f>
        <v>5.7946278890492389</v>
      </c>
      <c r="S65" s="35">
        <f>AVERAGE(E2:G311)</f>
        <v>6.6969555921563035</v>
      </c>
      <c r="T65" s="35">
        <f>AVERAGE(H33:J311)</f>
        <v>2.6422334972244585</v>
      </c>
      <c r="U65" s="51">
        <f>AVERAGE(K2:M311)</f>
        <v>2.6446369861803385</v>
      </c>
    </row>
    <row r="66" spans="1:21" ht="12" customHeight="1" x14ac:dyDescent="0.25">
      <c r="A66" s="118"/>
      <c r="B66" s="9">
        <v>3</v>
      </c>
      <c r="C66" s="10">
        <v>8.48</v>
      </c>
      <c r="D66" s="10">
        <v>7.04</v>
      </c>
      <c r="E66" s="10">
        <v>11.5</v>
      </c>
      <c r="F66" s="10">
        <v>1.74</v>
      </c>
      <c r="G66" s="10">
        <v>1</v>
      </c>
      <c r="H66" s="10">
        <v>1.1000000000000001</v>
      </c>
      <c r="I66" s="10">
        <v>0.16</v>
      </c>
      <c r="J66" s="10">
        <v>0.23400000000000001</v>
      </c>
      <c r="K66" s="10">
        <v>0.18</v>
      </c>
      <c r="L66" s="10">
        <v>0.26800000000000002</v>
      </c>
      <c r="M66" s="10">
        <v>1.85</v>
      </c>
      <c r="N66" s="11">
        <v>0.47199999999999998</v>
      </c>
      <c r="O66" s="10"/>
    </row>
    <row r="67" spans="1:21" ht="12" customHeight="1" x14ac:dyDescent="0.25">
      <c r="A67" s="118"/>
      <c r="B67" s="9">
        <v>4</v>
      </c>
      <c r="C67" s="10">
        <v>7.73</v>
      </c>
      <c r="D67" s="10">
        <v>6.22</v>
      </c>
      <c r="E67" s="10">
        <v>10.8</v>
      </c>
      <c r="F67" s="10">
        <v>1.68</v>
      </c>
      <c r="G67" s="10">
        <v>0.95</v>
      </c>
      <c r="H67" s="10">
        <v>4.07</v>
      </c>
      <c r="I67" s="10">
        <v>0.14000000000000001</v>
      </c>
      <c r="J67" s="10">
        <v>0.26800000000000002</v>
      </c>
      <c r="K67" s="10">
        <v>0.18</v>
      </c>
      <c r="L67" s="10">
        <v>0.26800000000000002</v>
      </c>
      <c r="M67" s="10">
        <v>1.62</v>
      </c>
      <c r="N67" s="11">
        <v>0.438</v>
      </c>
      <c r="O67" s="10"/>
    </row>
    <row r="68" spans="1:21" ht="12" customHeight="1" x14ac:dyDescent="0.25">
      <c r="A68" s="118"/>
      <c r="B68" s="9">
        <v>5</v>
      </c>
      <c r="C68" s="10">
        <v>6.3</v>
      </c>
      <c r="D68" s="10">
        <v>22.7</v>
      </c>
      <c r="E68" s="10">
        <v>9.08</v>
      </c>
      <c r="F68" s="10">
        <v>1.62</v>
      </c>
      <c r="G68" s="10">
        <v>0.86799999999999999</v>
      </c>
      <c r="H68" s="10">
        <v>1.4</v>
      </c>
      <c r="I68" s="10">
        <v>0.18</v>
      </c>
      <c r="J68" s="10">
        <v>0.2</v>
      </c>
      <c r="K68" s="10">
        <v>0.14000000000000001</v>
      </c>
      <c r="L68" s="10">
        <v>0.26800000000000002</v>
      </c>
      <c r="M68" s="10">
        <v>1.2</v>
      </c>
      <c r="N68" s="11">
        <v>0.438</v>
      </c>
      <c r="O68" s="10"/>
    </row>
    <row r="69" spans="1:21" ht="12" customHeight="1" x14ac:dyDescent="0.25">
      <c r="A69" s="118"/>
      <c r="B69" s="9">
        <v>6</v>
      </c>
      <c r="C69" s="10">
        <v>5.79</v>
      </c>
      <c r="D69" s="10">
        <v>22</v>
      </c>
      <c r="E69" s="10">
        <v>7.5</v>
      </c>
      <c r="F69" s="10">
        <v>1.62</v>
      </c>
      <c r="G69" s="10">
        <v>0.86799999999999999</v>
      </c>
      <c r="H69" s="10">
        <v>0.90900000000000003</v>
      </c>
      <c r="I69" s="10">
        <v>0.70399999999999996</v>
      </c>
      <c r="J69" s="10">
        <v>0.14000000000000001</v>
      </c>
      <c r="K69" s="10">
        <v>0.12</v>
      </c>
      <c r="L69" s="10">
        <v>0.26800000000000002</v>
      </c>
      <c r="M69" s="10">
        <v>1.05</v>
      </c>
      <c r="N69" s="11">
        <v>0.438</v>
      </c>
      <c r="O69" s="10"/>
    </row>
    <row r="70" spans="1:21" ht="12" customHeight="1" x14ac:dyDescent="0.25">
      <c r="A70" s="118"/>
      <c r="B70" s="9">
        <v>7</v>
      </c>
      <c r="C70" s="10">
        <v>4.95</v>
      </c>
      <c r="D70" s="10">
        <v>11.2</v>
      </c>
      <c r="E70" s="10">
        <v>6.22</v>
      </c>
      <c r="F70" s="10">
        <v>1.56</v>
      </c>
      <c r="G70" s="10">
        <v>0.82699999999999996</v>
      </c>
      <c r="H70" s="10">
        <v>0.745</v>
      </c>
      <c r="I70" s="10">
        <v>0.438</v>
      </c>
      <c r="J70" s="10">
        <v>0.1</v>
      </c>
      <c r="K70" s="10">
        <v>0.1</v>
      </c>
      <c r="L70" s="10">
        <v>0.26800000000000002</v>
      </c>
      <c r="M70" s="10">
        <v>0.90900000000000003</v>
      </c>
      <c r="N70" s="11">
        <v>0.50600000000000001</v>
      </c>
      <c r="O70" s="10"/>
    </row>
    <row r="71" spans="1:21" ht="12" customHeight="1" x14ac:dyDescent="0.25">
      <c r="A71" s="118"/>
      <c r="B71" s="9">
        <v>8</v>
      </c>
      <c r="C71" s="10">
        <v>4.47</v>
      </c>
      <c r="D71" s="10">
        <v>8.6999999999999993</v>
      </c>
      <c r="E71" s="10">
        <v>5.37</v>
      </c>
      <c r="F71" s="10">
        <v>1.56</v>
      </c>
      <c r="G71" s="10">
        <v>0.78600000000000003</v>
      </c>
      <c r="H71" s="10">
        <v>0.66300000000000003</v>
      </c>
      <c r="I71" s="10">
        <v>0.30199999999999999</v>
      </c>
      <c r="J71" s="10">
        <v>8.5000000000000006E-2</v>
      </c>
      <c r="K71" s="10">
        <v>0.1</v>
      </c>
      <c r="L71" s="10">
        <v>0.30199999999999999</v>
      </c>
      <c r="M71" s="10">
        <v>0.82699999999999996</v>
      </c>
      <c r="N71" s="11">
        <v>0.54</v>
      </c>
      <c r="O71" s="10"/>
    </row>
    <row r="72" spans="1:21" ht="12" customHeight="1" x14ac:dyDescent="0.25">
      <c r="A72" s="118"/>
      <c r="B72" s="9">
        <v>9</v>
      </c>
      <c r="C72" s="10">
        <v>3.73</v>
      </c>
      <c r="D72" s="10">
        <v>6.89</v>
      </c>
      <c r="E72" s="10">
        <v>4.74</v>
      </c>
      <c r="F72" s="10">
        <v>1.56</v>
      </c>
      <c r="G72" s="10">
        <v>0.745</v>
      </c>
      <c r="H72" s="10">
        <v>0.622</v>
      </c>
      <c r="I72" s="10">
        <v>0.23400000000000001</v>
      </c>
      <c r="J72" s="10">
        <v>7.0000000000000007E-2</v>
      </c>
      <c r="K72" s="10">
        <v>8.5000000000000006E-2</v>
      </c>
      <c r="L72" s="10">
        <v>0.47199999999999998</v>
      </c>
      <c r="M72" s="10">
        <v>0.78600000000000003</v>
      </c>
      <c r="N72" s="11">
        <v>0.47199999999999998</v>
      </c>
      <c r="O72" s="10"/>
    </row>
    <row r="73" spans="1:21" ht="12" customHeight="1" x14ac:dyDescent="0.25">
      <c r="A73" s="118"/>
      <c r="B73" s="9">
        <v>10</v>
      </c>
      <c r="C73" s="10">
        <v>3.39</v>
      </c>
      <c r="D73" s="10">
        <v>6.74</v>
      </c>
      <c r="E73" s="10">
        <v>4.4000000000000004</v>
      </c>
      <c r="F73" s="10">
        <v>1.56</v>
      </c>
      <c r="G73" s="10">
        <v>0.70399999999999996</v>
      </c>
      <c r="H73" s="10">
        <v>0.58099999999999996</v>
      </c>
      <c r="I73" s="10">
        <v>0.2</v>
      </c>
      <c r="J73" s="10">
        <v>7.0000000000000007E-2</v>
      </c>
      <c r="K73" s="10">
        <v>0.1</v>
      </c>
      <c r="L73" s="10">
        <v>0.745</v>
      </c>
      <c r="M73" s="10">
        <v>0.70399999999999996</v>
      </c>
      <c r="N73" s="11">
        <v>0.47199999999999998</v>
      </c>
      <c r="O73" s="10"/>
    </row>
    <row r="74" spans="1:21" ht="12" customHeight="1" x14ac:dyDescent="0.25">
      <c r="A74" s="118"/>
      <c r="B74" s="9">
        <v>11</v>
      </c>
      <c r="C74" s="10">
        <v>3.32</v>
      </c>
      <c r="D74" s="10">
        <v>5.72</v>
      </c>
      <c r="E74" s="10">
        <v>5.79</v>
      </c>
      <c r="F74" s="10">
        <v>1.51</v>
      </c>
      <c r="G74" s="10">
        <v>0.66300000000000003</v>
      </c>
      <c r="H74" s="10">
        <v>0.54</v>
      </c>
      <c r="I74" s="10">
        <v>0.18</v>
      </c>
      <c r="J74" s="10">
        <v>7.0000000000000007E-2</v>
      </c>
      <c r="K74" s="10">
        <v>1.05</v>
      </c>
      <c r="L74" s="10">
        <v>0.66300000000000003</v>
      </c>
      <c r="M74" s="10">
        <v>0.66300000000000003</v>
      </c>
      <c r="N74" s="11">
        <v>0.438</v>
      </c>
      <c r="O74" s="10"/>
    </row>
    <row r="75" spans="1:21" ht="12" customHeight="1" x14ac:dyDescent="0.25">
      <c r="A75" s="118"/>
      <c r="B75" s="9">
        <v>12</v>
      </c>
      <c r="C75" s="10">
        <v>2.86</v>
      </c>
      <c r="D75" s="10">
        <v>5.3</v>
      </c>
      <c r="E75" s="10">
        <v>5.93</v>
      </c>
      <c r="F75" s="10">
        <v>1.45</v>
      </c>
      <c r="G75" s="10">
        <v>0.66300000000000003</v>
      </c>
      <c r="H75" s="10">
        <v>0.47199999999999998</v>
      </c>
      <c r="I75" s="10">
        <v>0.2</v>
      </c>
      <c r="J75" s="10">
        <v>5.5E-2</v>
      </c>
      <c r="K75" s="10">
        <v>0.745</v>
      </c>
      <c r="L75" s="10">
        <v>0.54</v>
      </c>
      <c r="M75" s="10">
        <v>0.622</v>
      </c>
      <c r="N75" s="11">
        <v>0.438</v>
      </c>
      <c r="O75" s="10"/>
    </row>
    <row r="76" spans="1:21" ht="12" customHeight="1" x14ac:dyDescent="0.25">
      <c r="A76" s="118"/>
      <c r="B76" s="9">
        <v>13</v>
      </c>
      <c r="C76" s="10">
        <v>2.54</v>
      </c>
      <c r="D76" s="10">
        <v>4.5999999999999996</v>
      </c>
      <c r="E76" s="10">
        <v>5.72</v>
      </c>
      <c r="F76" s="10">
        <v>1.45</v>
      </c>
      <c r="G76" s="10">
        <v>0.66300000000000003</v>
      </c>
      <c r="H76" s="10">
        <v>0.438</v>
      </c>
      <c r="I76" s="10">
        <v>0.23400000000000001</v>
      </c>
      <c r="J76" s="10">
        <v>7.0000000000000007E-2</v>
      </c>
      <c r="K76" s="10">
        <v>0.50600000000000001</v>
      </c>
      <c r="L76" s="10">
        <v>0.47199999999999998</v>
      </c>
      <c r="M76" s="10">
        <v>0.58099999999999996</v>
      </c>
      <c r="N76" s="11">
        <v>0.54</v>
      </c>
      <c r="O76" s="10"/>
    </row>
    <row r="77" spans="1:21" ht="12" customHeight="1" x14ac:dyDescent="0.25">
      <c r="A77" s="118"/>
      <c r="B77" s="9">
        <v>14</v>
      </c>
      <c r="C77" s="10">
        <v>2.93</v>
      </c>
      <c r="D77" s="10">
        <v>4.2</v>
      </c>
      <c r="E77" s="10">
        <v>5.0199999999999996</v>
      </c>
      <c r="F77" s="10">
        <v>1.51</v>
      </c>
      <c r="G77" s="10">
        <v>0.622</v>
      </c>
      <c r="H77" s="10">
        <v>0.438</v>
      </c>
      <c r="I77" s="10">
        <v>0.2</v>
      </c>
      <c r="J77" s="10">
        <v>0.12</v>
      </c>
      <c r="K77" s="10">
        <v>0.622</v>
      </c>
      <c r="L77" s="10">
        <v>0.438</v>
      </c>
      <c r="M77" s="10">
        <v>0.58099999999999996</v>
      </c>
      <c r="N77" s="11">
        <v>0.54</v>
      </c>
      <c r="O77" s="10"/>
    </row>
    <row r="78" spans="1:21" ht="12" customHeight="1" x14ac:dyDescent="0.25">
      <c r="A78" s="118"/>
      <c r="B78" s="9">
        <v>15</v>
      </c>
      <c r="C78" s="10">
        <v>3.19</v>
      </c>
      <c r="D78" s="10">
        <v>3.19</v>
      </c>
      <c r="E78" s="10">
        <v>4.2</v>
      </c>
      <c r="F78" s="10">
        <v>1.51</v>
      </c>
      <c r="G78" s="10">
        <v>0.622</v>
      </c>
      <c r="H78" s="10">
        <v>0.37</v>
      </c>
      <c r="I78" s="10">
        <v>0.2</v>
      </c>
      <c r="J78" s="10">
        <v>8.5000000000000006E-2</v>
      </c>
      <c r="K78" s="10">
        <v>0.745</v>
      </c>
      <c r="L78" s="10">
        <v>0.40400000000000003</v>
      </c>
      <c r="M78" s="10">
        <v>0.54</v>
      </c>
      <c r="N78" s="11">
        <v>0.54</v>
      </c>
      <c r="O78" s="10"/>
    </row>
    <row r="79" spans="1:21" ht="12" customHeight="1" x14ac:dyDescent="0.25">
      <c r="A79" s="118"/>
      <c r="B79" s="9">
        <v>16</v>
      </c>
      <c r="C79" s="10">
        <v>3.46</v>
      </c>
      <c r="D79" s="10">
        <v>4.07</v>
      </c>
      <c r="E79" s="10">
        <v>3.73</v>
      </c>
      <c r="F79" s="10">
        <v>1.45</v>
      </c>
      <c r="G79" s="10">
        <v>0.66300000000000003</v>
      </c>
      <c r="H79" s="10">
        <v>0.37</v>
      </c>
      <c r="I79" s="10">
        <v>0.2</v>
      </c>
      <c r="J79" s="10">
        <v>8.5000000000000006E-2</v>
      </c>
      <c r="K79" s="10">
        <v>0.58099999999999996</v>
      </c>
      <c r="L79" s="10">
        <v>0.26800000000000002</v>
      </c>
      <c r="M79" s="10">
        <v>0.54</v>
      </c>
      <c r="N79" s="11">
        <v>0.58099999999999996</v>
      </c>
      <c r="O79" s="10"/>
    </row>
    <row r="80" spans="1:21" ht="12" customHeight="1" x14ac:dyDescent="0.25">
      <c r="A80" s="118"/>
      <c r="B80" s="9">
        <v>17</v>
      </c>
      <c r="C80" s="10">
        <v>5.51</v>
      </c>
      <c r="D80" s="10">
        <v>3.19</v>
      </c>
      <c r="E80" s="10">
        <v>3.6</v>
      </c>
      <c r="F80" s="10">
        <v>1.56</v>
      </c>
      <c r="G80" s="10">
        <v>0.622</v>
      </c>
      <c r="H80" s="10">
        <v>0.33600000000000002</v>
      </c>
      <c r="I80" s="10">
        <v>0.16</v>
      </c>
      <c r="J80" s="10">
        <v>8.5000000000000006E-2</v>
      </c>
      <c r="K80" s="10">
        <v>0.47199999999999998</v>
      </c>
      <c r="L80" s="10">
        <v>0.18</v>
      </c>
      <c r="M80" s="10">
        <v>0.54</v>
      </c>
      <c r="N80" s="11">
        <v>0.622</v>
      </c>
      <c r="O80" s="10"/>
    </row>
    <row r="81" spans="1:15" ht="12" customHeight="1" x14ac:dyDescent="0.25">
      <c r="A81" s="118"/>
      <c r="B81" s="9">
        <v>18</v>
      </c>
      <c r="C81" s="10">
        <v>5.72</v>
      </c>
      <c r="D81" s="10">
        <v>3.25</v>
      </c>
      <c r="E81" s="10">
        <v>3.39</v>
      </c>
      <c r="F81" s="10">
        <v>1.74</v>
      </c>
      <c r="G81" s="10">
        <v>0.622</v>
      </c>
      <c r="H81" s="10">
        <v>0.26800000000000002</v>
      </c>
      <c r="I81" s="10">
        <v>0.16</v>
      </c>
      <c r="J81" s="10">
        <v>7.0000000000000007E-2</v>
      </c>
      <c r="K81" s="10">
        <v>0.40400000000000003</v>
      </c>
      <c r="L81" s="10">
        <v>0.18</v>
      </c>
      <c r="M81" s="10">
        <v>0.54</v>
      </c>
      <c r="N81" s="11">
        <v>0.58099999999999996</v>
      </c>
      <c r="O81" s="10"/>
    </row>
    <row r="82" spans="1:15" ht="12" customHeight="1" x14ac:dyDescent="0.25">
      <c r="A82" s="118"/>
      <c r="B82" s="9">
        <v>19</v>
      </c>
      <c r="C82" s="10">
        <v>5.86</v>
      </c>
      <c r="D82" s="10">
        <v>2.6</v>
      </c>
      <c r="E82" s="10">
        <v>3.12</v>
      </c>
      <c r="F82" s="10">
        <v>1.68</v>
      </c>
      <c r="G82" s="10">
        <v>0.58099999999999996</v>
      </c>
      <c r="H82" s="10">
        <v>0.26800000000000002</v>
      </c>
      <c r="I82" s="10">
        <v>0.18</v>
      </c>
      <c r="J82" s="10">
        <v>5.5E-2</v>
      </c>
      <c r="K82" s="10">
        <v>0.40400000000000003</v>
      </c>
      <c r="L82" s="10">
        <v>0.18</v>
      </c>
      <c r="M82" s="10">
        <v>0.622</v>
      </c>
      <c r="N82" s="11">
        <v>0.54</v>
      </c>
      <c r="O82" s="10"/>
    </row>
    <row r="83" spans="1:15" ht="12" customHeight="1" x14ac:dyDescent="0.25">
      <c r="A83" s="118"/>
      <c r="B83" s="9">
        <v>20</v>
      </c>
      <c r="C83" s="10">
        <v>4.95</v>
      </c>
      <c r="D83" s="10">
        <v>3.19</v>
      </c>
      <c r="E83" s="10">
        <v>2.99</v>
      </c>
      <c r="F83" s="10">
        <v>1.51</v>
      </c>
      <c r="G83" s="10">
        <v>0.54</v>
      </c>
      <c r="H83" s="10">
        <v>0.54</v>
      </c>
      <c r="I83" s="10">
        <v>0.2</v>
      </c>
      <c r="J83" s="10">
        <v>5.5E-2</v>
      </c>
      <c r="K83" s="10">
        <v>0.40400000000000003</v>
      </c>
      <c r="L83" s="10">
        <v>0.18</v>
      </c>
      <c r="M83" s="10">
        <v>0.622</v>
      </c>
      <c r="N83" s="11">
        <v>0.50600000000000001</v>
      </c>
      <c r="O83" s="10"/>
    </row>
    <row r="84" spans="1:15" ht="12" customHeight="1" x14ac:dyDescent="0.25">
      <c r="A84" s="118"/>
      <c r="B84" s="9">
        <v>21</v>
      </c>
      <c r="C84" s="10">
        <v>4.01</v>
      </c>
      <c r="D84" s="10">
        <v>2.86</v>
      </c>
      <c r="E84" s="10">
        <v>2.86</v>
      </c>
      <c r="F84" s="10">
        <v>1.4</v>
      </c>
      <c r="G84" s="10">
        <v>0.50600000000000001</v>
      </c>
      <c r="H84" s="10">
        <v>0.47199999999999998</v>
      </c>
      <c r="I84" s="10">
        <v>0.2</v>
      </c>
      <c r="J84" s="10">
        <v>5.5E-2</v>
      </c>
      <c r="K84" s="10">
        <v>0.40400000000000003</v>
      </c>
      <c r="L84" s="10">
        <v>0.37</v>
      </c>
      <c r="M84" s="10">
        <v>0.58099999999999996</v>
      </c>
      <c r="N84" s="11">
        <v>0.54</v>
      </c>
      <c r="O84" s="10"/>
    </row>
    <row r="85" spans="1:15" ht="12" customHeight="1" x14ac:dyDescent="0.25">
      <c r="A85" s="118"/>
      <c r="B85" s="9">
        <v>22</v>
      </c>
      <c r="C85" s="10">
        <v>5.65</v>
      </c>
      <c r="D85" s="10">
        <v>2.67</v>
      </c>
      <c r="E85" s="10">
        <v>2.6</v>
      </c>
      <c r="F85" s="10">
        <v>1.35</v>
      </c>
      <c r="G85" s="10">
        <v>0.50600000000000001</v>
      </c>
      <c r="H85" s="10">
        <v>0.40400000000000003</v>
      </c>
      <c r="I85" s="10">
        <v>0.18</v>
      </c>
      <c r="J85" s="10">
        <v>5.5E-2</v>
      </c>
      <c r="K85" s="10">
        <v>0.40400000000000003</v>
      </c>
      <c r="L85" s="10">
        <v>0.438</v>
      </c>
      <c r="M85" s="10">
        <v>0.54</v>
      </c>
      <c r="N85" s="11">
        <v>0.70399999999999996</v>
      </c>
      <c r="O85" s="10"/>
    </row>
    <row r="86" spans="1:15" ht="12" customHeight="1" x14ac:dyDescent="0.25">
      <c r="A86" s="118"/>
      <c r="B86" s="9">
        <v>23</v>
      </c>
      <c r="C86" s="10">
        <v>10.7</v>
      </c>
      <c r="D86" s="10">
        <v>2.6</v>
      </c>
      <c r="E86" s="10">
        <v>2.37</v>
      </c>
      <c r="F86" s="10">
        <v>1.35</v>
      </c>
      <c r="G86" s="10">
        <v>1.1000000000000001</v>
      </c>
      <c r="H86" s="10">
        <v>0.37</v>
      </c>
      <c r="I86" s="10">
        <v>0.16</v>
      </c>
      <c r="J86" s="10">
        <v>0.04</v>
      </c>
      <c r="K86" s="10">
        <v>0.37</v>
      </c>
      <c r="L86" s="10">
        <v>18.2</v>
      </c>
      <c r="M86" s="10">
        <v>0.50600000000000001</v>
      </c>
      <c r="N86" s="11">
        <v>2.67</v>
      </c>
      <c r="O86" s="10"/>
    </row>
    <row r="87" spans="1:15" ht="12" customHeight="1" x14ac:dyDescent="0.25">
      <c r="A87" s="118"/>
      <c r="B87" s="9">
        <v>24</v>
      </c>
      <c r="C87" s="10">
        <v>11.5</v>
      </c>
      <c r="D87" s="10">
        <v>2.67</v>
      </c>
      <c r="E87" s="10">
        <v>2.37</v>
      </c>
      <c r="F87" s="10">
        <v>1.3</v>
      </c>
      <c r="G87" s="10">
        <v>1.35</v>
      </c>
      <c r="H87" s="10">
        <v>0.30199999999999999</v>
      </c>
      <c r="I87" s="10">
        <v>0.14000000000000001</v>
      </c>
      <c r="J87" s="10">
        <v>0.04</v>
      </c>
      <c r="K87" s="10">
        <v>0.33600000000000002</v>
      </c>
      <c r="L87" s="10">
        <v>6.67</v>
      </c>
      <c r="M87" s="10">
        <v>0.50600000000000001</v>
      </c>
      <c r="N87" s="11">
        <v>2.67</v>
      </c>
      <c r="O87" s="10"/>
    </row>
    <row r="88" spans="1:15" ht="12" customHeight="1" x14ac:dyDescent="0.25">
      <c r="A88" s="118"/>
      <c r="B88" s="9">
        <v>25</v>
      </c>
      <c r="C88" s="10">
        <v>8.48</v>
      </c>
      <c r="D88" s="10">
        <v>3.12</v>
      </c>
      <c r="E88" s="10">
        <v>2.25</v>
      </c>
      <c r="F88" s="10">
        <v>1.35</v>
      </c>
      <c r="G88" s="10">
        <v>0.95</v>
      </c>
      <c r="H88" s="10">
        <v>0.26800000000000002</v>
      </c>
      <c r="I88" s="10">
        <v>0.18</v>
      </c>
      <c r="J88" s="10">
        <v>0.04</v>
      </c>
      <c r="K88" s="10">
        <v>0.33600000000000002</v>
      </c>
      <c r="L88" s="10">
        <v>2.4300000000000002</v>
      </c>
      <c r="M88" s="10">
        <v>0.50600000000000001</v>
      </c>
      <c r="N88" s="11">
        <v>2.54</v>
      </c>
      <c r="O88" s="10"/>
    </row>
    <row r="89" spans="1:15" ht="12" customHeight="1" x14ac:dyDescent="0.25">
      <c r="A89" s="118"/>
      <c r="B89" s="9">
        <v>26</v>
      </c>
      <c r="C89" s="10">
        <v>6.74</v>
      </c>
      <c r="D89" s="10">
        <v>3.94</v>
      </c>
      <c r="E89" s="10">
        <v>2.19</v>
      </c>
      <c r="F89" s="10">
        <v>1.35</v>
      </c>
      <c r="G89" s="10">
        <v>1</v>
      </c>
      <c r="H89" s="10">
        <v>0.23400000000000001</v>
      </c>
      <c r="I89" s="10">
        <v>0.26800000000000002</v>
      </c>
      <c r="J89" s="10">
        <v>2.5000000000000001E-2</v>
      </c>
      <c r="K89" s="10">
        <v>0.33600000000000002</v>
      </c>
      <c r="L89" s="10">
        <v>1.74</v>
      </c>
      <c r="M89" s="10">
        <v>0.50600000000000001</v>
      </c>
      <c r="N89" s="11">
        <v>2.93</v>
      </c>
      <c r="O89" s="10"/>
    </row>
    <row r="90" spans="1:15" ht="12" customHeight="1" x14ac:dyDescent="0.25">
      <c r="A90" s="118"/>
      <c r="B90" s="9">
        <v>27</v>
      </c>
      <c r="C90" s="10">
        <v>5.72</v>
      </c>
      <c r="D90" s="10">
        <v>5.44</v>
      </c>
      <c r="E90" s="10">
        <v>2.14</v>
      </c>
      <c r="F90" s="10">
        <v>1.25</v>
      </c>
      <c r="G90" s="10">
        <v>0.86799999999999999</v>
      </c>
      <c r="H90" s="10">
        <v>0.2</v>
      </c>
      <c r="I90" s="10">
        <v>0.37</v>
      </c>
      <c r="J90" s="10">
        <v>2.5000000000000001E-2</v>
      </c>
      <c r="K90" s="10">
        <v>0.37</v>
      </c>
      <c r="L90" s="10">
        <v>1.79</v>
      </c>
      <c r="M90" s="10">
        <v>0.50600000000000001</v>
      </c>
      <c r="N90" s="11">
        <v>2.93</v>
      </c>
      <c r="O90" s="10"/>
    </row>
    <row r="91" spans="1:15" ht="12" customHeight="1" x14ac:dyDescent="0.25">
      <c r="A91" s="118"/>
      <c r="B91" s="9">
        <v>28</v>
      </c>
      <c r="C91" s="10">
        <v>5.09</v>
      </c>
      <c r="D91" s="10">
        <v>7.73</v>
      </c>
      <c r="E91" s="10">
        <v>2.08</v>
      </c>
      <c r="F91" s="10">
        <v>1.25</v>
      </c>
      <c r="G91" s="10">
        <v>0.82699999999999996</v>
      </c>
      <c r="H91" s="10">
        <v>0.2</v>
      </c>
      <c r="I91" s="10">
        <v>0.23400000000000001</v>
      </c>
      <c r="J91" s="10">
        <v>7.0000000000000007E-2</v>
      </c>
      <c r="K91" s="10">
        <v>0.37</v>
      </c>
      <c r="L91" s="10">
        <v>3.94</v>
      </c>
      <c r="M91" s="10">
        <v>0.50600000000000001</v>
      </c>
      <c r="N91" s="11">
        <v>3.39</v>
      </c>
      <c r="O91" s="10"/>
    </row>
    <row r="92" spans="1:15" ht="12" customHeight="1" x14ac:dyDescent="0.25">
      <c r="A92" s="118"/>
      <c r="B92" s="9">
        <v>29</v>
      </c>
      <c r="C92" s="10">
        <v>9.49</v>
      </c>
      <c r="D92" s="10"/>
      <c r="E92" s="10">
        <v>2.02</v>
      </c>
      <c r="F92" s="10">
        <v>1.25</v>
      </c>
      <c r="G92" s="10">
        <v>0.82699999999999996</v>
      </c>
      <c r="H92" s="10">
        <v>0.2</v>
      </c>
      <c r="I92" s="10">
        <v>0.18</v>
      </c>
      <c r="J92" s="10">
        <v>0.1</v>
      </c>
      <c r="K92" s="10">
        <v>0.33600000000000002</v>
      </c>
      <c r="L92" s="10">
        <v>2.86</v>
      </c>
      <c r="M92" s="10">
        <v>0.50600000000000001</v>
      </c>
      <c r="N92" s="11">
        <v>4.34</v>
      </c>
      <c r="O92" s="10"/>
    </row>
    <row r="93" spans="1:15" ht="12" customHeight="1" x14ac:dyDescent="0.25">
      <c r="A93" s="118"/>
      <c r="B93" s="9">
        <v>30</v>
      </c>
      <c r="C93" s="10">
        <v>13.1</v>
      </c>
      <c r="D93" s="10"/>
      <c r="E93" s="10">
        <v>1.96</v>
      </c>
      <c r="F93" s="10">
        <v>1.1499999999999999</v>
      </c>
      <c r="G93" s="10">
        <v>3.39</v>
      </c>
      <c r="H93" s="10">
        <v>0.18</v>
      </c>
      <c r="I93" s="10">
        <v>0.16</v>
      </c>
      <c r="J93" s="10">
        <v>0.1</v>
      </c>
      <c r="K93" s="10">
        <v>0.33600000000000002</v>
      </c>
      <c r="L93" s="10">
        <v>2.14</v>
      </c>
      <c r="M93" s="10">
        <v>0.50600000000000001</v>
      </c>
      <c r="N93" s="11">
        <v>10.6</v>
      </c>
      <c r="O93" s="10"/>
    </row>
    <row r="94" spans="1:15" ht="12" customHeight="1" thickBot="1" x14ac:dyDescent="0.3">
      <c r="A94" s="119"/>
      <c r="B94" s="12">
        <v>31</v>
      </c>
      <c r="C94" s="13">
        <v>10.199999999999999</v>
      </c>
      <c r="D94" s="13"/>
      <c r="E94" s="13">
        <v>1.91</v>
      </c>
      <c r="F94" s="13"/>
      <c r="G94" s="13">
        <v>2.99</v>
      </c>
      <c r="H94" s="13"/>
      <c r="I94" s="13">
        <v>0.16</v>
      </c>
      <c r="J94" s="13">
        <v>0.1</v>
      </c>
      <c r="K94" s="13"/>
      <c r="L94" s="13">
        <v>2.08</v>
      </c>
      <c r="M94" s="13"/>
      <c r="N94" s="14">
        <v>18.100000000000001</v>
      </c>
      <c r="O94" s="10"/>
    </row>
    <row r="95" spans="1:15" ht="12" customHeight="1" x14ac:dyDescent="0.25">
      <c r="A95" s="117">
        <v>2004</v>
      </c>
      <c r="B95" s="15">
        <v>1</v>
      </c>
      <c r="C95" s="16">
        <v>14.3</v>
      </c>
      <c r="D95" s="16">
        <v>3.87</v>
      </c>
      <c r="E95" s="16">
        <v>7.35</v>
      </c>
      <c r="F95" s="16">
        <v>1.35</v>
      </c>
      <c r="G95" s="16">
        <v>2.86</v>
      </c>
      <c r="H95" s="16">
        <v>1.1499999999999999</v>
      </c>
      <c r="I95" s="16">
        <v>1.1499999999999999</v>
      </c>
      <c r="J95" s="16">
        <v>16.600000000000001</v>
      </c>
      <c r="K95" s="16">
        <v>0.54</v>
      </c>
      <c r="L95" s="16">
        <v>0.58099999999999996</v>
      </c>
      <c r="M95" s="16">
        <v>0.54</v>
      </c>
      <c r="N95" s="17">
        <v>2.6</v>
      </c>
      <c r="O95" s="19"/>
    </row>
    <row r="96" spans="1:15" ht="12" customHeight="1" x14ac:dyDescent="0.25">
      <c r="A96" s="118"/>
      <c r="B96" s="18">
        <v>2</v>
      </c>
      <c r="C96" s="19">
        <v>8.26</v>
      </c>
      <c r="D96" s="19">
        <v>3.46</v>
      </c>
      <c r="E96" s="19">
        <v>6.89</v>
      </c>
      <c r="F96" s="19">
        <v>1.35</v>
      </c>
      <c r="G96" s="19">
        <v>2.6</v>
      </c>
      <c r="H96" s="19">
        <v>1.1499999999999999</v>
      </c>
      <c r="I96" s="19">
        <v>0.78600000000000003</v>
      </c>
      <c r="J96" s="19">
        <v>6.74</v>
      </c>
      <c r="K96" s="19">
        <v>0.47199999999999998</v>
      </c>
      <c r="L96" s="19">
        <v>0.33600000000000002</v>
      </c>
      <c r="M96" s="19">
        <v>0.40400000000000003</v>
      </c>
      <c r="N96" s="20">
        <v>2.6</v>
      </c>
      <c r="O96" s="19"/>
    </row>
    <row r="97" spans="1:15" ht="12" customHeight="1" x14ac:dyDescent="0.25">
      <c r="A97" s="118"/>
      <c r="B97" s="18">
        <v>3</v>
      </c>
      <c r="C97" s="19">
        <v>6.15</v>
      </c>
      <c r="D97" s="19">
        <v>11.7</v>
      </c>
      <c r="E97" s="19">
        <v>6.37</v>
      </c>
      <c r="F97" s="19">
        <v>1.56</v>
      </c>
      <c r="G97" s="19">
        <v>2.37</v>
      </c>
      <c r="H97" s="19">
        <v>1.79</v>
      </c>
      <c r="I97" s="19">
        <v>0.54</v>
      </c>
      <c r="J97" s="19">
        <v>2.73</v>
      </c>
      <c r="K97" s="19">
        <v>0.40400000000000003</v>
      </c>
      <c r="L97" s="19">
        <v>1.45</v>
      </c>
      <c r="M97" s="19">
        <v>0.40400000000000003</v>
      </c>
      <c r="N97" s="20">
        <v>2.6</v>
      </c>
      <c r="O97" s="19"/>
    </row>
    <row r="98" spans="1:15" ht="12" customHeight="1" x14ac:dyDescent="0.25">
      <c r="A98" s="118"/>
      <c r="B98" s="18">
        <v>4</v>
      </c>
      <c r="C98" s="19">
        <v>4.8099999999999996</v>
      </c>
      <c r="D98" s="19">
        <v>22</v>
      </c>
      <c r="E98" s="19">
        <v>6.97</v>
      </c>
      <c r="F98" s="19">
        <v>1.56</v>
      </c>
      <c r="G98" s="19">
        <v>1.68</v>
      </c>
      <c r="H98" s="19">
        <v>6.74</v>
      </c>
      <c r="I98" s="19">
        <v>0.54</v>
      </c>
      <c r="J98" s="19">
        <v>1.56</v>
      </c>
      <c r="K98" s="19">
        <v>0.40400000000000003</v>
      </c>
      <c r="L98" s="19">
        <v>1.35</v>
      </c>
      <c r="M98" s="19">
        <v>0.47199999999999998</v>
      </c>
      <c r="N98" s="20">
        <v>3.25</v>
      </c>
      <c r="O98" s="19"/>
    </row>
    <row r="99" spans="1:15" ht="12" customHeight="1" x14ac:dyDescent="0.25">
      <c r="A99" s="118"/>
      <c r="B99" s="18">
        <v>5</v>
      </c>
      <c r="C99" s="19">
        <v>3.87</v>
      </c>
      <c r="D99" s="19">
        <v>15.8</v>
      </c>
      <c r="E99" s="19">
        <v>6</v>
      </c>
      <c r="F99" s="19">
        <v>1.1499999999999999</v>
      </c>
      <c r="G99" s="19">
        <v>1.45</v>
      </c>
      <c r="H99" s="19">
        <v>6.74</v>
      </c>
      <c r="I99" s="19">
        <v>0.54</v>
      </c>
      <c r="J99" s="19">
        <v>1.25</v>
      </c>
      <c r="K99" s="19">
        <v>0.33600000000000002</v>
      </c>
      <c r="L99" s="19">
        <v>0.54</v>
      </c>
      <c r="M99" s="19">
        <v>0.47199999999999998</v>
      </c>
      <c r="N99" s="20">
        <v>7.5</v>
      </c>
      <c r="O99" s="19"/>
    </row>
    <row r="100" spans="1:15" ht="12" customHeight="1" x14ac:dyDescent="0.25">
      <c r="A100" s="118"/>
      <c r="B100" s="18">
        <v>6</v>
      </c>
      <c r="C100" s="19">
        <v>3.12</v>
      </c>
      <c r="D100" s="19">
        <v>10.3</v>
      </c>
      <c r="E100" s="19">
        <v>5.37</v>
      </c>
      <c r="F100" s="19">
        <v>1.25</v>
      </c>
      <c r="G100" s="19">
        <v>1.45</v>
      </c>
      <c r="H100" s="19">
        <v>5.16</v>
      </c>
      <c r="I100" s="19">
        <v>0.47199999999999998</v>
      </c>
      <c r="J100" s="19">
        <v>0.95</v>
      </c>
      <c r="K100" s="19">
        <v>0.26800000000000002</v>
      </c>
      <c r="L100" s="19">
        <v>0.54</v>
      </c>
      <c r="M100" s="19">
        <v>0.47199999999999998</v>
      </c>
      <c r="N100" s="20">
        <v>8.26</v>
      </c>
      <c r="O100" s="19"/>
    </row>
    <row r="101" spans="1:15" ht="12" customHeight="1" x14ac:dyDescent="0.25">
      <c r="A101" s="118"/>
      <c r="B101" s="18">
        <v>7</v>
      </c>
      <c r="C101" s="19">
        <v>2.73</v>
      </c>
      <c r="D101" s="19">
        <v>7.5</v>
      </c>
      <c r="E101" s="19">
        <v>5.23</v>
      </c>
      <c r="F101" s="19">
        <v>1.35</v>
      </c>
      <c r="G101" s="19">
        <v>1.45</v>
      </c>
      <c r="H101" s="19">
        <v>3.94</v>
      </c>
      <c r="I101" s="19">
        <v>0.47199999999999998</v>
      </c>
      <c r="J101" s="19">
        <v>0.745</v>
      </c>
      <c r="K101" s="19">
        <v>0.2</v>
      </c>
      <c r="L101" s="19">
        <v>0.54</v>
      </c>
      <c r="M101" s="19">
        <v>0.47199999999999998</v>
      </c>
      <c r="N101" s="20">
        <v>4.5999999999999996</v>
      </c>
      <c r="O101" s="19"/>
    </row>
    <row r="102" spans="1:15" ht="12" customHeight="1" x14ac:dyDescent="0.25">
      <c r="A102" s="118"/>
      <c r="B102" s="18">
        <v>8</v>
      </c>
      <c r="C102" s="19">
        <v>2.73</v>
      </c>
      <c r="D102" s="19">
        <v>6.22</v>
      </c>
      <c r="E102" s="19">
        <v>5.16</v>
      </c>
      <c r="F102" s="19">
        <v>1.35</v>
      </c>
      <c r="G102" s="19">
        <v>1.35</v>
      </c>
      <c r="H102" s="19">
        <v>4.5999999999999996</v>
      </c>
      <c r="I102" s="19">
        <v>0.47199999999999998</v>
      </c>
      <c r="J102" s="19">
        <v>0.70399999999999996</v>
      </c>
      <c r="K102" s="19">
        <v>0.33600000000000002</v>
      </c>
      <c r="L102" s="19">
        <v>0.54</v>
      </c>
      <c r="M102" s="19">
        <v>0.47199999999999998</v>
      </c>
      <c r="N102" s="20">
        <v>3.66</v>
      </c>
      <c r="O102" s="19"/>
    </row>
    <row r="103" spans="1:15" ht="12" customHeight="1" x14ac:dyDescent="0.25">
      <c r="A103" s="118"/>
      <c r="B103" s="18">
        <v>9</v>
      </c>
      <c r="C103" s="19">
        <v>2.6</v>
      </c>
      <c r="D103" s="19">
        <v>12.7</v>
      </c>
      <c r="E103" s="19">
        <v>5.37</v>
      </c>
      <c r="F103" s="19">
        <v>2.14</v>
      </c>
      <c r="G103" s="19">
        <v>1.35</v>
      </c>
      <c r="H103" s="19">
        <v>3.25</v>
      </c>
      <c r="I103" s="19">
        <v>0.47199999999999998</v>
      </c>
      <c r="J103" s="19">
        <v>0.86799999999999999</v>
      </c>
      <c r="K103" s="19">
        <v>0.33600000000000002</v>
      </c>
      <c r="L103" s="19">
        <v>0.40400000000000003</v>
      </c>
      <c r="M103" s="19">
        <v>7.5</v>
      </c>
      <c r="N103" s="20">
        <v>2.73</v>
      </c>
      <c r="O103" s="19"/>
    </row>
    <row r="104" spans="1:15" ht="12" customHeight="1" x14ac:dyDescent="0.25">
      <c r="A104" s="118"/>
      <c r="B104" s="18">
        <v>10</v>
      </c>
      <c r="C104" s="19">
        <v>2.48</v>
      </c>
      <c r="D104" s="19">
        <v>11.1</v>
      </c>
      <c r="E104" s="19">
        <v>4.95</v>
      </c>
      <c r="F104" s="19">
        <v>1.45</v>
      </c>
      <c r="G104" s="19">
        <v>1.45</v>
      </c>
      <c r="H104" s="19">
        <v>2.48</v>
      </c>
      <c r="I104" s="19">
        <v>0.54</v>
      </c>
      <c r="J104" s="19">
        <v>6</v>
      </c>
      <c r="K104" s="19">
        <v>0.33600000000000002</v>
      </c>
      <c r="L104" s="19">
        <v>0.622</v>
      </c>
      <c r="M104" s="19">
        <v>4.74</v>
      </c>
      <c r="N104" s="20">
        <v>2.37</v>
      </c>
      <c r="O104" s="19"/>
    </row>
    <row r="105" spans="1:15" ht="12" customHeight="1" x14ac:dyDescent="0.25">
      <c r="A105" s="118"/>
      <c r="B105" s="18">
        <v>11</v>
      </c>
      <c r="C105" s="19">
        <v>2.99</v>
      </c>
      <c r="D105" s="19">
        <v>7.2</v>
      </c>
      <c r="E105" s="19">
        <v>4.53</v>
      </c>
      <c r="F105" s="19">
        <v>1.35</v>
      </c>
      <c r="G105" s="19">
        <v>1.35</v>
      </c>
      <c r="H105" s="19">
        <v>2.48</v>
      </c>
      <c r="I105" s="19">
        <v>0.54</v>
      </c>
      <c r="J105" s="19">
        <v>7.5</v>
      </c>
      <c r="K105" s="19">
        <v>0.30199999999999999</v>
      </c>
      <c r="L105" s="19">
        <v>0.622</v>
      </c>
      <c r="M105" s="19">
        <v>2.14</v>
      </c>
      <c r="N105" s="20">
        <v>2.25</v>
      </c>
      <c r="O105" s="19"/>
    </row>
    <row r="106" spans="1:15" ht="12" customHeight="1" x14ac:dyDescent="0.25">
      <c r="A106" s="118"/>
      <c r="B106" s="18">
        <v>12</v>
      </c>
      <c r="C106" s="19">
        <v>4.34</v>
      </c>
      <c r="D106" s="19">
        <v>6.74</v>
      </c>
      <c r="E106" s="19">
        <v>4.2699999999999996</v>
      </c>
      <c r="F106" s="19">
        <v>1.35</v>
      </c>
      <c r="G106" s="19">
        <v>1.1499999999999999</v>
      </c>
      <c r="H106" s="19">
        <v>1.45</v>
      </c>
      <c r="I106" s="19">
        <v>0.54</v>
      </c>
      <c r="J106" s="19">
        <v>2.25</v>
      </c>
      <c r="K106" s="19">
        <v>0.33600000000000002</v>
      </c>
      <c r="L106" s="19">
        <v>0.95</v>
      </c>
      <c r="M106" s="19">
        <v>2.48</v>
      </c>
      <c r="N106" s="20">
        <v>2.14</v>
      </c>
      <c r="O106" s="19"/>
    </row>
    <row r="107" spans="1:15" ht="12" customHeight="1" x14ac:dyDescent="0.25">
      <c r="A107" s="118"/>
      <c r="B107" s="18">
        <v>13</v>
      </c>
      <c r="C107" s="19">
        <v>4.74</v>
      </c>
      <c r="D107" s="19">
        <v>4.8099999999999996</v>
      </c>
      <c r="E107" s="19">
        <v>3.87</v>
      </c>
      <c r="F107" s="19">
        <v>1.45</v>
      </c>
      <c r="G107" s="19">
        <v>1.1499999999999999</v>
      </c>
      <c r="H107" s="19">
        <v>1.45</v>
      </c>
      <c r="I107" s="19">
        <v>0.622</v>
      </c>
      <c r="J107" s="19">
        <v>1.2</v>
      </c>
      <c r="K107" s="19">
        <v>0.33600000000000002</v>
      </c>
      <c r="L107" s="19">
        <v>0.54</v>
      </c>
      <c r="M107" s="19">
        <v>2.31</v>
      </c>
      <c r="N107" s="20">
        <v>2.14</v>
      </c>
      <c r="O107" s="19"/>
    </row>
    <row r="108" spans="1:15" ht="12" customHeight="1" x14ac:dyDescent="0.25">
      <c r="A108" s="118"/>
      <c r="B108" s="18">
        <v>14</v>
      </c>
      <c r="C108" s="19">
        <v>10.4</v>
      </c>
      <c r="D108" s="19">
        <v>4.67</v>
      </c>
      <c r="E108" s="19">
        <v>3.66</v>
      </c>
      <c r="F108" s="19">
        <v>2.48</v>
      </c>
      <c r="G108" s="19">
        <v>1.1499999999999999</v>
      </c>
      <c r="H108" s="19">
        <v>1.35</v>
      </c>
      <c r="I108" s="19">
        <v>1.35</v>
      </c>
      <c r="J108" s="19">
        <v>2.37</v>
      </c>
      <c r="K108" s="19">
        <v>0.2</v>
      </c>
      <c r="L108" s="19">
        <v>0.70399999999999996</v>
      </c>
      <c r="M108" s="19">
        <v>2.54</v>
      </c>
      <c r="N108" s="20">
        <v>2.02</v>
      </c>
      <c r="O108" s="19"/>
    </row>
    <row r="109" spans="1:15" ht="12" customHeight="1" x14ac:dyDescent="0.25">
      <c r="A109" s="118"/>
      <c r="B109" s="18">
        <v>15</v>
      </c>
      <c r="C109" s="19">
        <v>21.2</v>
      </c>
      <c r="D109" s="19">
        <v>4.2699999999999996</v>
      </c>
      <c r="E109" s="19">
        <v>3.53</v>
      </c>
      <c r="F109" s="19">
        <v>2.14</v>
      </c>
      <c r="G109" s="19">
        <v>4.88</v>
      </c>
      <c r="H109" s="19">
        <v>1.25</v>
      </c>
      <c r="I109" s="19">
        <v>0.622</v>
      </c>
      <c r="J109" s="19">
        <v>4.88</v>
      </c>
      <c r="K109" s="19">
        <v>0.2</v>
      </c>
      <c r="L109" s="19">
        <v>0.622</v>
      </c>
      <c r="M109" s="19">
        <v>3.6</v>
      </c>
      <c r="N109" s="20">
        <v>2.02</v>
      </c>
      <c r="O109" s="19"/>
    </row>
    <row r="110" spans="1:15" ht="12" customHeight="1" x14ac:dyDescent="0.25">
      <c r="A110" s="118"/>
      <c r="B110" s="18">
        <v>16</v>
      </c>
      <c r="C110" s="19">
        <v>23.7</v>
      </c>
      <c r="D110" s="19">
        <v>4.53</v>
      </c>
      <c r="E110" s="19">
        <v>3.25</v>
      </c>
      <c r="F110" s="19">
        <v>2.02</v>
      </c>
      <c r="G110" s="19">
        <v>3.8</v>
      </c>
      <c r="H110" s="19">
        <v>1.25</v>
      </c>
      <c r="I110" s="19">
        <v>0.54</v>
      </c>
      <c r="J110" s="19">
        <v>2.48</v>
      </c>
      <c r="K110" s="19">
        <v>0.18</v>
      </c>
      <c r="L110" s="19">
        <v>0.622</v>
      </c>
      <c r="M110" s="19">
        <v>14.9</v>
      </c>
      <c r="N110" s="20">
        <v>1.91</v>
      </c>
      <c r="O110" s="19"/>
    </row>
    <row r="111" spans="1:15" ht="12" customHeight="1" x14ac:dyDescent="0.25">
      <c r="A111" s="118"/>
      <c r="B111" s="18">
        <v>17</v>
      </c>
      <c r="C111" s="19">
        <v>18</v>
      </c>
      <c r="D111" s="19">
        <v>4.2699999999999996</v>
      </c>
      <c r="E111" s="19">
        <v>3.06</v>
      </c>
      <c r="F111" s="19">
        <v>1.91</v>
      </c>
      <c r="G111" s="19">
        <v>1.68</v>
      </c>
      <c r="H111" s="19">
        <v>8.85</v>
      </c>
      <c r="I111" s="19">
        <v>0.47199999999999998</v>
      </c>
      <c r="J111" s="19">
        <v>1.45</v>
      </c>
      <c r="K111" s="19">
        <v>0.16</v>
      </c>
      <c r="L111" s="19">
        <v>0.622</v>
      </c>
      <c r="M111" s="19">
        <v>11.7</v>
      </c>
      <c r="N111" s="20">
        <v>1.91</v>
      </c>
      <c r="O111" s="19"/>
    </row>
    <row r="112" spans="1:15" ht="12" customHeight="1" x14ac:dyDescent="0.25">
      <c r="A112" s="118"/>
      <c r="B112" s="18">
        <v>18</v>
      </c>
      <c r="C112" s="19">
        <v>8.26</v>
      </c>
      <c r="D112" s="19">
        <v>4.1399999999999997</v>
      </c>
      <c r="E112" s="19">
        <v>2.93</v>
      </c>
      <c r="F112" s="19">
        <v>1.91</v>
      </c>
      <c r="G112" s="19">
        <v>2.37</v>
      </c>
      <c r="H112" s="19">
        <v>3.53</v>
      </c>
      <c r="I112" s="19">
        <v>0.54</v>
      </c>
      <c r="J112" s="19">
        <v>1.25</v>
      </c>
      <c r="K112" s="19">
        <v>0.16</v>
      </c>
      <c r="L112" s="19">
        <v>0.70399999999999996</v>
      </c>
      <c r="M112" s="19">
        <v>13.1</v>
      </c>
      <c r="N112" s="20">
        <v>1.91</v>
      </c>
      <c r="O112" s="19"/>
    </row>
    <row r="113" spans="1:15" ht="12" customHeight="1" x14ac:dyDescent="0.25">
      <c r="A113" s="118"/>
      <c r="B113" s="18">
        <v>19</v>
      </c>
      <c r="C113" s="19">
        <v>11.4</v>
      </c>
      <c r="D113" s="19">
        <v>3.87</v>
      </c>
      <c r="E113" s="19">
        <v>2.73</v>
      </c>
      <c r="F113" s="19">
        <v>1.45</v>
      </c>
      <c r="G113" s="19">
        <v>2.6</v>
      </c>
      <c r="H113" s="19">
        <v>2.02</v>
      </c>
      <c r="I113" s="19">
        <v>0.54</v>
      </c>
      <c r="J113" s="19">
        <v>1.05</v>
      </c>
      <c r="K113" s="19">
        <v>0.16</v>
      </c>
      <c r="L113" s="19">
        <v>0.622</v>
      </c>
      <c r="M113" s="19">
        <v>11.6</v>
      </c>
      <c r="N113" s="20">
        <v>19.399999999999999</v>
      </c>
      <c r="O113" s="19"/>
    </row>
    <row r="114" spans="1:15" ht="12" customHeight="1" x14ac:dyDescent="0.25">
      <c r="A114" s="118"/>
      <c r="B114" s="18">
        <v>20</v>
      </c>
      <c r="C114" s="19">
        <v>10.6</v>
      </c>
      <c r="D114" s="19">
        <v>3.73</v>
      </c>
      <c r="E114" s="19">
        <v>2.54</v>
      </c>
      <c r="F114" s="19">
        <v>1.35</v>
      </c>
      <c r="G114" s="19">
        <v>2.02</v>
      </c>
      <c r="H114" s="19">
        <v>1.56</v>
      </c>
      <c r="I114" s="19">
        <v>0.26800000000000002</v>
      </c>
      <c r="J114" s="19">
        <v>0.54</v>
      </c>
      <c r="K114" s="19">
        <v>0.30199999999999999</v>
      </c>
      <c r="L114" s="19">
        <v>0.622</v>
      </c>
      <c r="M114" s="19">
        <v>16.600000000000001</v>
      </c>
      <c r="N114" s="20">
        <v>9.16</v>
      </c>
      <c r="O114" s="19"/>
    </row>
    <row r="115" spans="1:15" ht="12" customHeight="1" x14ac:dyDescent="0.25">
      <c r="A115" s="118"/>
      <c r="B115" s="18">
        <v>21</v>
      </c>
      <c r="C115" s="19">
        <v>21.6</v>
      </c>
      <c r="D115" s="19">
        <v>3.39</v>
      </c>
      <c r="E115" s="19">
        <v>2.4300000000000002</v>
      </c>
      <c r="F115" s="19">
        <v>1.35</v>
      </c>
      <c r="G115" s="19">
        <v>1.56</v>
      </c>
      <c r="H115" s="19">
        <v>1.35</v>
      </c>
      <c r="I115" s="19">
        <v>0.2</v>
      </c>
      <c r="J115" s="19">
        <v>0.70399999999999996</v>
      </c>
      <c r="K115" s="19">
        <v>0.23400000000000001</v>
      </c>
      <c r="L115" s="19">
        <v>0.622</v>
      </c>
      <c r="M115" s="19">
        <v>11.4</v>
      </c>
      <c r="N115" s="20">
        <v>6.74</v>
      </c>
      <c r="O115" s="19"/>
    </row>
    <row r="116" spans="1:15" ht="12" customHeight="1" x14ac:dyDescent="0.25">
      <c r="A116" s="118"/>
      <c r="B116" s="18">
        <v>22</v>
      </c>
      <c r="C116" s="19">
        <v>12.5</v>
      </c>
      <c r="D116" s="19">
        <v>3.32</v>
      </c>
      <c r="E116" s="19">
        <v>2.31</v>
      </c>
      <c r="F116" s="19">
        <v>1.25</v>
      </c>
      <c r="G116" s="19">
        <v>1.35</v>
      </c>
      <c r="H116" s="19">
        <v>1.25</v>
      </c>
      <c r="I116" s="19">
        <v>0.2</v>
      </c>
      <c r="J116" s="19">
        <v>0.86799999999999999</v>
      </c>
      <c r="K116" s="19">
        <v>0.2</v>
      </c>
      <c r="L116" s="19">
        <v>0.47199999999999998</v>
      </c>
      <c r="M116" s="19">
        <v>9.82</v>
      </c>
      <c r="N116" s="20">
        <v>4.47</v>
      </c>
      <c r="O116" s="19"/>
    </row>
    <row r="117" spans="1:15" ht="12" customHeight="1" x14ac:dyDescent="0.25">
      <c r="A117" s="118"/>
      <c r="B117" s="18">
        <v>23</v>
      </c>
      <c r="C117" s="19">
        <v>7.65</v>
      </c>
      <c r="D117" s="19">
        <v>3.73</v>
      </c>
      <c r="E117" s="19">
        <v>2.25</v>
      </c>
      <c r="F117" s="19">
        <v>1.35</v>
      </c>
      <c r="G117" s="19">
        <v>1.74</v>
      </c>
      <c r="H117" s="19">
        <v>1.1499999999999999</v>
      </c>
      <c r="I117" s="19">
        <v>0.2</v>
      </c>
      <c r="J117" s="19">
        <v>0.622</v>
      </c>
      <c r="K117" s="19">
        <v>0.16</v>
      </c>
      <c r="L117" s="19">
        <v>0.47199999999999998</v>
      </c>
      <c r="M117" s="19">
        <v>5.3</v>
      </c>
      <c r="N117" s="20">
        <v>3.39</v>
      </c>
      <c r="O117" s="19"/>
    </row>
    <row r="118" spans="1:15" ht="12" customHeight="1" x14ac:dyDescent="0.25">
      <c r="A118" s="118"/>
      <c r="B118" s="18">
        <v>24</v>
      </c>
      <c r="C118" s="19">
        <v>5.72</v>
      </c>
      <c r="D118" s="19">
        <v>5.16</v>
      </c>
      <c r="E118" s="19">
        <v>2.25</v>
      </c>
      <c r="F118" s="19">
        <v>1.2</v>
      </c>
      <c r="G118" s="19">
        <v>3.12</v>
      </c>
      <c r="H118" s="19">
        <v>1.2</v>
      </c>
      <c r="I118" s="19">
        <v>0.18</v>
      </c>
      <c r="J118" s="19">
        <v>0.54</v>
      </c>
      <c r="K118" s="19">
        <v>0.2</v>
      </c>
      <c r="L118" s="19">
        <v>0.47199999999999998</v>
      </c>
      <c r="M118" s="19">
        <v>6</v>
      </c>
      <c r="N118" s="20">
        <v>2.99</v>
      </c>
      <c r="O118" s="19"/>
    </row>
    <row r="119" spans="1:15" ht="12" customHeight="1" x14ac:dyDescent="0.25">
      <c r="A119" s="118"/>
      <c r="B119" s="18">
        <v>25</v>
      </c>
      <c r="C119" s="19">
        <v>4.88</v>
      </c>
      <c r="D119" s="19">
        <v>5.0199999999999996</v>
      </c>
      <c r="E119" s="19">
        <v>2.08</v>
      </c>
      <c r="F119" s="19">
        <v>1.35</v>
      </c>
      <c r="G119" s="19">
        <v>2.25</v>
      </c>
      <c r="H119" s="19">
        <v>4.5999999999999996</v>
      </c>
      <c r="I119" s="19">
        <v>0.16</v>
      </c>
      <c r="J119" s="19">
        <v>0.54</v>
      </c>
      <c r="K119" s="19">
        <v>0.26800000000000002</v>
      </c>
      <c r="L119" s="19">
        <v>0.54</v>
      </c>
      <c r="M119" s="19">
        <v>4.88</v>
      </c>
      <c r="N119" s="20">
        <v>2.6</v>
      </c>
      <c r="O119" s="19"/>
    </row>
    <row r="120" spans="1:15" ht="12" customHeight="1" x14ac:dyDescent="0.25">
      <c r="A120" s="118"/>
      <c r="B120" s="18">
        <v>26</v>
      </c>
      <c r="C120" s="19">
        <v>4.2</v>
      </c>
      <c r="D120" s="19">
        <v>9.9</v>
      </c>
      <c r="E120" s="19">
        <v>1.91</v>
      </c>
      <c r="F120" s="19">
        <v>18.399999999999999</v>
      </c>
      <c r="G120" s="19">
        <v>1.56</v>
      </c>
      <c r="H120" s="19">
        <v>1.56</v>
      </c>
      <c r="I120" s="19">
        <v>0.16</v>
      </c>
      <c r="J120" s="19">
        <v>0.47199999999999998</v>
      </c>
      <c r="K120" s="19">
        <v>1.05</v>
      </c>
      <c r="L120" s="19">
        <v>0.54</v>
      </c>
      <c r="M120" s="19">
        <v>4.34</v>
      </c>
      <c r="N120" s="20">
        <v>2.73</v>
      </c>
      <c r="O120" s="19"/>
    </row>
    <row r="121" spans="1:15" ht="12" customHeight="1" x14ac:dyDescent="0.25">
      <c r="A121" s="118"/>
      <c r="B121" s="18">
        <v>27</v>
      </c>
      <c r="C121" s="19">
        <v>3.53</v>
      </c>
      <c r="D121" s="19">
        <v>15.8</v>
      </c>
      <c r="E121" s="19">
        <v>2.4300000000000002</v>
      </c>
      <c r="F121" s="19">
        <v>9.33</v>
      </c>
      <c r="G121" s="19">
        <v>1.35</v>
      </c>
      <c r="H121" s="19">
        <v>1.25</v>
      </c>
      <c r="I121" s="19">
        <v>0.2</v>
      </c>
      <c r="J121" s="19">
        <v>0.47199999999999998</v>
      </c>
      <c r="K121" s="19">
        <v>1.1499999999999999</v>
      </c>
      <c r="L121" s="19">
        <v>0.47199999999999998</v>
      </c>
      <c r="M121" s="19">
        <v>4.07</v>
      </c>
      <c r="N121" s="20">
        <v>2.99</v>
      </c>
      <c r="O121" s="19"/>
    </row>
    <row r="122" spans="1:15" ht="12" customHeight="1" x14ac:dyDescent="0.25">
      <c r="A122" s="118"/>
      <c r="B122" s="18">
        <v>28</v>
      </c>
      <c r="C122" s="19">
        <v>3.6</v>
      </c>
      <c r="D122" s="19">
        <v>9.74</v>
      </c>
      <c r="E122" s="19">
        <v>2.02</v>
      </c>
      <c r="F122" s="19">
        <v>5.44</v>
      </c>
      <c r="G122" s="19">
        <v>1.25</v>
      </c>
      <c r="H122" s="19">
        <v>1.1499999999999999</v>
      </c>
      <c r="I122" s="19">
        <v>4.88</v>
      </c>
      <c r="J122" s="19">
        <v>0.78600000000000003</v>
      </c>
      <c r="K122" s="19">
        <v>1.1499999999999999</v>
      </c>
      <c r="L122" s="19">
        <v>0.47199999999999998</v>
      </c>
      <c r="M122" s="19">
        <v>3.94</v>
      </c>
      <c r="N122" s="20">
        <v>3.12</v>
      </c>
      <c r="O122" s="19"/>
    </row>
    <row r="123" spans="1:15" ht="12" customHeight="1" x14ac:dyDescent="0.25">
      <c r="A123" s="118"/>
      <c r="B123" s="18">
        <v>29</v>
      </c>
      <c r="C123" s="19">
        <v>5.65</v>
      </c>
      <c r="D123" s="19">
        <v>8.7799999999999994</v>
      </c>
      <c r="E123" s="19">
        <v>1.68</v>
      </c>
      <c r="F123" s="19">
        <v>3.94</v>
      </c>
      <c r="G123" s="19">
        <v>1.2</v>
      </c>
      <c r="H123" s="19">
        <v>1.1499999999999999</v>
      </c>
      <c r="I123" s="19">
        <v>2.25</v>
      </c>
      <c r="J123" s="19">
        <v>0.78600000000000003</v>
      </c>
      <c r="K123" s="19">
        <v>0.70399999999999996</v>
      </c>
      <c r="L123" s="19">
        <v>0.47199999999999998</v>
      </c>
      <c r="M123" s="19">
        <v>3.12</v>
      </c>
      <c r="N123" s="20">
        <v>3.66</v>
      </c>
      <c r="O123" s="19"/>
    </row>
    <row r="124" spans="1:15" ht="12" customHeight="1" x14ac:dyDescent="0.25">
      <c r="A124" s="118"/>
      <c r="B124" s="18">
        <v>30</v>
      </c>
      <c r="C124" s="19">
        <v>4.07</v>
      </c>
      <c r="D124" s="19"/>
      <c r="E124" s="19">
        <v>1.56</v>
      </c>
      <c r="F124" s="19">
        <v>2.99</v>
      </c>
      <c r="G124" s="19">
        <v>1.1499999999999999</v>
      </c>
      <c r="H124" s="19">
        <v>1.35</v>
      </c>
      <c r="I124" s="19">
        <v>1.91</v>
      </c>
      <c r="J124" s="19">
        <v>0.622</v>
      </c>
      <c r="K124" s="19">
        <v>0.54</v>
      </c>
      <c r="L124" s="19">
        <v>0.54</v>
      </c>
      <c r="M124" s="19">
        <v>2.73</v>
      </c>
      <c r="N124" s="20">
        <v>5.3</v>
      </c>
      <c r="O124" s="19"/>
    </row>
    <row r="125" spans="1:15" ht="12" customHeight="1" thickBot="1" x14ac:dyDescent="0.3">
      <c r="A125" s="119"/>
      <c r="B125" s="21">
        <v>31</v>
      </c>
      <c r="C125" s="22">
        <v>3.8</v>
      </c>
      <c r="D125" s="22"/>
      <c r="E125" s="22">
        <v>1.45</v>
      </c>
      <c r="F125" s="22"/>
      <c r="G125" s="22">
        <v>1.1499999999999999</v>
      </c>
      <c r="H125" s="22"/>
      <c r="I125" s="22">
        <v>4.5999999999999996</v>
      </c>
      <c r="J125" s="22">
        <v>0.54</v>
      </c>
      <c r="K125" s="22"/>
      <c r="L125" s="22">
        <v>0.54</v>
      </c>
      <c r="M125" s="22"/>
      <c r="N125" s="23">
        <v>8.6999999999999993</v>
      </c>
      <c r="O125" s="19"/>
    </row>
    <row r="126" spans="1:15" ht="12" customHeight="1" x14ac:dyDescent="0.25">
      <c r="A126" s="117">
        <v>2005</v>
      </c>
      <c r="B126" s="6">
        <v>1</v>
      </c>
      <c r="C126" s="7">
        <v>8.73</v>
      </c>
      <c r="D126" s="7">
        <v>2.25</v>
      </c>
      <c r="E126" s="7">
        <v>9.51</v>
      </c>
      <c r="F126" s="7">
        <v>7.04</v>
      </c>
      <c r="G126" s="7">
        <v>3.25</v>
      </c>
      <c r="H126" s="7">
        <v>1.79</v>
      </c>
      <c r="I126" s="7">
        <v>0.86799999999999999</v>
      </c>
      <c r="J126" s="7">
        <v>0.78600000000000003</v>
      </c>
      <c r="K126" s="7">
        <v>1.05</v>
      </c>
      <c r="L126" s="7">
        <v>28.4</v>
      </c>
      <c r="M126" s="7">
        <v>1.62</v>
      </c>
      <c r="N126" s="8">
        <v>9.1199999999999992</v>
      </c>
      <c r="O126" s="10"/>
    </row>
    <row r="127" spans="1:15" ht="12" customHeight="1" x14ac:dyDescent="0.25">
      <c r="A127" s="118"/>
      <c r="B127" s="9">
        <v>2</v>
      </c>
      <c r="C127" s="10">
        <v>5.44</v>
      </c>
      <c r="D127" s="10">
        <v>4.5999999999999996</v>
      </c>
      <c r="E127" s="10">
        <v>9.0399999999999991</v>
      </c>
      <c r="F127" s="10">
        <v>5.3</v>
      </c>
      <c r="G127" s="10">
        <v>3.38</v>
      </c>
      <c r="H127" s="10">
        <v>1.68</v>
      </c>
      <c r="I127" s="10">
        <v>1.25</v>
      </c>
      <c r="J127" s="10">
        <v>0.78600000000000003</v>
      </c>
      <c r="K127" s="10">
        <v>1.05</v>
      </c>
      <c r="L127" s="10">
        <v>33.1</v>
      </c>
      <c r="M127" s="10">
        <v>1.45</v>
      </c>
      <c r="N127" s="11">
        <v>13.6</v>
      </c>
      <c r="O127" s="10"/>
    </row>
    <row r="128" spans="1:15" ht="12" customHeight="1" x14ac:dyDescent="0.25">
      <c r="A128" s="118"/>
      <c r="B128" s="9">
        <v>3</v>
      </c>
      <c r="C128" s="10">
        <v>6.59</v>
      </c>
      <c r="D128" s="10">
        <v>3.25</v>
      </c>
      <c r="E128" s="10">
        <v>9.35</v>
      </c>
      <c r="F128" s="10">
        <v>4.74</v>
      </c>
      <c r="G128" s="10">
        <v>3.25</v>
      </c>
      <c r="H128" s="10">
        <v>1.45</v>
      </c>
      <c r="I128" s="10">
        <v>1.91</v>
      </c>
      <c r="J128" s="10">
        <v>0.78600000000000003</v>
      </c>
      <c r="K128" s="10">
        <v>0.95</v>
      </c>
      <c r="L128" s="10">
        <v>19</v>
      </c>
      <c r="M128" s="10">
        <v>1.51</v>
      </c>
      <c r="N128" s="11">
        <v>9.35</v>
      </c>
      <c r="O128" s="10"/>
    </row>
    <row r="129" spans="1:15" ht="12" customHeight="1" x14ac:dyDescent="0.25">
      <c r="A129" s="118"/>
      <c r="B129" s="9">
        <v>4</v>
      </c>
      <c r="C129" s="10">
        <v>9.0399999999999991</v>
      </c>
      <c r="D129" s="10">
        <v>2.93</v>
      </c>
      <c r="E129" s="10">
        <v>8.57</v>
      </c>
      <c r="F129" s="10">
        <v>4.5999999999999996</v>
      </c>
      <c r="G129" s="10">
        <v>3.25</v>
      </c>
      <c r="H129" s="10">
        <v>1.45</v>
      </c>
      <c r="I129" s="10">
        <v>11.7</v>
      </c>
      <c r="J129" s="10">
        <v>0.70399999999999996</v>
      </c>
      <c r="K129" s="10">
        <v>0.95</v>
      </c>
      <c r="L129" s="10">
        <v>9.74</v>
      </c>
      <c r="M129" s="10">
        <v>1.51</v>
      </c>
      <c r="N129" s="11">
        <v>7.8</v>
      </c>
      <c r="O129" s="10"/>
    </row>
    <row r="130" spans="1:15" ht="12" customHeight="1" x14ac:dyDescent="0.25">
      <c r="A130" s="118"/>
      <c r="B130" s="9">
        <v>5</v>
      </c>
      <c r="C130" s="10">
        <v>6</v>
      </c>
      <c r="D130" s="10">
        <v>2.6</v>
      </c>
      <c r="E130" s="10">
        <v>10.4</v>
      </c>
      <c r="F130" s="10">
        <v>4.0599999999999996</v>
      </c>
      <c r="G130" s="10">
        <v>3.12</v>
      </c>
      <c r="H130" s="10">
        <v>1.45</v>
      </c>
      <c r="I130" s="10">
        <v>3.38</v>
      </c>
      <c r="J130" s="10">
        <v>0.622</v>
      </c>
      <c r="K130" s="10">
        <v>1.1499999999999999</v>
      </c>
      <c r="L130" s="10">
        <v>6.82</v>
      </c>
      <c r="M130" s="10">
        <v>1.4</v>
      </c>
      <c r="N130" s="11">
        <v>8.65</v>
      </c>
      <c r="O130" s="10"/>
    </row>
    <row r="131" spans="1:15" ht="12" customHeight="1" x14ac:dyDescent="0.25">
      <c r="A131" s="118"/>
      <c r="B131" s="9">
        <v>6</v>
      </c>
      <c r="C131" s="10">
        <v>5.44</v>
      </c>
      <c r="D131" s="10">
        <v>2.48</v>
      </c>
      <c r="E131" s="10">
        <v>9.59</v>
      </c>
      <c r="F131" s="10">
        <v>3.92</v>
      </c>
      <c r="G131" s="10">
        <v>3.25</v>
      </c>
      <c r="H131" s="10">
        <v>1.1499999999999999</v>
      </c>
      <c r="I131" s="10">
        <v>3.12</v>
      </c>
      <c r="J131" s="10">
        <v>0.745</v>
      </c>
      <c r="K131" s="10">
        <v>1.05</v>
      </c>
      <c r="L131" s="10">
        <v>5.3</v>
      </c>
      <c r="M131" s="10">
        <v>1.35</v>
      </c>
      <c r="N131" s="11">
        <v>6.74</v>
      </c>
      <c r="O131" s="10"/>
    </row>
    <row r="132" spans="1:15" ht="12" customHeight="1" x14ac:dyDescent="0.25">
      <c r="A132" s="118"/>
      <c r="B132" s="9">
        <v>7</v>
      </c>
      <c r="C132" s="10">
        <v>5.16</v>
      </c>
      <c r="D132" s="10">
        <v>2.48</v>
      </c>
      <c r="E132" s="10">
        <v>9.0399999999999991</v>
      </c>
      <c r="F132" s="10">
        <v>3.79</v>
      </c>
      <c r="G132" s="10">
        <v>3.38</v>
      </c>
      <c r="H132" s="10">
        <v>1.45</v>
      </c>
      <c r="I132" s="10">
        <v>2.37</v>
      </c>
      <c r="J132" s="10">
        <v>1.1499999999999999</v>
      </c>
      <c r="K132" s="10">
        <v>0.95</v>
      </c>
      <c r="L132" s="10">
        <v>4.4000000000000004</v>
      </c>
      <c r="M132" s="10">
        <v>1.35</v>
      </c>
      <c r="N132" s="11">
        <v>6.82</v>
      </c>
      <c r="O132" s="10"/>
    </row>
    <row r="133" spans="1:15" ht="12" customHeight="1" x14ac:dyDescent="0.25">
      <c r="A133" s="118"/>
      <c r="B133" s="9">
        <v>8</v>
      </c>
      <c r="C133" s="10">
        <v>4.88</v>
      </c>
      <c r="D133" s="10">
        <v>2.02</v>
      </c>
      <c r="E133" s="10">
        <v>8.57</v>
      </c>
      <c r="F133" s="10">
        <v>3.65</v>
      </c>
      <c r="G133" s="10">
        <v>3.38</v>
      </c>
      <c r="H133" s="10">
        <v>1.45</v>
      </c>
      <c r="I133" s="10">
        <v>1.68</v>
      </c>
      <c r="J133" s="10">
        <v>0.95</v>
      </c>
      <c r="K133" s="10">
        <v>0.90900000000000003</v>
      </c>
      <c r="L133" s="10">
        <v>3.79</v>
      </c>
      <c r="M133" s="10">
        <v>1.35</v>
      </c>
      <c r="N133" s="11">
        <v>17.3</v>
      </c>
      <c r="O133" s="10"/>
    </row>
    <row r="134" spans="1:15" ht="12" customHeight="1" x14ac:dyDescent="0.25">
      <c r="A134" s="118"/>
      <c r="B134" s="9">
        <v>9</v>
      </c>
      <c r="C134" s="10">
        <v>3.92</v>
      </c>
      <c r="D134" s="10">
        <v>2.02</v>
      </c>
      <c r="E134" s="10">
        <v>7.96</v>
      </c>
      <c r="F134" s="10">
        <v>3.65</v>
      </c>
      <c r="G134" s="10">
        <v>9.1999999999999993</v>
      </c>
      <c r="H134" s="10">
        <v>12.1</v>
      </c>
      <c r="I134" s="10">
        <v>1.35</v>
      </c>
      <c r="J134" s="10">
        <v>2.25</v>
      </c>
      <c r="K134" s="10">
        <v>0.86799999999999999</v>
      </c>
      <c r="L134" s="10">
        <v>3.45</v>
      </c>
      <c r="M134" s="10">
        <v>1.35</v>
      </c>
      <c r="N134" s="11">
        <v>9.98</v>
      </c>
      <c r="O134" s="10"/>
    </row>
    <row r="135" spans="1:15" ht="12" customHeight="1" x14ac:dyDescent="0.25">
      <c r="A135" s="118"/>
      <c r="B135" s="9">
        <v>10</v>
      </c>
      <c r="C135" s="10">
        <v>3.59</v>
      </c>
      <c r="D135" s="10">
        <v>1.91</v>
      </c>
      <c r="E135" s="10">
        <v>8.11</v>
      </c>
      <c r="F135" s="10">
        <v>3.25</v>
      </c>
      <c r="G135" s="10">
        <v>6.59</v>
      </c>
      <c r="H135" s="10">
        <v>14.4</v>
      </c>
      <c r="I135" s="10">
        <v>24.2</v>
      </c>
      <c r="J135" s="10">
        <v>0.95</v>
      </c>
      <c r="K135" s="10">
        <v>0.82699999999999996</v>
      </c>
      <c r="L135" s="10">
        <v>3.12</v>
      </c>
      <c r="M135" s="10">
        <v>1.35</v>
      </c>
      <c r="N135" s="11">
        <v>7.27</v>
      </c>
      <c r="O135" s="10"/>
    </row>
    <row r="136" spans="1:15" ht="12" customHeight="1" x14ac:dyDescent="0.25">
      <c r="A136" s="118"/>
      <c r="B136" s="9">
        <v>11</v>
      </c>
      <c r="C136" s="10">
        <v>3.38</v>
      </c>
      <c r="D136" s="10">
        <v>1.91</v>
      </c>
      <c r="E136" s="10">
        <v>6.74</v>
      </c>
      <c r="F136" s="10">
        <v>2.99</v>
      </c>
      <c r="G136" s="10">
        <v>6.3</v>
      </c>
      <c r="H136" s="10">
        <v>7.04</v>
      </c>
      <c r="I136" s="10">
        <v>28.2</v>
      </c>
      <c r="J136" s="10">
        <v>0.70399999999999996</v>
      </c>
      <c r="K136" s="10">
        <v>1.62</v>
      </c>
      <c r="L136" s="10">
        <v>2.73</v>
      </c>
      <c r="M136" s="10">
        <v>1.3</v>
      </c>
      <c r="N136" s="11">
        <v>6.22</v>
      </c>
      <c r="O136" s="10"/>
    </row>
    <row r="137" spans="1:15" ht="12" customHeight="1" x14ac:dyDescent="0.25">
      <c r="A137" s="118"/>
      <c r="B137" s="9">
        <v>12</v>
      </c>
      <c r="C137" s="10">
        <v>3.12</v>
      </c>
      <c r="D137" s="10">
        <v>1.91</v>
      </c>
      <c r="E137" s="10">
        <v>7.96</v>
      </c>
      <c r="F137" s="10">
        <v>3.12</v>
      </c>
      <c r="G137" s="10">
        <v>37.200000000000003</v>
      </c>
      <c r="H137" s="10">
        <v>7.04</v>
      </c>
      <c r="I137" s="10">
        <v>38.4</v>
      </c>
      <c r="J137" s="10">
        <v>0.622</v>
      </c>
      <c r="K137" s="10">
        <v>1.1499999999999999</v>
      </c>
      <c r="L137" s="10">
        <v>2.54</v>
      </c>
      <c r="M137" s="10">
        <v>1.3</v>
      </c>
      <c r="N137" s="11">
        <v>5.58</v>
      </c>
      <c r="O137" s="10"/>
    </row>
    <row r="138" spans="1:15" ht="12" customHeight="1" x14ac:dyDescent="0.25">
      <c r="A138" s="118"/>
      <c r="B138" s="9">
        <v>13</v>
      </c>
      <c r="C138" s="10">
        <v>2.99</v>
      </c>
      <c r="D138" s="10">
        <v>3.12</v>
      </c>
      <c r="E138" s="10">
        <v>37.4</v>
      </c>
      <c r="F138" s="10">
        <v>3.65</v>
      </c>
      <c r="G138" s="10">
        <v>14.6</v>
      </c>
      <c r="H138" s="10">
        <v>6.59</v>
      </c>
      <c r="I138" s="10">
        <v>9.66</v>
      </c>
      <c r="J138" s="10">
        <v>0.622</v>
      </c>
      <c r="K138" s="10">
        <v>1.4</v>
      </c>
      <c r="L138" s="10">
        <v>2.4300000000000002</v>
      </c>
      <c r="M138" s="10">
        <v>1.3</v>
      </c>
      <c r="N138" s="11">
        <v>5.16</v>
      </c>
      <c r="O138" s="10"/>
    </row>
    <row r="139" spans="1:15" ht="12" customHeight="1" x14ac:dyDescent="0.25">
      <c r="A139" s="118"/>
      <c r="B139" s="9">
        <v>14</v>
      </c>
      <c r="C139" s="10">
        <v>2.93</v>
      </c>
      <c r="D139" s="10">
        <v>44.2</v>
      </c>
      <c r="E139" s="10">
        <v>22.9</v>
      </c>
      <c r="F139" s="10">
        <v>11.6</v>
      </c>
      <c r="G139" s="10">
        <v>8.11</v>
      </c>
      <c r="H139" s="10">
        <v>6.59</v>
      </c>
      <c r="I139" s="10">
        <v>8.18</v>
      </c>
      <c r="J139" s="10">
        <v>0.622</v>
      </c>
      <c r="K139" s="10">
        <v>2.08</v>
      </c>
      <c r="L139" s="10">
        <v>2.4300000000000002</v>
      </c>
      <c r="M139" s="10">
        <v>1.3</v>
      </c>
      <c r="N139" s="11">
        <v>4.74</v>
      </c>
      <c r="O139" s="10"/>
    </row>
    <row r="140" spans="1:15" ht="12" customHeight="1" x14ac:dyDescent="0.25">
      <c r="A140" s="118"/>
      <c r="B140" s="9">
        <v>15</v>
      </c>
      <c r="C140" s="10">
        <v>2.48</v>
      </c>
      <c r="D140" s="10">
        <v>43.6</v>
      </c>
      <c r="E140" s="10">
        <v>49.1</v>
      </c>
      <c r="F140" s="10">
        <v>9.66</v>
      </c>
      <c r="G140" s="10">
        <v>6</v>
      </c>
      <c r="H140" s="10">
        <v>6.3</v>
      </c>
      <c r="I140" s="10">
        <v>4.5999999999999996</v>
      </c>
      <c r="J140" s="10">
        <v>0.622</v>
      </c>
      <c r="K140" s="10">
        <v>1.74</v>
      </c>
      <c r="L140" s="10">
        <v>2.37</v>
      </c>
      <c r="M140" s="10">
        <v>1.25</v>
      </c>
      <c r="N140" s="11">
        <v>4.46</v>
      </c>
      <c r="O140" s="10"/>
    </row>
    <row r="141" spans="1:15" ht="12" customHeight="1" x14ac:dyDescent="0.25">
      <c r="A141" s="118"/>
      <c r="B141" s="9">
        <v>16</v>
      </c>
      <c r="C141" s="10">
        <v>2.25</v>
      </c>
      <c r="D141" s="10">
        <v>14.9</v>
      </c>
      <c r="E141" s="10">
        <v>50.6</v>
      </c>
      <c r="F141" s="10">
        <v>7.88</v>
      </c>
      <c r="G141" s="10">
        <v>4.88</v>
      </c>
      <c r="H141" s="10">
        <v>4.26</v>
      </c>
      <c r="I141" s="10">
        <v>3.25</v>
      </c>
      <c r="J141" s="10">
        <v>0.622</v>
      </c>
      <c r="K141" s="10">
        <v>1.56</v>
      </c>
      <c r="L141" s="10">
        <v>2.25</v>
      </c>
      <c r="M141" s="10">
        <v>1.4</v>
      </c>
      <c r="N141" s="11">
        <v>4.33</v>
      </c>
      <c r="O141" s="10"/>
    </row>
    <row r="142" spans="1:15" ht="12" customHeight="1" x14ac:dyDescent="0.25">
      <c r="A142" s="118"/>
      <c r="B142" s="9">
        <v>17</v>
      </c>
      <c r="C142" s="10">
        <v>2.25</v>
      </c>
      <c r="D142" s="10">
        <v>10.4</v>
      </c>
      <c r="E142" s="10">
        <v>47.5</v>
      </c>
      <c r="F142" s="10">
        <v>6.37</v>
      </c>
      <c r="G142" s="10">
        <v>3.92</v>
      </c>
      <c r="H142" s="10">
        <v>2.6</v>
      </c>
      <c r="I142" s="10">
        <v>3.12</v>
      </c>
      <c r="J142" s="10">
        <v>1.45</v>
      </c>
      <c r="K142" s="10">
        <v>1.1499999999999999</v>
      </c>
      <c r="L142" s="10">
        <v>2.25</v>
      </c>
      <c r="M142" s="10">
        <v>6.52</v>
      </c>
      <c r="N142" s="11">
        <v>9.1999999999999993</v>
      </c>
      <c r="O142" s="10"/>
    </row>
    <row r="143" spans="1:15" ht="12" customHeight="1" x14ac:dyDescent="0.25">
      <c r="A143" s="118"/>
      <c r="B143" s="9">
        <v>18</v>
      </c>
      <c r="C143" s="10">
        <v>2.14</v>
      </c>
      <c r="D143" s="10">
        <v>8.73</v>
      </c>
      <c r="E143" s="10">
        <v>49.8</v>
      </c>
      <c r="F143" s="10">
        <v>9.0399999999999991</v>
      </c>
      <c r="G143" s="10">
        <v>3.79</v>
      </c>
      <c r="H143" s="10">
        <v>2.48</v>
      </c>
      <c r="I143" s="10">
        <v>3.12</v>
      </c>
      <c r="J143" s="10">
        <v>1.79</v>
      </c>
      <c r="K143" s="10">
        <v>1</v>
      </c>
      <c r="L143" s="10">
        <v>2.19</v>
      </c>
      <c r="M143" s="10">
        <v>7.27</v>
      </c>
      <c r="N143" s="11">
        <v>10.3</v>
      </c>
      <c r="O143" s="10"/>
    </row>
    <row r="144" spans="1:15" ht="12" customHeight="1" x14ac:dyDescent="0.25">
      <c r="A144" s="118"/>
      <c r="B144" s="9">
        <v>19</v>
      </c>
      <c r="C144" s="10">
        <v>2.02</v>
      </c>
      <c r="D144" s="10">
        <v>7.04</v>
      </c>
      <c r="E144" s="10">
        <v>46.8</v>
      </c>
      <c r="F144" s="10">
        <v>13.1</v>
      </c>
      <c r="G144" s="10">
        <v>3.38</v>
      </c>
      <c r="H144" s="10">
        <v>1.91</v>
      </c>
      <c r="I144" s="10">
        <v>2.6</v>
      </c>
      <c r="J144" s="10">
        <v>47.5</v>
      </c>
      <c r="K144" s="10">
        <v>11.6</v>
      </c>
      <c r="L144" s="10">
        <v>2.08</v>
      </c>
      <c r="M144" s="10">
        <v>4.4000000000000004</v>
      </c>
      <c r="N144" s="11">
        <v>6.97</v>
      </c>
      <c r="O144" s="10"/>
    </row>
    <row r="145" spans="1:15" ht="12" customHeight="1" x14ac:dyDescent="0.25">
      <c r="A145" s="118"/>
      <c r="B145" s="9">
        <v>20</v>
      </c>
      <c r="C145" s="10">
        <v>1.91</v>
      </c>
      <c r="D145" s="10">
        <v>6.74</v>
      </c>
      <c r="E145" s="10">
        <v>41.6</v>
      </c>
      <c r="F145" s="10">
        <v>8.42</v>
      </c>
      <c r="G145" s="10">
        <v>3.92</v>
      </c>
      <c r="H145" s="10">
        <v>1.74</v>
      </c>
      <c r="I145" s="10">
        <v>2.37</v>
      </c>
      <c r="J145" s="10">
        <v>14.8</v>
      </c>
      <c r="K145" s="10">
        <v>23.2</v>
      </c>
      <c r="L145" s="10">
        <v>2.02</v>
      </c>
      <c r="M145" s="10">
        <v>3.59</v>
      </c>
      <c r="N145" s="11">
        <v>5.93</v>
      </c>
      <c r="O145" s="10"/>
    </row>
    <row r="146" spans="1:15" ht="12" customHeight="1" x14ac:dyDescent="0.25">
      <c r="A146" s="118"/>
      <c r="B146" s="9">
        <v>21</v>
      </c>
      <c r="C146" s="10">
        <v>1.79</v>
      </c>
      <c r="D146" s="10">
        <v>7.8</v>
      </c>
      <c r="E146" s="10">
        <v>20.100000000000001</v>
      </c>
      <c r="F146" s="10">
        <v>6.44</v>
      </c>
      <c r="G146" s="10">
        <v>2.6</v>
      </c>
      <c r="H146" s="10">
        <v>1.56</v>
      </c>
      <c r="I146" s="10">
        <v>2.02</v>
      </c>
      <c r="J146" s="10">
        <v>13.9</v>
      </c>
      <c r="K146" s="10">
        <v>9.9</v>
      </c>
      <c r="L146" s="10">
        <v>1.96</v>
      </c>
      <c r="M146" s="10">
        <v>2.99</v>
      </c>
      <c r="N146" s="11">
        <v>5.72</v>
      </c>
      <c r="O146" s="10"/>
    </row>
    <row r="147" spans="1:15" ht="12" customHeight="1" x14ac:dyDescent="0.25">
      <c r="A147" s="118"/>
      <c r="B147" s="9">
        <v>22</v>
      </c>
      <c r="C147" s="10">
        <v>1.79</v>
      </c>
      <c r="D147" s="10">
        <v>9.66</v>
      </c>
      <c r="E147" s="10">
        <v>11.7</v>
      </c>
      <c r="F147" s="10">
        <v>27.9</v>
      </c>
      <c r="G147" s="10">
        <v>2.99</v>
      </c>
      <c r="H147" s="10">
        <v>1.45</v>
      </c>
      <c r="I147" s="10">
        <v>1.45</v>
      </c>
      <c r="J147" s="10">
        <v>7.12</v>
      </c>
      <c r="K147" s="10">
        <v>7.8</v>
      </c>
      <c r="L147" s="10">
        <v>1.96</v>
      </c>
      <c r="M147" s="10">
        <v>3.32</v>
      </c>
      <c r="N147" s="11">
        <v>5.58</v>
      </c>
      <c r="O147" s="10"/>
    </row>
    <row r="148" spans="1:15" ht="12" customHeight="1" x14ac:dyDescent="0.25">
      <c r="A148" s="118"/>
      <c r="B148" s="9">
        <v>23</v>
      </c>
      <c r="C148" s="10">
        <v>1.45</v>
      </c>
      <c r="D148" s="10">
        <v>44.9</v>
      </c>
      <c r="E148" s="10">
        <v>9.82</v>
      </c>
      <c r="F148" s="10">
        <v>23.4</v>
      </c>
      <c r="G148" s="10">
        <v>2.99</v>
      </c>
      <c r="H148" s="10">
        <v>1.35</v>
      </c>
      <c r="I148" s="10">
        <v>1.3</v>
      </c>
      <c r="J148" s="10">
        <v>7.88</v>
      </c>
      <c r="K148" s="10">
        <v>6.97</v>
      </c>
      <c r="L148" s="10">
        <v>1.96</v>
      </c>
      <c r="M148" s="10">
        <v>3.59</v>
      </c>
      <c r="N148" s="11">
        <v>5.86</v>
      </c>
      <c r="O148" s="10"/>
    </row>
    <row r="149" spans="1:15" ht="12" customHeight="1" x14ac:dyDescent="0.25">
      <c r="A149" s="118"/>
      <c r="B149" s="9">
        <v>24</v>
      </c>
      <c r="C149" s="10">
        <v>1.56</v>
      </c>
      <c r="D149" s="10">
        <v>56.2</v>
      </c>
      <c r="E149" s="10">
        <v>9.1999999999999993</v>
      </c>
      <c r="F149" s="10">
        <v>12.1</v>
      </c>
      <c r="G149" s="10">
        <v>2.73</v>
      </c>
      <c r="H149" s="10">
        <v>1.35</v>
      </c>
      <c r="I149" s="10">
        <v>1.1499999999999999</v>
      </c>
      <c r="J149" s="10">
        <v>4.74</v>
      </c>
      <c r="K149" s="10">
        <v>5.44</v>
      </c>
      <c r="L149" s="10">
        <v>1.85</v>
      </c>
      <c r="M149" s="10">
        <v>3.79</v>
      </c>
      <c r="N149" s="11">
        <v>6.67</v>
      </c>
      <c r="O149" s="10"/>
    </row>
    <row r="150" spans="1:15" ht="12" customHeight="1" x14ac:dyDescent="0.25">
      <c r="A150" s="118"/>
      <c r="B150" s="9">
        <v>25</v>
      </c>
      <c r="C150" s="10">
        <v>1.91</v>
      </c>
      <c r="D150" s="10">
        <v>27.6</v>
      </c>
      <c r="E150" s="10">
        <v>9.35</v>
      </c>
      <c r="F150" s="10">
        <v>8.8800000000000008</v>
      </c>
      <c r="G150" s="10">
        <v>2.48</v>
      </c>
      <c r="H150" s="10">
        <v>1.2</v>
      </c>
      <c r="I150" s="10">
        <v>1.05</v>
      </c>
      <c r="J150" s="10">
        <v>4.46</v>
      </c>
      <c r="K150" s="10">
        <v>4.4000000000000004</v>
      </c>
      <c r="L150" s="10">
        <v>1.79</v>
      </c>
      <c r="M150" s="10">
        <v>5.0199999999999996</v>
      </c>
      <c r="N150" s="11">
        <v>7.88</v>
      </c>
      <c r="O150" s="10"/>
    </row>
    <row r="151" spans="1:15" ht="12" customHeight="1" x14ac:dyDescent="0.25">
      <c r="A151" s="118"/>
      <c r="B151" s="9">
        <v>26</v>
      </c>
      <c r="C151" s="10">
        <v>1.91</v>
      </c>
      <c r="D151" s="10">
        <v>21.7</v>
      </c>
      <c r="E151" s="10">
        <v>8.49</v>
      </c>
      <c r="F151" s="10">
        <v>8.26</v>
      </c>
      <c r="G151" s="10">
        <v>2.37</v>
      </c>
      <c r="H151" s="10">
        <v>1.1499999999999999</v>
      </c>
      <c r="I151" s="10">
        <v>1.05</v>
      </c>
      <c r="J151" s="10">
        <v>2.86</v>
      </c>
      <c r="K151" s="10">
        <v>3.52</v>
      </c>
      <c r="L151" s="10">
        <v>1.74</v>
      </c>
      <c r="M151" s="10">
        <v>7.8</v>
      </c>
      <c r="N151" s="11">
        <v>9.59</v>
      </c>
      <c r="O151" s="10"/>
    </row>
    <row r="152" spans="1:15" ht="12" customHeight="1" x14ac:dyDescent="0.25">
      <c r="A152" s="118"/>
      <c r="B152" s="9">
        <v>27</v>
      </c>
      <c r="C152" s="10">
        <v>2.02</v>
      </c>
      <c r="D152" s="10">
        <v>19.399999999999999</v>
      </c>
      <c r="E152" s="10">
        <v>7.88</v>
      </c>
      <c r="F152" s="10">
        <v>6.44</v>
      </c>
      <c r="G152" s="10">
        <v>2.14</v>
      </c>
      <c r="H152" s="10">
        <v>1.05</v>
      </c>
      <c r="I152" s="10">
        <v>1.05</v>
      </c>
      <c r="J152" s="10">
        <v>2.02</v>
      </c>
      <c r="K152" s="10">
        <v>2.93</v>
      </c>
      <c r="L152" s="10">
        <v>1.74</v>
      </c>
      <c r="M152" s="10">
        <v>20.6</v>
      </c>
      <c r="N152" s="11">
        <v>12.9</v>
      </c>
      <c r="O152" s="10"/>
    </row>
    <row r="153" spans="1:15" ht="12" customHeight="1" x14ac:dyDescent="0.25">
      <c r="A153" s="118"/>
      <c r="B153" s="9">
        <v>28</v>
      </c>
      <c r="C153" s="10">
        <v>2.02</v>
      </c>
      <c r="D153" s="10">
        <v>14.6</v>
      </c>
      <c r="E153" s="10">
        <v>7.8</v>
      </c>
      <c r="F153" s="10">
        <v>5.3</v>
      </c>
      <c r="G153" s="10">
        <v>1.91</v>
      </c>
      <c r="H153" s="10">
        <v>0.95</v>
      </c>
      <c r="I153" s="10">
        <v>0.86799999999999999</v>
      </c>
      <c r="J153" s="10">
        <v>1.79</v>
      </c>
      <c r="K153" s="10">
        <v>3.06</v>
      </c>
      <c r="L153" s="10">
        <v>1.68</v>
      </c>
      <c r="M153" s="10">
        <v>15.8</v>
      </c>
      <c r="N153" s="11">
        <v>16.3</v>
      </c>
      <c r="O153" s="10"/>
    </row>
    <row r="154" spans="1:15" ht="12" customHeight="1" x14ac:dyDescent="0.25">
      <c r="A154" s="118"/>
      <c r="B154" s="9">
        <v>29</v>
      </c>
      <c r="C154" s="10">
        <v>1.91</v>
      </c>
      <c r="D154" s="10"/>
      <c r="E154" s="10">
        <v>18.600000000000001</v>
      </c>
      <c r="F154" s="10">
        <v>4.88</v>
      </c>
      <c r="G154" s="10">
        <v>1.91</v>
      </c>
      <c r="H154" s="10">
        <v>1.35</v>
      </c>
      <c r="I154" s="10">
        <v>0.86799999999999999</v>
      </c>
      <c r="J154" s="10">
        <v>1.45</v>
      </c>
      <c r="K154" s="10">
        <v>3.12</v>
      </c>
      <c r="L154" s="10">
        <v>1.68</v>
      </c>
      <c r="M154" s="10">
        <v>8.81</v>
      </c>
      <c r="N154" s="11">
        <v>13.8</v>
      </c>
      <c r="O154" s="10"/>
    </row>
    <row r="155" spans="1:15" ht="12" customHeight="1" x14ac:dyDescent="0.25">
      <c r="A155" s="118"/>
      <c r="B155" s="9">
        <v>30</v>
      </c>
      <c r="C155" s="10">
        <v>1.91</v>
      </c>
      <c r="D155" s="10"/>
      <c r="E155" s="10">
        <v>12.2</v>
      </c>
      <c r="F155" s="10">
        <v>3.65</v>
      </c>
      <c r="G155" s="10">
        <v>1.91</v>
      </c>
      <c r="H155" s="10">
        <v>1.35</v>
      </c>
      <c r="I155" s="10">
        <v>0.86799999999999999</v>
      </c>
      <c r="J155" s="10">
        <v>1.51</v>
      </c>
      <c r="K155" s="10">
        <v>6.22</v>
      </c>
      <c r="L155" s="10">
        <v>1.62</v>
      </c>
      <c r="M155" s="10">
        <v>6.59</v>
      </c>
      <c r="N155" s="11">
        <v>10.3</v>
      </c>
      <c r="O155" s="10"/>
    </row>
    <row r="156" spans="1:15" ht="12" customHeight="1" thickBot="1" x14ac:dyDescent="0.3">
      <c r="A156" s="119"/>
      <c r="B156" s="12">
        <v>31</v>
      </c>
      <c r="C156" s="13">
        <v>1.91</v>
      </c>
      <c r="D156" s="13"/>
      <c r="E156" s="13">
        <v>9.0399999999999991</v>
      </c>
      <c r="F156" s="13"/>
      <c r="G156" s="13">
        <v>1.91</v>
      </c>
      <c r="H156" s="13"/>
      <c r="I156" s="13">
        <v>0.86799999999999999</v>
      </c>
      <c r="J156" s="13">
        <v>1.62</v>
      </c>
      <c r="K156" s="13"/>
      <c r="L156" s="13">
        <v>1.62</v>
      </c>
      <c r="M156" s="13"/>
      <c r="N156" s="14">
        <v>11.6</v>
      </c>
      <c r="O156" s="10"/>
    </row>
    <row r="157" spans="1:15" ht="12" customHeight="1" x14ac:dyDescent="0.25">
      <c r="A157" s="117">
        <v>2006</v>
      </c>
      <c r="B157" s="15">
        <v>1</v>
      </c>
      <c r="C157" s="16">
        <v>8.9600000000000009</v>
      </c>
      <c r="D157" s="16">
        <v>3.92</v>
      </c>
      <c r="E157" s="16">
        <v>8.0299999999999994</v>
      </c>
      <c r="F157" s="16">
        <v>10</v>
      </c>
      <c r="G157" s="16">
        <v>6.64</v>
      </c>
      <c r="H157" s="16">
        <v>3.16</v>
      </c>
      <c r="I157" s="16">
        <v>3.05</v>
      </c>
      <c r="J157" s="16">
        <v>1.71</v>
      </c>
      <c r="K157" s="16">
        <v>3.25</v>
      </c>
      <c r="L157" s="16">
        <v>1.1000000000000001</v>
      </c>
      <c r="M157" s="16">
        <v>0.86799999999999999</v>
      </c>
      <c r="N157" s="17">
        <v>2.71</v>
      </c>
      <c r="O157" s="19"/>
    </row>
    <row r="158" spans="1:15" ht="12" customHeight="1" x14ac:dyDescent="0.25">
      <c r="A158" s="118"/>
      <c r="B158" s="18">
        <v>2</v>
      </c>
      <c r="C158" s="19">
        <v>8.0299999999999994</v>
      </c>
      <c r="D158" s="19">
        <v>3.65</v>
      </c>
      <c r="E158" s="19">
        <v>8.57</v>
      </c>
      <c r="F158" s="19">
        <v>9.31</v>
      </c>
      <c r="G158" s="19">
        <v>9.85</v>
      </c>
      <c r="H158" s="19">
        <v>5.05</v>
      </c>
      <c r="I158" s="19">
        <v>3.22</v>
      </c>
      <c r="J158" s="19">
        <v>1.71</v>
      </c>
      <c r="K158" s="19">
        <v>2.19</v>
      </c>
      <c r="L158" s="19">
        <v>1.05</v>
      </c>
      <c r="M158" s="19">
        <v>0.95</v>
      </c>
      <c r="N158" s="20">
        <v>2.71</v>
      </c>
      <c r="O158" s="19"/>
    </row>
    <row r="159" spans="1:15" ht="12" customHeight="1" x14ac:dyDescent="0.25">
      <c r="A159" s="118"/>
      <c r="B159" s="18">
        <v>3</v>
      </c>
      <c r="C159" s="19">
        <v>7.2</v>
      </c>
      <c r="D159" s="19">
        <v>3.52</v>
      </c>
      <c r="E159" s="19">
        <v>17.5</v>
      </c>
      <c r="F159" s="19">
        <v>8.7799999999999994</v>
      </c>
      <c r="G159" s="19">
        <v>8.32</v>
      </c>
      <c r="H159" s="19">
        <v>5.53</v>
      </c>
      <c r="I159" s="19">
        <v>3.22</v>
      </c>
      <c r="J159" s="19">
        <v>1.9</v>
      </c>
      <c r="K159" s="19">
        <v>1.68</v>
      </c>
      <c r="L159" s="19">
        <v>1</v>
      </c>
      <c r="M159" s="19">
        <v>1.45</v>
      </c>
      <c r="N159" s="20">
        <v>2.71</v>
      </c>
      <c r="O159" s="19"/>
    </row>
    <row r="160" spans="1:15" ht="12" customHeight="1" x14ac:dyDescent="0.25">
      <c r="A160" s="118"/>
      <c r="B160" s="18">
        <v>4</v>
      </c>
      <c r="C160" s="19">
        <v>6.52</v>
      </c>
      <c r="D160" s="19">
        <v>3.32</v>
      </c>
      <c r="E160" s="19">
        <v>13.5</v>
      </c>
      <c r="F160" s="19">
        <v>8.7799999999999994</v>
      </c>
      <c r="G160" s="19">
        <v>7.64</v>
      </c>
      <c r="H160" s="19">
        <v>4.79</v>
      </c>
      <c r="I160" s="19">
        <v>3.39</v>
      </c>
      <c r="J160" s="19">
        <v>2.2999999999999998</v>
      </c>
      <c r="K160" s="19">
        <v>1.45</v>
      </c>
      <c r="L160" s="19">
        <v>0.90900000000000003</v>
      </c>
      <c r="M160" s="19">
        <v>1.51</v>
      </c>
      <c r="N160" s="20">
        <v>2.71</v>
      </c>
      <c r="O160" s="19"/>
    </row>
    <row r="161" spans="1:15" ht="12" customHeight="1" x14ac:dyDescent="0.25">
      <c r="A161" s="118"/>
      <c r="B161" s="18">
        <v>5</v>
      </c>
      <c r="C161" s="19">
        <v>7.73</v>
      </c>
      <c r="D161" s="19">
        <v>2.99</v>
      </c>
      <c r="E161" s="19">
        <v>11.2</v>
      </c>
      <c r="F161" s="19">
        <v>8.32</v>
      </c>
      <c r="G161" s="19">
        <v>6.57</v>
      </c>
      <c r="H161" s="19">
        <v>4.5199999999999996</v>
      </c>
      <c r="I161" s="19">
        <v>3.05</v>
      </c>
      <c r="J161" s="19">
        <v>2.11</v>
      </c>
      <c r="K161" s="19">
        <v>1.25</v>
      </c>
      <c r="L161" s="19">
        <v>0.86799999999999999</v>
      </c>
      <c r="M161" s="19">
        <v>1.51</v>
      </c>
      <c r="N161" s="20">
        <v>2.71</v>
      </c>
      <c r="O161" s="19"/>
    </row>
    <row r="162" spans="1:15" ht="12" customHeight="1" x14ac:dyDescent="0.25">
      <c r="A162" s="118"/>
      <c r="B162" s="18">
        <v>6</v>
      </c>
      <c r="C162" s="19">
        <v>9.98</v>
      </c>
      <c r="D162" s="19">
        <v>2.8</v>
      </c>
      <c r="E162" s="19">
        <v>11.9</v>
      </c>
      <c r="F162" s="19">
        <v>7.79</v>
      </c>
      <c r="G162" s="19">
        <v>6.22</v>
      </c>
      <c r="H162" s="19">
        <v>3.87</v>
      </c>
      <c r="I162" s="19">
        <v>2.88</v>
      </c>
      <c r="J162" s="19">
        <v>2.0699999999999998</v>
      </c>
      <c r="K162" s="19">
        <v>1.25</v>
      </c>
      <c r="L162" s="19">
        <v>1.1499999999999999</v>
      </c>
      <c r="M162" s="19">
        <v>1.45</v>
      </c>
      <c r="N162" s="20">
        <v>2.71</v>
      </c>
      <c r="O162" s="19"/>
    </row>
    <row r="163" spans="1:15" ht="12" customHeight="1" x14ac:dyDescent="0.25">
      <c r="A163" s="118"/>
      <c r="B163" s="18">
        <v>7</v>
      </c>
      <c r="C163" s="19">
        <v>10.199999999999999</v>
      </c>
      <c r="D163" s="19">
        <v>2.8</v>
      </c>
      <c r="E163" s="19">
        <v>13.4</v>
      </c>
      <c r="F163" s="19">
        <v>7.87</v>
      </c>
      <c r="G163" s="19">
        <v>6.01</v>
      </c>
      <c r="H163" s="19">
        <v>3.87</v>
      </c>
      <c r="I163" s="19">
        <v>2.76</v>
      </c>
      <c r="J163" s="19">
        <v>2.0699999999999998</v>
      </c>
      <c r="K163" s="19">
        <v>1.25</v>
      </c>
      <c r="L163" s="19">
        <v>1.51</v>
      </c>
      <c r="M163" s="19">
        <v>4.1900000000000004</v>
      </c>
      <c r="N163" s="20">
        <v>2.71</v>
      </c>
      <c r="O163" s="19"/>
    </row>
    <row r="164" spans="1:15" ht="12" customHeight="1" x14ac:dyDescent="0.25">
      <c r="A164" s="118"/>
      <c r="B164" s="18">
        <v>8</v>
      </c>
      <c r="C164" s="19">
        <v>8.65</v>
      </c>
      <c r="D164" s="19">
        <v>2.93</v>
      </c>
      <c r="E164" s="19">
        <v>12.5</v>
      </c>
      <c r="F164" s="19">
        <v>8.17</v>
      </c>
      <c r="G164" s="19">
        <v>5.94</v>
      </c>
      <c r="H164" s="19">
        <v>14.6</v>
      </c>
      <c r="I164" s="19">
        <v>2.65</v>
      </c>
      <c r="J164" s="19">
        <v>2.25</v>
      </c>
      <c r="K164" s="19">
        <v>1.1000000000000001</v>
      </c>
      <c r="L164" s="19">
        <v>1.4</v>
      </c>
      <c r="M164" s="19">
        <v>4.0599999999999996</v>
      </c>
      <c r="N164" s="20">
        <v>2.71</v>
      </c>
      <c r="O164" s="19"/>
    </row>
    <row r="165" spans="1:15" ht="12" customHeight="1" x14ac:dyDescent="0.25">
      <c r="A165" s="118"/>
      <c r="B165" s="18">
        <v>9</v>
      </c>
      <c r="C165" s="19">
        <v>7.42</v>
      </c>
      <c r="D165" s="19">
        <v>2.99</v>
      </c>
      <c r="E165" s="19">
        <v>12.5</v>
      </c>
      <c r="F165" s="19">
        <v>7.27</v>
      </c>
      <c r="G165" s="19">
        <v>5.94</v>
      </c>
      <c r="H165" s="19">
        <v>5.12</v>
      </c>
      <c r="I165" s="19">
        <v>2.5</v>
      </c>
      <c r="J165" s="19">
        <v>2.94</v>
      </c>
      <c r="K165" s="19">
        <v>1</v>
      </c>
      <c r="L165" s="19">
        <v>1.2</v>
      </c>
      <c r="M165" s="19">
        <v>3.39</v>
      </c>
      <c r="N165" s="20">
        <v>2.71</v>
      </c>
      <c r="O165" s="19"/>
    </row>
    <row r="166" spans="1:15" ht="12" customHeight="1" x14ac:dyDescent="0.25">
      <c r="A166" s="118"/>
      <c r="B166" s="18">
        <v>10</v>
      </c>
      <c r="C166" s="19">
        <v>6.52</v>
      </c>
      <c r="D166" s="19">
        <v>3.12</v>
      </c>
      <c r="E166" s="19">
        <v>13.6</v>
      </c>
      <c r="F166" s="19">
        <v>6.85</v>
      </c>
      <c r="G166" s="19">
        <v>5.8</v>
      </c>
      <c r="H166" s="19">
        <v>4.1900000000000004</v>
      </c>
      <c r="I166" s="19">
        <v>2.5</v>
      </c>
      <c r="J166" s="19">
        <v>1.35</v>
      </c>
      <c r="K166" s="19">
        <v>0.95</v>
      </c>
      <c r="L166" s="19">
        <v>1.1000000000000001</v>
      </c>
      <c r="M166" s="19">
        <v>3.11</v>
      </c>
      <c r="N166" s="20">
        <v>2.71</v>
      </c>
      <c r="O166" s="19"/>
    </row>
    <row r="167" spans="1:15" ht="12" customHeight="1" x14ac:dyDescent="0.25">
      <c r="A167" s="118"/>
      <c r="B167" s="18">
        <v>11</v>
      </c>
      <c r="C167" s="19">
        <v>6.15</v>
      </c>
      <c r="D167" s="19">
        <v>2.93</v>
      </c>
      <c r="E167" s="19">
        <v>45.9</v>
      </c>
      <c r="F167" s="19">
        <v>6.57</v>
      </c>
      <c r="G167" s="19">
        <v>6.08</v>
      </c>
      <c r="H167" s="19">
        <v>3.8</v>
      </c>
      <c r="I167" s="19">
        <v>2.4</v>
      </c>
      <c r="J167" s="19">
        <v>1.1000000000000001</v>
      </c>
      <c r="K167" s="19">
        <v>0.95</v>
      </c>
      <c r="L167" s="19">
        <v>1</v>
      </c>
      <c r="M167" s="19">
        <v>3.11</v>
      </c>
      <c r="N167" s="20">
        <v>2.6</v>
      </c>
      <c r="O167" s="19"/>
    </row>
    <row r="168" spans="1:15" ht="12" customHeight="1" x14ac:dyDescent="0.25">
      <c r="A168" s="118"/>
      <c r="B168" s="18">
        <v>12</v>
      </c>
      <c r="C168" s="19">
        <v>5.79</v>
      </c>
      <c r="D168" s="19">
        <v>2.73</v>
      </c>
      <c r="E168" s="19">
        <v>64.3</v>
      </c>
      <c r="F168" s="19">
        <v>19.3</v>
      </c>
      <c r="G168" s="19">
        <v>6.01</v>
      </c>
      <c r="H168" s="19">
        <v>3.8</v>
      </c>
      <c r="I168" s="19">
        <v>2.4</v>
      </c>
      <c r="J168" s="19">
        <v>1.1000000000000001</v>
      </c>
      <c r="K168" s="19">
        <v>0.95</v>
      </c>
      <c r="L168" s="19">
        <v>0.95</v>
      </c>
      <c r="M168" s="19">
        <v>3.11</v>
      </c>
      <c r="N168" s="20">
        <v>2.6</v>
      </c>
      <c r="O168" s="19"/>
    </row>
    <row r="169" spans="1:15" ht="12" customHeight="1" x14ac:dyDescent="0.25">
      <c r="A169" s="118"/>
      <c r="B169" s="18">
        <v>13</v>
      </c>
      <c r="C169" s="19">
        <v>5.37</v>
      </c>
      <c r="D169" s="19">
        <v>2.67</v>
      </c>
      <c r="E169" s="19">
        <v>68.3</v>
      </c>
      <c r="F169" s="19">
        <v>51.9</v>
      </c>
      <c r="G169" s="19">
        <v>5.6</v>
      </c>
      <c r="H169" s="19">
        <v>3.68</v>
      </c>
      <c r="I169" s="19">
        <v>2.35</v>
      </c>
      <c r="J169" s="19">
        <v>0.95</v>
      </c>
      <c r="K169" s="19">
        <v>0.86799999999999999</v>
      </c>
      <c r="L169" s="19">
        <v>0.90900000000000003</v>
      </c>
      <c r="M169" s="19">
        <v>3.22</v>
      </c>
      <c r="N169" s="20">
        <v>2.5</v>
      </c>
      <c r="O169" s="19"/>
    </row>
    <row r="170" spans="1:15" ht="12" customHeight="1" x14ac:dyDescent="0.25">
      <c r="A170" s="118"/>
      <c r="B170" s="18">
        <v>14</v>
      </c>
      <c r="C170" s="19">
        <v>4.95</v>
      </c>
      <c r="D170" s="19">
        <v>2.6</v>
      </c>
      <c r="E170" s="19">
        <v>40.299999999999997</v>
      </c>
      <c r="F170" s="19">
        <v>19.5</v>
      </c>
      <c r="G170" s="19">
        <v>5.32</v>
      </c>
      <c r="H170" s="19">
        <v>3.51</v>
      </c>
      <c r="I170" s="19">
        <v>2.6</v>
      </c>
      <c r="J170" s="19">
        <v>0.86799999999999999</v>
      </c>
      <c r="K170" s="19">
        <v>0.78600000000000003</v>
      </c>
      <c r="L170" s="19">
        <v>0.90900000000000003</v>
      </c>
      <c r="M170" s="19">
        <v>3.57</v>
      </c>
      <c r="N170" s="20">
        <v>2.4</v>
      </c>
      <c r="O170" s="19"/>
    </row>
    <row r="171" spans="1:15" ht="12" customHeight="1" x14ac:dyDescent="0.25">
      <c r="A171" s="118"/>
      <c r="B171" s="18">
        <v>15</v>
      </c>
      <c r="C171" s="19">
        <v>4.74</v>
      </c>
      <c r="D171" s="19">
        <v>2.6</v>
      </c>
      <c r="E171" s="19">
        <v>22.2</v>
      </c>
      <c r="F171" s="19">
        <v>13.8</v>
      </c>
      <c r="G171" s="19">
        <v>4.8499999999999996</v>
      </c>
      <c r="H171" s="19">
        <v>3.51</v>
      </c>
      <c r="I171" s="19">
        <v>2.5</v>
      </c>
      <c r="J171" s="19">
        <v>0.86799999999999999</v>
      </c>
      <c r="K171" s="19">
        <v>0.745</v>
      </c>
      <c r="L171" s="19">
        <v>0.90900000000000003</v>
      </c>
      <c r="M171" s="19">
        <v>3.45</v>
      </c>
      <c r="N171" s="20">
        <v>2.4</v>
      </c>
      <c r="O171" s="19"/>
    </row>
    <row r="172" spans="1:15" ht="12" customHeight="1" x14ac:dyDescent="0.25">
      <c r="A172" s="118"/>
      <c r="B172" s="18">
        <v>16</v>
      </c>
      <c r="C172" s="19">
        <v>4.1900000000000004</v>
      </c>
      <c r="D172" s="19">
        <v>3.45</v>
      </c>
      <c r="E172" s="19">
        <v>18.399999999999999</v>
      </c>
      <c r="F172" s="19">
        <v>11.7</v>
      </c>
      <c r="G172" s="19">
        <v>4.5199999999999996</v>
      </c>
      <c r="H172" s="19">
        <v>3.39</v>
      </c>
      <c r="I172" s="19">
        <v>2.4500000000000002</v>
      </c>
      <c r="J172" s="19">
        <v>0.86799999999999999</v>
      </c>
      <c r="K172" s="19">
        <v>0.745</v>
      </c>
      <c r="L172" s="19">
        <v>0.90900000000000003</v>
      </c>
      <c r="M172" s="19">
        <v>3.28</v>
      </c>
      <c r="N172" s="20">
        <v>2.4</v>
      </c>
      <c r="O172" s="19"/>
    </row>
    <row r="173" spans="1:15" ht="12" customHeight="1" x14ac:dyDescent="0.25">
      <c r="A173" s="118"/>
      <c r="B173" s="18">
        <v>17</v>
      </c>
      <c r="C173" s="19">
        <v>4.26</v>
      </c>
      <c r="D173" s="19">
        <v>27.8</v>
      </c>
      <c r="E173" s="19">
        <v>25.3</v>
      </c>
      <c r="F173" s="19">
        <v>11.8</v>
      </c>
      <c r="G173" s="19">
        <v>4.3899999999999997</v>
      </c>
      <c r="H173" s="19">
        <v>3.22</v>
      </c>
      <c r="I173" s="19">
        <v>2.4</v>
      </c>
      <c r="J173" s="19">
        <v>0.745</v>
      </c>
      <c r="K173" s="19">
        <v>0.70399999999999996</v>
      </c>
      <c r="L173" s="19">
        <v>0.90900000000000003</v>
      </c>
      <c r="M173" s="19">
        <v>3.11</v>
      </c>
      <c r="N173" s="20">
        <v>2.4</v>
      </c>
      <c r="O173" s="19"/>
    </row>
    <row r="174" spans="1:15" ht="12" customHeight="1" x14ac:dyDescent="0.25">
      <c r="A174" s="118"/>
      <c r="B174" s="18">
        <v>18</v>
      </c>
      <c r="C174" s="19">
        <v>4.1900000000000004</v>
      </c>
      <c r="D174" s="19">
        <v>28.2</v>
      </c>
      <c r="E174" s="19">
        <v>32.700000000000003</v>
      </c>
      <c r="F174" s="19">
        <v>10.5</v>
      </c>
      <c r="G174" s="19">
        <v>4.32</v>
      </c>
      <c r="H174" s="19">
        <v>3.22</v>
      </c>
      <c r="I174" s="19">
        <v>2.2999999999999998</v>
      </c>
      <c r="J174" s="19">
        <v>0.70399999999999996</v>
      </c>
      <c r="K174" s="19">
        <v>0.66300000000000003</v>
      </c>
      <c r="L174" s="19">
        <v>0.90900000000000003</v>
      </c>
      <c r="M174" s="19">
        <v>3.05</v>
      </c>
      <c r="N174" s="20">
        <v>2.5499999999999998</v>
      </c>
      <c r="O174" s="19"/>
    </row>
    <row r="175" spans="1:15" ht="12" customHeight="1" x14ac:dyDescent="0.25">
      <c r="A175" s="118"/>
      <c r="B175" s="18">
        <v>19</v>
      </c>
      <c r="C175" s="19">
        <v>13.5</v>
      </c>
      <c r="D175" s="19">
        <v>16.100000000000001</v>
      </c>
      <c r="E175" s="19">
        <v>37.700000000000003</v>
      </c>
      <c r="F175" s="19">
        <v>16.399999999999999</v>
      </c>
      <c r="G175" s="19">
        <v>4.1900000000000004</v>
      </c>
      <c r="H175" s="19">
        <v>3.11</v>
      </c>
      <c r="I175" s="19">
        <v>2.25</v>
      </c>
      <c r="J175" s="19">
        <v>0.66300000000000003</v>
      </c>
      <c r="K175" s="19">
        <v>0.70399999999999996</v>
      </c>
      <c r="L175" s="19">
        <v>0.90900000000000003</v>
      </c>
      <c r="M175" s="19">
        <v>2.99</v>
      </c>
      <c r="N175" s="20">
        <v>11.7</v>
      </c>
      <c r="O175" s="19"/>
    </row>
    <row r="176" spans="1:15" ht="12" customHeight="1" x14ac:dyDescent="0.25">
      <c r="A176" s="118"/>
      <c r="B176" s="18">
        <v>20</v>
      </c>
      <c r="C176" s="19">
        <v>8.34</v>
      </c>
      <c r="D176" s="19">
        <v>13.3</v>
      </c>
      <c r="E176" s="19">
        <v>58.9</v>
      </c>
      <c r="F176" s="19">
        <v>25.3</v>
      </c>
      <c r="G176" s="19">
        <v>4</v>
      </c>
      <c r="H176" s="19">
        <v>3.11</v>
      </c>
      <c r="I176" s="19">
        <v>2.15</v>
      </c>
      <c r="J176" s="19">
        <v>0.66300000000000003</v>
      </c>
      <c r="K176" s="19">
        <v>0.86799999999999999</v>
      </c>
      <c r="L176" s="19">
        <v>0.90900000000000003</v>
      </c>
      <c r="M176" s="19">
        <v>2.94</v>
      </c>
      <c r="N176" s="20">
        <v>9</v>
      </c>
      <c r="O176" s="19"/>
    </row>
    <row r="177" spans="1:15" ht="12" customHeight="1" x14ac:dyDescent="0.25">
      <c r="A177" s="118"/>
      <c r="B177" s="18">
        <v>21</v>
      </c>
      <c r="C177" s="19">
        <v>6.97</v>
      </c>
      <c r="D177" s="19">
        <v>10.9</v>
      </c>
      <c r="E177" s="19">
        <v>62.1</v>
      </c>
      <c r="F177" s="19">
        <v>15.9</v>
      </c>
      <c r="G177" s="19">
        <v>3.87</v>
      </c>
      <c r="H177" s="19">
        <v>2.94</v>
      </c>
      <c r="I177" s="19">
        <v>2.15</v>
      </c>
      <c r="J177" s="19">
        <v>0.66300000000000003</v>
      </c>
      <c r="K177" s="19">
        <v>2.93</v>
      </c>
      <c r="L177" s="19">
        <v>0.82699999999999996</v>
      </c>
      <c r="M177" s="19">
        <v>2.94</v>
      </c>
      <c r="N177" s="20">
        <v>6.78</v>
      </c>
      <c r="O177" s="19"/>
    </row>
    <row r="178" spans="1:15" ht="12" customHeight="1" x14ac:dyDescent="0.25">
      <c r="A178" s="118"/>
      <c r="B178" s="18">
        <v>22</v>
      </c>
      <c r="C178" s="19">
        <v>6.44</v>
      </c>
      <c r="D178" s="19">
        <v>11</v>
      </c>
      <c r="E178" s="19">
        <v>64.3</v>
      </c>
      <c r="F178" s="19">
        <v>13</v>
      </c>
      <c r="G178" s="19">
        <v>3.74</v>
      </c>
      <c r="H178" s="19">
        <v>2.82</v>
      </c>
      <c r="I178" s="19">
        <v>2.15</v>
      </c>
      <c r="J178" s="19">
        <v>0.66300000000000003</v>
      </c>
      <c r="K178" s="19">
        <v>2.31</v>
      </c>
      <c r="L178" s="19">
        <v>0.82699999999999996</v>
      </c>
      <c r="M178" s="19">
        <v>2.94</v>
      </c>
      <c r="N178" s="20">
        <v>5.94</v>
      </c>
      <c r="O178" s="19"/>
    </row>
    <row r="179" spans="1:15" ht="12" customHeight="1" x14ac:dyDescent="0.25">
      <c r="A179" s="118"/>
      <c r="B179" s="18">
        <v>23</v>
      </c>
      <c r="C179" s="19">
        <v>6.15</v>
      </c>
      <c r="D179" s="19">
        <v>11.1</v>
      </c>
      <c r="E179" s="19">
        <v>61</v>
      </c>
      <c r="F179" s="19">
        <v>13.2</v>
      </c>
      <c r="G179" s="19">
        <v>3.63</v>
      </c>
      <c r="H179" s="19">
        <v>2.5499999999999998</v>
      </c>
      <c r="I179" s="19">
        <v>2.0699999999999998</v>
      </c>
      <c r="J179" s="19">
        <v>0.70399999999999996</v>
      </c>
      <c r="K179" s="19">
        <v>1.51</v>
      </c>
      <c r="L179" s="19">
        <v>0.82699999999999996</v>
      </c>
      <c r="M179" s="19">
        <v>2.94</v>
      </c>
      <c r="N179" s="20">
        <v>5.53</v>
      </c>
      <c r="O179" s="19"/>
    </row>
    <row r="180" spans="1:15" ht="12" customHeight="1" x14ac:dyDescent="0.25">
      <c r="A180" s="118"/>
      <c r="B180" s="18">
        <v>24</v>
      </c>
      <c r="C180" s="19">
        <v>4.26</v>
      </c>
      <c r="D180" s="19">
        <v>12.1</v>
      </c>
      <c r="E180" s="19">
        <v>58.3</v>
      </c>
      <c r="F180" s="19">
        <v>10.9</v>
      </c>
      <c r="G180" s="19">
        <v>3.45</v>
      </c>
      <c r="H180" s="19">
        <v>2.5499999999999998</v>
      </c>
      <c r="I180" s="19">
        <v>2.0299999999999998</v>
      </c>
      <c r="J180" s="19">
        <v>0.70399999999999996</v>
      </c>
      <c r="K180" s="19">
        <v>1.3</v>
      </c>
      <c r="L180" s="19">
        <v>0.82699999999999996</v>
      </c>
      <c r="M180" s="19">
        <v>2.94</v>
      </c>
      <c r="N180" s="20">
        <v>5.32</v>
      </c>
      <c r="O180" s="19"/>
    </row>
    <row r="181" spans="1:15" ht="12" customHeight="1" x14ac:dyDescent="0.25">
      <c r="A181" s="118"/>
      <c r="B181" s="18">
        <v>25</v>
      </c>
      <c r="C181" s="19">
        <v>4.12</v>
      </c>
      <c r="D181" s="19">
        <v>14.3</v>
      </c>
      <c r="E181" s="19">
        <v>31.5</v>
      </c>
      <c r="F181" s="19">
        <v>9.6199999999999992</v>
      </c>
      <c r="G181" s="19">
        <v>3.39</v>
      </c>
      <c r="H181" s="19">
        <v>2.5499999999999998</v>
      </c>
      <c r="I181" s="19">
        <v>2.0299999999999998</v>
      </c>
      <c r="J181" s="19">
        <v>0.66300000000000003</v>
      </c>
      <c r="K181" s="19">
        <v>1.2</v>
      </c>
      <c r="L181" s="19">
        <v>0.82699999999999996</v>
      </c>
      <c r="M181" s="19">
        <v>2.88</v>
      </c>
      <c r="N181" s="20">
        <v>5.32</v>
      </c>
      <c r="O181" s="19"/>
    </row>
    <row r="182" spans="1:15" ht="12" customHeight="1" x14ac:dyDescent="0.25">
      <c r="A182" s="118"/>
      <c r="B182" s="18">
        <v>26</v>
      </c>
      <c r="C182" s="19">
        <v>4.46</v>
      </c>
      <c r="D182" s="19">
        <v>12.6</v>
      </c>
      <c r="E182" s="19">
        <v>19.7</v>
      </c>
      <c r="F182" s="19">
        <v>8.6999999999999993</v>
      </c>
      <c r="G182" s="19">
        <v>3.39</v>
      </c>
      <c r="H182" s="19">
        <v>3.68</v>
      </c>
      <c r="I182" s="19">
        <v>1.99</v>
      </c>
      <c r="J182" s="19">
        <v>1.4</v>
      </c>
      <c r="K182" s="19">
        <v>1.1000000000000001</v>
      </c>
      <c r="L182" s="19">
        <v>0.82699999999999996</v>
      </c>
      <c r="M182" s="19">
        <v>2.88</v>
      </c>
      <c r="N182" s="20">
        <v>5.32</v>
      </c>
      <c r="O182" s="19"/>
    </row>
    <row r="183" spans="1:15" ht="12" customHeight="1" x14ac:dyDescent="0.25">
      <c r="A183" s="118"/>
      <c r="B183" s="18">
        <v>27</v>
      </c>
      <c r="C183" s="19">
        <v>4.46</v>
      </c>
      <c r="D183" s="19">
        <v>9.82</v>
      </c>
      <c r="E183" s="19">
        <v>16.8</v>
      </c>
      <c r="F183" s="19">
        <v>8.24</v>
      </c>
      <c r="G183" s="19">
        <v>3.34</v>
      </c>
      <c r="H183" s="19">
        <v>3.57</v>
      </c>
      <c r="I183" s="19">
        <v>1.95</v>
      </c>
      <c r="J183" s="19">
        <v>1.79</v>
      </c>
      <c r="K183" s="19">
        <v>1.05</v>
      </c>
      <c r="L183" s="19">
        <v>0.82699999999999996</v>
      </c>
      <c r="M183" s="19">
        <v>2.88</v>
      </c>
      <c r="N183" s="20">
        <v>5.32</v>
      </c>
      <c r="O183" s="19"/>
    </row>
    <row r="184" spans="1:15" ht="12" customHeight="1" x14ac:dyDescent="0.25">
      <c r="A184" s="118"/>
      <c r="B184" s="18">
        <v>28</v>
      </c>
      <c r="C184" s="19">
        <v>4.46</v>
      </c>
      <c r="D184" s="19">
        <v>8.42</v>
      </c>
      <c r="E184" s="19">
        <v>14.6</v>
      </c>
      <c r="F184" s="19">
        <v>7.94</v>
      </c>
      <c r="G184" s="19">
        <v>3.16</v>
      </c>
      <c r="H184" s="19">
        <v>3.39</v>
      </c>
      <c r="I184" s="19">
        <v>1.99</v>
      </c>
      <c r="J184" s="19">
        <v>1.91</v>
      </c>
      <c r="K184" s="19">
        <v>1</v>
      </c>
      <c r="L184" s="19">
        <v>0.82699999999999996</v>
      </c>
      <c r="M184" s="19">
        <v>2.82</v>
      </c>
      <c r="N184" s="20">
        <v>4.79</v>
      </c>
      <c r="O184" s="19"/>
    </row>
    <row r="185" spans="1:15" ht="12" customHeight="1" x14ac:dyDescent="0.25">
      <c r="A185" s="118"/>
      <c r="B185" s="18">
        <v>29</v>
      </c>
      <c r="C185" s="19">
        <v>4.46</v>
      </c>
      <c r="D185" s="19"/>
      <c r="E185" s="19">
        <v>12.8</v>
      </c>
      <c r="F185" s="19">
        <v>7.5</v>
      </c>
      <c r="G185" s="19">
        <v>3.16</v>
      </c>
      <c r="H185" s="19">
        <v>3.22</v>
      </c>
      <c r="I185" s="19">
        <v>1.95</v>
      </c>
      <c r="J185" s="19">
        <v>4.88</v>
      </c>
      <c r="K185" s="19">
        <v>1</v>
      </c>
      <c r="L185" s="19">
        <v>0.82699999999999996</v>
      </c>
      <c r="M185" s="19">
        <v>2.76</v>
      </c>
      <c r="N185" s="20">
        <v>4.26</v>
      </c>
      <c r="O185" s="19"/>
    </row>
    <row r="186" spans="1:15" ht="12" customHeight="1" x14ac:dyDescent="0.25">
      <c r="A186" s="118"/>
      <c r="B186" s="18">
        <v>30</v>
      </c>
      <c r="C186" s="19">
        <v>4.46</v>
      </c>
      <c r="D186" s="19"/>
      <c r="E186" s="19">
        <v>11.4</v>
      </c>
      <c r="F186" s="19">
        <v>7.06</v>
      </c>
      <c r="G186" s="19">
        <v>3.16</v>
      </c>
      <c r="H186" s="19">
        <v>3.11</v>
      </c>
      <c r="I186" s="19">
        <v>1.95</v>
      </c>
      <c r="J186" s="19">
        <v>3.99</v>
      </c>
      <c r="K186" s="19">
        <v>1.1499999999999999</v>
      </c>
      <c r="L186" s="19">
        <v>0.82699999999999996</v>
      </c>
      <c r="M186" s="19">
        <v>2.76</v>
      </c>
      <c r="N186" s="20">
        <v>4.32</v>
      </c>
      <c r="O186" s="19"/>
    </row>
    <row r="187" spans="1:15" ht="12" customHeight="1" thickBot="1" x14ac:dyDescent="0.3">
      <c r="A187" s="119"/>
      <c r="B187" s="21">
        <v>31</v>
      </c>
      <c r="C187" s="22">
        <v>4.46</v>
      </c>
      <c r="D187" s="22"/>
      <c r="E187" s="22">
        <v>10.199999999999999</v>
      </c>
      <c r="F187" s="22"/>
      <c r="G187" s="22">
        <v>3.16</v>
      </c>
      <c r="H187" s="22"/>
      <c r="I187" s="22">
        <v>1.82</v>
      </c>
      <c r="J187" s="22">
        <v>8.42</v>
      </c>
      <c r="K187" s="22"/>
      <c r="L187" s="22">
        <v>0.82699999999999996</v>
      </c>
      <c r="M187" s="22"/>
      <c r="N187" s="23">
        <v>4.0599999999999996</v>
      </c>
      <c r="O187" s="19"/>
    </row>
    <row r="188" spans="1:15" ht="12" customHeight="1" x14ac:dyDescent="0.25">
      <c r="A188" s="117">
        <v>2007</v>
      </c>
      <c r="B188" s="6">
        <v>1</v>
      </c>
      <c r="C188" s="59">
        <v>2.7457152399999996</v>
      </c>
      <c r="D188" s="59">
        <v>18</v>
      </c>
      <c r="E188" s="59">
        <v>5.79</v>
      </c>
      <c r="F188" s="59">
        <v>4.433588172839098</v>
      </c>
      <c r="G188" s="59">
        <v>1.4</v>
      </c>
      <c r="H188" s="59">
        <v>3.59</v>
      </c>
      <c r="I188" s="59">
        <v>0.622</v>
      </c>
      <c r="J188" s="59">
        <v>0.23400000000000001</v>
      </c>
      <c r="K188" s="59">
        <v>0.16</v>
      </c>
      <c r="L188" s="59">
        <v>0.70399999999999996</v>
      </c>
      <c r="M188" s="59">
        <v>34.069815100781291</v>
      </c>
      <c r="N188" s="60">
        <v>7.04</v>
      </c>
      <c r="O188" s="10"/>
    </row>
    <row r="189" spans="1:15" ht="12" customHeight="1" x14ac:dyDescent="0.25">
      <c r="A189" s="118"/>
      <c r="B189" s="9">
        <v>2</v>
      </c>
      <c r="C189" s="61">
        <v>8.5873320512140001</v>
      </c>
      <c r="D189" s="61">
        <v>11.515950852272001</v>
      </c>
      <c r="E189" s="61">
        <v>5.16</v>
      </c>
      <c r="F189" s="61">
        <v>4.0621939263642233</v>
      </c>
      <c r="G189" s="61">
        <v>1.3</v>
      </c>
      <c r="H189" s="61">
        <v>3.382835655854096</v>
      </c>
      <c r="I189" s="61">
        <v>0.58099999999999996</v>
      </c>
      <c r="J189" s="61">
        <v>0.30199999999999999</v>
      </c>
      <c r="K189" s="61">
        <v>0.18</v>
      </c>
      <c r="L189" s="61">
        <v>0.622</v>
      </c>
      <c r="M189" s="61">
        <v>26.36518982394384</v>
      </c>
      <c r="N189" s="62">
        <v>7.42</v>
      </c>
      <c r="O189" s="10"/>
    </row>
    <row r="190" spans="1:15" ht="12" customHeight="1" x14ac:dyDescent="0.25">
      <c r="A190" s="118"/>
      <c r="B190" s="9">
        <v>3</v>
      </c>
      <c r="C190" s="61">
        <v>11.549290658572001</v>
      </c>
      <c r="D190" s="61">
        <v>6.922072592048</v>
      </c>
      <c r="E190" s="61">
        <v>12.2</v>
      </c>
      <c r="F190" s="61">
        <v>4.33</v>
      </c>
      <c r="G190" s="61">
        <v>1.3</v>
      </c>
      <c r="H190" s="61">
        <v>3.382835655854096</v>
      </c>
      <c r="I190" s="61">
        <v>0.54</v>
      </c>
      <c r="J190" s="61">
        <v>0.26800000000000002</v>
      </c>
      <c r="K190" s="61">
        <v>0.2</v>
      </c>
      <c r="L190" s="61">
        <v>0.54</v>
      </c>
      <c r="M190" s="61">
        <v>12.81001396221245</v>
      </c>
      <c r="N190" s="62">
        <v>6.89</v>
      </c>
      <c r="O190" s="10"/>
    </row>
    <row r="191" spans="1:15" ht="12" customHeight="1" x14ac:dyDescent="0.25">
      <c r="A191" s="118"/>
      <c r="B191" s="9">
        <v>4</v>
      </c>
      <c r="C191" s="61">
        <v>8.5873320512140001</v>
      </c>
      <c r="D191" s="61">
        <v>3.319405433414476</v>
      </c>
      <c r="E191" s="61">
        <v>17.899999999999999</v>
      </c>
      <c r="F191" s="61">
        <v>4.0599999999999996</v>
      </c>
      <c r="G191" s="61">
        <v>1.51</v>
      </c>
      <c r="H191" s="61">
        <v>11.527405045405326</v>
      </c>
      <c r="I191" s="61">
        <v>0.50600000000000001</v>
      </c>
      <c r="J191" s="61">
        <v>0.33600000000000002</v>
      </c>
      <c r="K191" s="61">
        <v>0.18</v>
      </c>
      <c r="L191" s="61">
        <v>0.54</v>
      </c>
      <c r="M191" s="61">
        <v>6.7929471860245352</v>
      </c>
      <c r="N191" s="62">
        <v>11.4</v>
      </c>
      <c r="O191" s="10"/>
    </row>
    <row r="192" spans="1:15" ht="12" customHeight="1" x14ac:dyDescent="0.25">
      <c r="A192" s="118"/>
      <c r="B192" s="9">
        <v>5</v>
      </c>
      <c r="C192" s="61">
        <v>7.1458746052239981</v>
      </c>
      <c r="D192" s="61">
        <v>2.9480111869396031</v>
      </c>
      <c r="E192" s="61">
        <v>13.4</v>
      </c>
      <c r="F192" s="61">
        <v>3.85</v>
      </c>
      <c r="G192" s="61">
        <v>1.79</v>
      </c>
      <c r="H192" s="61">
        <v>4.46</v>
      </c>
      <c r="I192" s="61">
        <v>0.54</v>
      </c>
      <c r="J192" s="61">
        <v>0.58099999999999996</v>
      </c>
      <c r="K192" s="61">
        <v>0.33600000000000002</v>
      </c>
      <c r="L192" s="61">
        <v>0.438</v>
      </c>
      <c r="M192" s="61">
        <v>4.3317779107157559</v>
      </c>
      <c r="N192" s="62">
        <v>14.454968649561479</v>
      </c>
      <c r="O192" s="10"/>
    </row>
    <row r="193" spans="1:15" ht="12" customHeight="1" x14ac:dyDescent="0.25">
      <c r="A193" s="118"/>
      <c r="B193" s="9">
        <v>6</v>
      </c>
      <c r="C193" s="61">
        <v>6.5692916268279991</v>
      </c>
      <c r="D193" s="61">
        <v>3.1337083101770395</v>
      </c>
      <c r="E193" s="61">
        <v>8.65</v>
      </c>
      <c r="F193" s="61">
        <v>3.52</v>
      </c>
      <c r="G193" s="61">
        <v>1.56</v>
      </c>
      <c r="H193" s="61">
        <v>3.32</v>
      </c>
      <c r="I193" s="61">
        <v>0.622</v>
      </c>
      <c r="J193" s="61">
        <v>0.54</v>
      </c>
      <c r="K193" s="61">
        <v>0.5</v>
      </c>
      <c r="L193" s="61">
        <v>0.40400000000000003</v>
      </c>
      <c r="M193" s="61">
        <v>2.93</v>
      </c>
      <c r="N193" s="62">
        <v>11.022626186737126</v>
      </c>
      <c r="O193" s="10"/>
    </row>
    <row r="194" spans="1:15" ht="12" customHeight="1" x14ac:dyDescent="0.25">
      <c r="A194" s="118"/>
      <c r="B194" s="9">
        <v>7</v>
      </c>
      <c r="C194" s="61">
        <v>6.2810001376300004</v>
      </c>
      <c r="D194" s="61">
        <v>3.1337083101770395</v>
      </c>
      <c r="E194" s="61">
        <v>6.97</v>
      </c>
      <c r="F194" s="61">
        <v>3.32</v>
      </c>
      <c r="G194" s="61">
        <v>1.68</v>
      </c>
      <c r="H194" s="61">
        <v>2.8</v>
      </c>
      <c r="I194" s="61">
        <v>0.622</v>
      </c>
      <c r="J194" s="61">
        <v>0.54</v>
      </c>
      <c r="K194" s="61">
        <v>0.4</v>
      </c>
      <c r="L194" s="61">
        <v>0.58099999999999996</v>
      </c>
      <c r="M194" s="61">
        <v>2.48</v>
      </c>
      <c r="N194" s="62">
        <v>9.66</v>
      </c>
      <c r="O194" s="10"/>
    </row>
    <row r="195" spans="1:15" ht="12" customHeight="1" x14ac:dyDescent="0.25">
      <c r="A195" s="118"/>
      <c r="B195" s="9">
        <v>8</v>
      </c>
      <c r="C195" s="61">
        <v>6.8575831160259995</v>
      </c>
      <c r="D195" s="61">
        <v>3.1337083101770395</v>
      </c>
      <c r="E195" s="61">
        <v>6</v>
      </c>
      <c r="F195" s="61">
        <v>3.19</v>
      </c>
      <c r="G195" s="61">
        <v>2.93</v>
      </c>
      <c r="H195" s="61">
        <v>2.31</v>
      </c>
      <c r="I195" s="61">
        <v>0.54</v>
      </c>
      <c r="J195" s="61">
        <v>0.47199999999999998</v>
      </c>
      <c r="K195" s="61">
        <v>0.4</v>
      </c>
      <c r="L195" s="61">
        <v>0.82699999999999996</v>
      </c>
      <c r="M195" s="61">
        <v>2.25</v>
      </c>
      <c r="N195" s="62">
        <v>7.04</v>
      </c>
      <c r="O195" s="10"/>
    </row>
    <row r="196" spans="1:15" ht="12" customHeight="1" x14ac:dyDescent="0.25">
      <c r="A196" s="118"/>
      <c r="B196" s="9">
        <v>9</v>
      </c>
      <c r="C196" s="61">
        <v>8.8756235404119987</v>
      </c>
      <c r="D196" s="61">
        <v>3.5051025566519134</v>
      </c>
      <c r="E196" s="61">
        <v>5.16</v>
      </c>
      <c r="F196" s="61">
        <v>3.06</v>
      </c>
      <c r="G196" s="61">
        <v>2.08</v>
      </c>
      <c r="H196" s="61">
        <v>2.31</v>
      </c>
      <c r="I196" s="61">
        <v>0.50600000000000001</v>
      </c>
      <c r="J196" s="61">
        <v>0.40400000000000003</v>
      </c>
      <c r="K196" s="61">
        <v>0.33600000000000002</v>
      </c>
      <c r="L196" s="61">
        <v>0.86799999999999999</v>
      </c>
      <c r="M196" s="61">
        <v>2.37</v>
      </c>
      <c r="N196" s="62">
        <v>6.89</v>
      </c>
      <c r="O196" s="10"/>
    </row>
    <row r="197" spans="1:15" ht="12" customHeight="1" x14ac:dyDescent="0.25">
      <c r="A197" s="118"/>
      <c r="B197" s="9">
        <v>10</v>
      </c>
      <c r="C197" s="61">
        <v>9.1639150296099992</v>
      </c>
      <c r="D197" s="61">
        <v>3.8764968031267868</v>
      </c>
      <c r="E197" s="61">
        <v>4.5999999999999996</v>
      </c>
      <c r="F197" s="61">
        <v>2.8</v>
      </c>
      <c r="G197" s="61">
        <v>1.56</v>
      </c>
      <c r="H197" s="61">
        <v>1.96</v>
      </c>
      <c r="I197" s="61">
        <v>0.47199999999999998</v>
      </c>
      <c r="J197" s="61">
        <v>0.40400000000000003</v>
      </c>
      <c r="K197" s="61">
        <v>0.33600000000000002</v>
      </c>
      <c r="L197" s="61">
        <v>0.745</v>
      </c>
      <c r="M197" s="61">
        <v>6.52</v>
      </c>
      <c r="N197" s="62">
        <v>6.59</v>
      </c>
      <c r="O197" s="10"/>
    </row>
    <row r="198" spans="1:15" ht="12" customHeight="1" x14ac:dyDescent="0.25">
      <c r="A198" s="118"/>
      <c r="B198" s="9">
        <v>11</v>
      </c>
      <c r="C198" s="61">
        <v>9.4522065188080013</v>
      </c>
      <c r="D198" s="61">
        <v>3.8764968031267868</v>
      </c>
      <c r="E198" s="61">
        <v>3.85</v>
      </c>
      <c r="F198" s="61">
        <v>2.6</v>
      </c>
      <c r="G198" s="61">
        <v>1.4</v>
      </c>
      <c r="H198" s="61">
        <v>1.74</v>
      </c>
      <c r="I198" s="61">
        <v>0.438</v>
      </c>
      <c r="J198" s="61">
        <v>2.31</v>
      </c>
      <c r="K198" s="61">
        <v>0.33600000000000002</v>
      </c>
      <c r="L198" s="61">
        <v>0.66300000000000003</v>
      </c>
      <c r="M198" s="61">
        <v>7.27</v>
      </c>
      <c r="N198" s="62">
        <v>6.22</v>
      </c>
      <c r="O198" s="10"/>
    </row>
    <row r="199" spans="1:15" ht="12" customHeight="1" x14ac:dyDescent="0.25">
      <c r="A199" s="118"/>
      <c r="B199" s="9">
        <v>12</v>
      </c>
      <c r="C199" s="61">
        <v>11.197628896647998</v>
      </c>
      <c r="D199" s="61">
        <v>4.0621939263642233</v>
      </c>
      <c r="E199" s="61">
        <v>3.32</v>
      </c>
      <c r="F199" s="61">
        <v>2.48</v>
      </c>
      <c r="G199" s="61">
        <v>1.3</v>
      </c>
      <c r="H199" s="61">
        <v>1.68</v>
      </c>
      <c r="I199" s="61">
        <v>0.54</v>
      </c>
      <c r="J199" s="61">
        <v>0.95</v>
      </c>
      <c r="K199" s="61">
        <v>1.2</v>
      </c>
      <c r="L199" s="61">
        <v>0.70399999999999996</v>
      </c>
      <c r="M199" s="61">
        <v>4.8099999999999996</v>
      </c>
      <c r="N199" s="62">
        <v>6</v>
      </c>
      <c r="O199" s="10"/>
    </row>
    <row r="200" spans="1:15" ht="12" customHeight="1" x14ac:dyDescent="0.25">
      <c r="A200" s="118"/>
      <c r="B200" s="9">
        <v>13</v>
      </c>
      <c r="C200" s="61">
        <v>10.893663964798002</v>
      </c>
      <c r="D200" s="61">
        <v>3.6907996798893508</v>
      </c>
      <c r="E200" s="61">
        <v>3.12</v>
      </c>
      <c r="F200" s="61">
        <v>2.37</v>
      </c>
      <c r="G200" s="61">
        <v>1.2</v>
      </c>
      <c r="H200" s="61">
        <v>1.85</v>
      </c>
      <c r="I200" s="61">
        <v>0.622</v>
      </c>
      <c r="J200" s="61">
        <v>0.745</v>
      </c>
      <c r="K200" s="61">
        <v>1.1000000000000001</v>
      </c>
      <c r="L200" s="61">
        <v>0.82699999999999996</v>
      </c>
      <c r="M200" s="61">
        <v>7.58</v>
      </c>
      <c r="N200" s="62">
        <v>5.44</v>
      </c>
      <c r="O200" s="10"/>
    </row>
    <row r="201" spans="1:15" ht="12" customHeight="1" x14ac:dyDescent="0.25">
      <c r="A201" s="118"/>
      <c r="B201" s="9">
        <v>14</v>
      </c>
      <c r="C201" s="61">
        <v>8.2990405620159997</v>
      </c>
      <c r="D201" s="61">
        <v>9.279094800265705</v>
      </c>
      <c r="E201" s="61">
        <v>2.93</v>
      </c>
      <c r="F201" s="61">
        <v>2.31</v>
      </c>
      <c r="G201" s="61">
        <v>1.2</v>
      </c>
      <c r="H201" s="61">
        <v>1.96</v>
      </c>
      <c r="I201" s="61">
        <v>0.54</v>
      </c>
      <c r="J201" s="61">
        <v>0.58099999999999996</v>
      </c>
      <c r="K201" s="61">
        <v>0.5</v>
      </c>
      <c r="L201" s="61">
        <v>0.90900000000000003</v>
      </c>
      <c r="M201" s="61">
        <v>5.16</v>
      </c>
      <c r="N201" s="62">
        <v>5.72</v>
      </c>
      <c r="O201" s="10"/>
    </row>
    <row r="202" spans="1:15" ht="12" customHeight="1" x14ac:dyDescent="0.25">
      <c r="A202" s="118"/>
      <c r="B202" s="9">
        <v>15</v>
      </c>
      <c r="C202" s="61">
        <v>7.1458746052239981</v>
      </c>
      <c r="D202" s="61">
        <v>7.9725577712203695</v>
      </c>
      <c r="E202" s="61">
        <v>2.73</v>
      </c>
      <c r="F202" s="61">
        <v>2.19</v>
      </c>
      <c r="G202" s="61">
        <v>1</v>
      </c>
      <c r="H202" s="61">
        <v>1.68</v>
      </c>
      <c r="I202" s="61">
        <v>0.47199999999999998</v>
      </c>
      <c r="J202" s="61">
        <v>0.54</v>
      </c>
      <c r="K202" s="61">
        <v>0.33600000000000002</v>
      </c>
      <c r="L202" s="61">
        <v>0.86799999999999999</v>
      </c>
      <c r="M202" s="61">
        <v>3.99</v>
      </c>
      <c r="N202" s="62">
        <v>5.44</v>
      </c>
      <c r="O202" s="10"/>
    </row>
    <row r="203" spans="1:15" ht="12" customHeight="1" x14ac:dyDescent="0.25">
      <c r="A203" s="118"/>
      <c r="B203" s="9">
        <v>16</v>
      </c>
      <c r="C203" s="61">
        <v>6.2810001376300004</v>
      </c>
      <c r="D203" s="61">
        <v>8.34</v>
      </c>
      <c r="E203" s="61">
        <v>2.54</v>
      </c>
      <c r="F203" s="61">
        <v>2.14</v>
      </c>
      <c r="G203" s="61">
        <v>0.86799999999999999</v>
      </c>
      <c r="H203" s="61">
        <v>1.51</v>
      </c>
      <c r="I203" s="61">
        <v>0.438</v>
      </c>
      <c r="J203" s="61">
        <v>0.47199999999999998</v>
      </c>
      <c r="K203" s="61">
        <v>0.33600000000000002</v>
      </c>
      <c r="L203" s="61">
        <v>0.745</v>
      </c>
      <c r="M203" s="61">
        <v>3.38</v>
      </c>
      <c r="N203" s="62">
        <v>5.09</v>
      </c>
      <c r="O203" s="10"/>
    </row>
    <row r="204" spans="1:15" ht="12" customHeight="1" x14ac:dyDescent="0.25">
      <c r="A204" s="118"/>
      <c r="B204" s="9">
        <v>17</v>
      </c>
      <c r="C204" s="61">
        <v>5.7044171592339996</v>
      </c>
      <c r="D204" s="61">
        <v>4.74</v>
      </c>
      <c r="E204" s="61">
        <v>2.4300000000000002</v>
      </c>
      <c r="F204" s="61">
        <v>2.02</v>
      </c>
      <c r="G204" s="61">
        <v>0.86799999999999999</v>
      </c>
      <c r="H204" s="61">
        <v>1.68</v>
      </c>
      <c r="I204" s="61">
        <v>0.438</v>
      </c>
      <c r="J204" s="61">
        <v>0.40400000000000003</v>
      </c>
      <c r="K204" s="61">
        <v>0.33600000000000002</v>
      </c>
      <c r="L204" s="61">
        <v>0.70399999999999996</v>
      </c>
      <c r="M204" s="61">
        <v>2.93</v>
      </c>
      <c r="N204" s="62">
        <v>4.95</v>
      </c>
      <c r="O204" s="10"/>
    </row>
    <row r="205" spans="1:15" ht="12" customHeight="1" x14ac:dyDescent="0.25">
      <c r="A205" s="118"/>
      <c r="B205" s="9">
        <v>18</v>
      </c>
      <c r="C205" s="61">
        <v>4.8395426916400002</v>
      </c>
      <c r="D205" s="61">
        <v>4.0599999999999996</v>
      </c>
      <c r="E205" s="61">
        <v>2.37</v>
      </c>
      <c r="F205" s="61">
        <v>1.96</v>
      </c>
      <c r="G205" s="61">
        <v>2.73</v>
      </c>
      <c r="H205" s="61">
        <v>1.4</v>
      </c>
      <c r="I205" s="61">
        <v>0.37</v>
      </c>
      <c r="J205" s="61">
        <v>0.37</v>
      </c>
      <c r="K205" s="61">
        <v>0.33600000000000002</v>
      </c>
      <c r="L205" s="61">
        <v>0.70399999999999996</v>
      </c>
      <c r="M205" s="61">
        <v>3.38</v>
      </c>
      <c r="N205" s="62">
        <v>4.95</v>
      </c>
      <c r="O205" s="10"/>
    </row>
    <row r="206" spans="1:15" ht="12" customHeight="1" x14ac:dyDescent="0.25">
      <c r="A206" s="118"/>
      <c r="B206" s="9">
        <v>19</v>
      </c>
      <c r="C206" s="61">
        <v>4.6829083989840008</v>
      </c>
      <c r="D206" s="61">
        <v>3.72</v>
      </c>
      <c r="E206" s="61">
        <v>2.31</v>
      </c>
      <c r="F206" s="61">
        <v>1.91</v>
      </c>
      <c r="G206" s="61">
        <v>9.0152542456120894</v>
      </c>
      <c r="H206" s="61">
        <v>1.25</v>
      </c>
      <c r="I206" s="61">
        <v>0.33600000000000002</v>
      </c>
      <c r="J206" s="61">
        <v>0.33600000000000002</v>
      </c>
      <c r="K206" s="61">
        <v>0.33600000000000002</v>
      </c>
      <c r="L206" s="61">
        <v>0.66300000000000003</v>
      </c>
      <c r="M206" s="61">
        <v>4.33</v>
      </c>
      <c r="N206" s="62">
        <v>4.88</v>
      </c>
      <c r="O206" s="10"/>
    </row>
    <row r="207" spans="1:15" ht="12" customHeight="1" x14ac:dyDescent="0.25">
      <c r="A207" s="118"/>
      <c r="B207" s="9">
        <v>20</v>
      </c>
      <c r="C207" s="61">
        <v>6.2810001376300004</v>
      </c>
      <c r="D207" s="61">
        <v>3.65</v>
      </c>
      <c r="E207" s="61">
        <v>2.37</v>
      </c>
      <c r="F207" s="61">
        <v>1.96</v>
      </c>
      <c r="G207" s="61">
        <v>8.1709149724097685</v>
      </c>
      <c r="H207" s="61">
        <v>1.1000000000000001</v>
      </c>
      <c r="I207" s="61">
        <v>0.30199999999999999</v>
      </c>
      <c r="J207" s="61">
        <v>0.33600000000000002</v>
      </c>
      <c r="K207" s="61">
        <v>0.33600000000000002</v>
      </c>
      <c r="L207" s="61">
        <v>0.70399999999999996</v>
      </c>
      <c r="M207" s="61">
        <v>5.09</v>
      </c>
      <c r="N207" s="62">
        <v>4.67</v>
      </c>
      <c r="O207" s="10"/>
    </row>
    <row r="208" spans="1:15" ht="12" customHeight="1" x14ac:dyDescent="0.25">
      <c r="A208" s="118"/>
      <c r="B208" s="9">
        <v>21</v>
      </c>
      <c r="C208" s="61">
        <v>4.6829083989840008</v>
      </c>
      <c r="D208" s="61">
        <v>3.32</v>
      </c>
      <c r="E208" s="61">
        <v>4.0599999999999996</v>
      </c>
      <c r="F208" s="61">
        <v>1.96</v>
      </c>
      <c r="G208" s="61">
        <v>4.2171122350921406</v>
      </c>
      <c r="H208" s="61">
        <v>1</v>
      </c>
      <c r="I208" s="61">
        <v>0.26800000000000002</v>
      </c>
      <c r="J208" s="61">
        <v>0.33600000000000002</v>
      </c>
      <c r="K208" s="61">
        <v>0.33600000000000002</v>
      </c>
      <c r="L208" s="61">
        <v>0.86799999999999999</v>
      </c>
      <c r="M208" s="61">
        <v>6</v>
      </c>
      <c r="N208" s="62">
        <v>4.0599999999999996</v>
      </c>
      <c r="O208" s="10"/>
    </row>
    <row r="209" spans="1:15" ht="12" customHeight="1" x14ac:dyDescent="0.25">
      <c r="A209" s="118"/>
      <c r="B209" s="9">
        <v>22</v>
      </c>
      <c r="C209" s="61">
        <v>4.2731618781599998</v>
      </c>
      <c r="D209" s="61">
        <v>3.12</v>
      </c>
      <c r="E209" s="61">
        <v>5.3594837131296975</v>
      </c>
      <c r="F209" s="61">
        <v>1.85</v>
      </c>
      <c r="G209" s="61">
        <v>17.496167328743578</v>
      </c>
      <c r="H209" s="61">
        <v>0.90900000000000003</v>
      </c>
      <c r="I209" s="61">
        <v>0.26800000000000002</v>
      </c>
      <c r="J209" s="61">
        <v>0.30199999999999999</v>
      </c>
      <c r="K209" s="61">
        <v>0.33600000000000002</v>
      </c>
      <c r="L209" s="61">
        <v>1.1499999999999999</v>
      </c>
      <c r="M209" s="61">
        <v>9.1199999999999992</v>
      </c>
      <c r="N209" s="62">
        <v>3.59</v>
      </c>
      <c r="O209" s="10"/>
    </row>
    <row r="210" spans="1:15" ht="12" customHeight="1" x14ac:dyDescent="0.25">
      <c r="A210" s="118"/>
      <c r="B210" s="9">
        <v>23</v>
      </c>
      <c r="C210" s="61">
        <v>3.8634153573360002</v>
      </c>
      <c r="D210" s="61">
        <v>3.06</v>
      </c>
      <c r="E210" s="61">
        <v>6.4047133363659663</v>
      </c>
      <c r="F210" s="61">
        <v>1.79</v>
      </c>
      <c r="G210" s="61">
        <v>15.42280742488</v>
      </c>
      <c r="H210" s="61">
        <v>0.86799999999999999</v>
      </c>
      <c r="I210" s="61">
        <v>0.23400000000000001</v>
      </c>
      <c r="J210" s="61">
        <v>0.26800000000000002</v>
      </c>
      <c r="K210" s="61">
        <v>0.33600000000000002</v>
      </c>
      <c r="L210" s="61">
        <v>4.12</v>
      </c>
      <c r="M210" s="61">
        <v>19.100000000000001</v>
      </c>
      <c r="N210" s="62">
        <v>3.38</v>
      </c>
      <c r="O210" s="10"/>
    </row>
    <row r="211" spans="1:15" ht="12" customHeight="1" x14ac:dyDescent="0.25">
      <c r="A211" s="118"/>
      <c r="B211" s="9">
        <v>24</v>
      </c>
      <c r="C211" s="61">
        <v>5.7044171592339996</v>
      </c>
      <c r="D211" s="61">
        <v>3.06</v>
      </c>
      <c r="E211" s="61">
        <v>9.8017096118838385</v>
      </c>
      <c r="F211" s="61">
        <v>1.68</v>
      </c>
      <c r="G211" s="61">
        <v>15.1</v>
      </c>
      <c r="H211" s="61">
        <v>0.78600000000000003</v>
      </c>
      <c r="I211" s="61">
        <v>0.2</v>
      </c>
      <c r="J211" s="61">
        <v>0.26800000000000002</v>
      </c>
      <c r="K211" s="61">
        <v>0.30199999999999999</v>
      </c>
      <c r="L211" s="61">
        <v>14.990605454537816</v>
      </c>
      <c r="M211" s="61">
        <v>21</v>
      </c>
      <c r="N211" s="62">
        <v>3.25</v>
      </c>
      <c r="O211" s="10"/>
    </row>
    <row r="212" spans="1:15" ht="12" customHeight="1" x14ac:dyDescent="0.25">
      <c r="A212" s="118"/>
      <c r="B212" s="9">
        <v>25</v>
      </c>
      <c r="C212" s="61">
        <v>6.5692916268279991</v>
      </c>
      <c r="D212" s="61">
        <v>2.73</v>
      </c>
      <c r="E212" s="61">
        <v>10.657277052929661</v>
      </c>
      <c r="F212" s="61">
        <v>1.68</v>
      </c>
      <c r="G212" s="61">
        <v>10.7</v>
      </c>
      <c r="H212" s="61">
        <v>0.745</v>
      </c>
      <c r="I212" s="61">
        <v>0.16</v>
      </c>
      <c r="J212" s="61">
        <v>0.23400000000000001</v>
      </c>
      <c r="K212" s="61">
        <v>0.30199999999999999</v>
      </c>
      <c r="L212" s="61">
        <v>9.6456935974942084</v>
      </c>
      <c r="M212" s="61">
        <v>13.00483601247295</v>
      </c>
      <c r="N212" s="62">
        <v>3.19</v>
      </c>
      <c r="O212" s="10"/>
    </row>
    <row r="213" spans="1:15" ht="12" customHeight="1" x14ac:dyDescent="0.25">
      <c r="A213" s="118"/>
      <c r="B213" s="9">
        <v>26</v>
      </c>
      <c r="C213" s="61">
        <v>4.6829083989840008</v>
      </c>
      <c r="D213" s="61">
        <v>2.6</v>
      </c>
      <c r="E213" s="61">
        <v>11.613515715953401</v>
      </c>
      <c r="F213" s="61">
        <v>1.79</v>
      </c>
      <c r="G213" s="61">
        <v>8.26</v>
      </c>
      <c r="H213" s="61">
        <v>0.70399999999999996</v>
      </c>
      <c r="I213" s="61">
        <v>0.18</v>
      </c>
      <c r="J213" s="61">
        <v>0.23400000000000001</v>
      </c>
      <c r="K213" s="61">
        <v>0.30199999999999999</v>
      </c>
      <c r="L213" s="61">
        <v>2.54</v>
      </c>
      <c r="M213" s="61">
        <v>13.381265060136657</v>
      </c>
      <c r="N213" s="62">
        <v>3.12</v>
      </c>
      <c r="O213" s="10"/>
    </row>
    <row r="214" spans="1:15" ht="12" customHeight="1" x14ac:dyDescent="0.25">
      <c r="A214" s="118"/>
      <c r="B214" s="9">
        <v>27</v>
      </c>
      <c r="C214" s="61">
        <v>4.2731618781599998</v>
      </c>
      <c r="D214" s="61">
        <v>3.06</v>
      </c>
      <c r="E214" s="61">
        <v>9.5404022060747717</v>
      </c>
      <c r="F214" s="61">
        <v>1.68</v>
      </c>
      <c r="G214" s="61">
        <v>8.34</v>
      </c>
      <c r="H214" s="61">
        <v>0.70399999999999996</v>
      </c>
      <c r="I214" s="61">
        <v>0.14000000000000001</v>
      </c>
      <c r="J214" s="61">
        <v>0.14000000000000001</v>
      </c>
      <c r="K214" s="61">
        <v>0.30199999999999999</v>
      </c>
      <c r="L214" s="61">
        <v>1.85</v>
      </c>
      <c r="M214" s="61">
        <v>21.9</v>
      </c>
      <c r="N214" s="62">
        <v>2.99</v>
      </c>
      <c r="O214" s="10"/>
    </row>
    <row r="215" spans="1:15" ht="12" customHeight="1" x14ac:dyDescent="0.25">
      <c r="A215" s="118"/>
      <c r="B215" s="9">
        <v>28</v>
      </c>
      <c r="C215" s="61">
        <v>3.8634153573360002</v>
      </c>
      <c r="D215" s="61">
        <v>3.8764968031267868</v>
      </c>
      <c r="E215" s="61">
        <v>8.2338651770294362</v>
      </c>
      <c r="F215" s="61">
        <v>1.51</v>
      </c>
      <c r="G215" s="61">
        <v>5.51</v>
      </c>
      <c r="H215" s="61">
        <v>0.70399999999999996</v>
      </c>
      <c r="I215" s="61">
        <v>0.1</v>
      </c>
      <c r="J215" s="61">
        <v>0.12</v>
      </c>
      <c r="K215" s="61">
        <v>0.33600000000000002</v>
      </c>
      <c r="L215" s="61">
        <v>1.91</v>
      </c>
      <c r="M215" s="61">
        <v>13.4</v>
      </c>
      <c r="N215" s="62">
        <v>2.86</v>
      </c>
      <c r="O215" s="10"/>
    </row>
    <row r="216" spans="1:15" ht="12" customHeight="1" x14ac:dyDescent="0.25">
      <c r="A216" s="118"/>
      <c r="B216" s="9">
        <v>29</v>
      </c>
      <c r="C216" s="61">
        <v>3.6585420969239997</v>
      </c>
      <c r="D216" s="61"/>
      <c r="E216" s="61">
        <v>6.9273281479841007</v>
      </c>
      <c r="F216" s="61">
        <v>1.45</v>
      </c>
      <c r="G216" s="61">
        <v>4.8099999999999996</v>
      </c>
      <c r="H216" s="61">
        <v>0.66300000000000003</v>
      </c>
      <c r="I216" s="61">
        <v>7.0000000000000007E-2</v>
      </c>
      <c r="J216" s="61">
        <v>0.16</v>
      </c>
      <c r="K216" s="61">
        <v>0.58099999999999996</v>
      </c>
      <c r="L216" s="61">
        <v>2.99</v>
      </c>
      <c r="M216" s="61">
        <v>9.35</v>
      </c>
      <c r="N216" s="62">
        <v>2.8</v>
      </c>
      <c r="O216" s="10"/>
    </row>
    <row r="217" spans="1:15" ht="12" customHeight="1" x14ac:dyDescent="0.25">
      <c r="A217" s="118"/>
      <c r="B217" s="9">
        <v>30</v>
      </c>
      <c r="C217" s="61">
        <v>3.6585420969239997</v>
      </c>
      <c r="D217" s="61"/>
      <c r="E217" s="61">
        <v>6.4047133363659663</v>
      </c>
      <c r="F217" s="61">
        <v>1.45</v>
      </c>
      <c r="G217" s="61">
        <v>4.12</v>
      </c>
      <c r="H217" s="61">
        <v>0.66300000000000003</v>
      </c>
      <c r="I217" s="61">
        <v>0.2</v>
      </c>
      <c r="J217" s="61">
        <v>0.16</v>
      </c>
      <c r="K217" s="61">
        <v>0.82699999999999996</v>
      </c>
      <c r="L217" s="61">
        <v>6.1744590472194725</v>
      </c>
      <c r="M217" s="61">
        <v>7.58</v>
      </c>
      <c r="N217" s="62">
        <v>2.8</v>
      </c>
      <c r="O217" s="10"/>
    </row>
    <row r="218" spans="1:15" ht="12" customHeight="1" thickBot="1" x14ac:dyDescent="0.3">
      <c r="A218" s="119"/>
      <c r="B218" s="12">
        <v>31</v>
      </c>
      <c r="C218" s="63">
        <v>3.6585420969239997</v>
      </c>
      <c r="D218" s="63"/>
      <c r="E218" s="63">
        <v>5.8820985247478319</v>
      </c>
      <c r="F218" s="63"/>
      <c r="G218" s="63">
        <v>3.79</v>
      </c>
      <c r="H218" s="63"/>
      <c r="I218" s="63">
        <v>0.2</v>
      </c>
      <c r="J218" s="63">
        <v>0.1</v>
      </c>
      <c r="K218" s="63"/>
      <c r="L218" s="63">
        <v>3.8922516455608527</v>
      </c>
      <c r="M218" s="63"/>
      <c r="N218" s="64">
        <v>2.73</v>
      </c>
      <c r="O218" s="10"/>
    </row>
    <row r="219" spans="1:15" ht="12" customHeight="1" x14ac:dyDescent="0.25">
      <c r="A219" s="117">
        <v>2008</v>
      </c>
      <c r="B219" s="15">
        <v>1</v>
      </c>
      <c r="C219" s="65">
        <v>2.73</v>
      </c>
      <c r="D219" s="65">
        <v>6.92</v>
      </c>
      <c r="E219" s="65">
        <v>4.5199999999999996</v>
      </c>
      <c r="F219" s="65">
        <v>6.46</v>
      </c>
      <c r="G219" s="65">
        <v>2.2200000000000002</v>
      </c>
      <c r="H219" s="65">
        <v>0.48299999999999998</v>
      </c>
      <c r="I219" s="65">
        <v>0.39</v>
      </c>
      <c r="J219" s="65">
        <v>0.64800000000000002</v>
      </c>
      <c r="K219" s="65">
        <v>0.26</v>
      </c>
      <c r="L219" s="65">
        <v>0.71399999999999997</v>
      </c>
      <c r="M219" s="65">
        <v>0.96399999999999997</v>
      </c>
      <c r="N219" s="66">
        <v>2.85</v>
      </c>
      <c r="O219" s="19"/>
    </row>
    <row r="220" spans="1:15" ht="12" customHeight="1" x14ac:dyDescent="0.25">
      <c r="A220" s="118"/>
      <c r="B220" s="18">
        <v>2</v>
      </c>
      <c r="C220" s="67">
        <v>2.8</v>
      </c>
      <c r="D220" s="67">
        <v>6.64</v>
      </c>
      <c r="E220" s="67">
        <v>4.79</v>
      </c>
      <c r="F220" s="67">
        <v>5.96</v>
      </c>
      <c r="G220" s="67">
        <v>2.0099999999999998</v>
      </c>
      <c r="H220" s="67">
        <v>0.48299999999999998</v>
      </c>
      <c r="I220" s="67">
        <v>0.3</v>
      </c>
      <c r="J220" s="67">
        <v>0.54900000000000004</v>
      </c>
      <c r="K220" s="67">
        <v>0.24</v>
      </c>
      <c r="L220" s="67">
        <v>0.68100000000000005</v>
      </c>
      <c r="M220" s="67">
        <v>0.96399999999999997</v>
      </c>
      <c r="N220" s="68">
        <v>2.29</v>
      </c>
      <c r="O220" s="19"/>
    </row>
    <row r="221" spans="1:15" ht="12" customHeight="1" x14ac:dyDescent="0.25">
      <c r="A221" s="118"/>
      <c r="B221" s="18">
        <v>3</v>
      </c>
      <c r="C221" s="67">
        <v>2.8</v>
      </c>
      <c r="D221" s="67">
        <v>6.29</v>
      </c>
      <c r="E221" s="67">
        <v>7.4455217014719999</v>
      </c>
      <c r="F221" s="67">
        <v>5.45</v>
      </c>
      <c r="G221" s="67">
        <v>1.87</v>
      </c>
      <c r="H221" s="67">
        <v>0.18829908944199991</v>
      </c>
      <c r="I221" s="67">
        <v>0.24</v>
      </c>
      <c r="J221" s="67">
        <v>0.51600000000000001</v>
      </c>
      <c r="K221" s="67">
        <v>0.2</v>
      </c>
      <c r="L221" s="67">
        <v>0.79359527610000025</v>
      </c>
      <c r="M221" s="67">
        <v>0.96399999999999997</v>
      </c>
      <c r="N221" s="68">
        <v>1.8</v>
      </c>
      <c r="O221" s="19"/>
    </row>
    <row r="222" spans="1:15" ht="12" customHeight="1" x14ac:dyDescent="0.25">
      <c r="A222" s="118"/>
      <c r="B222" s="18">
        <v>4</v>
      </c>
      <c r="C222" s="67">
        <v>2.8</v>
      </c>
      <c r="D222" s="67">
        <v>6.01</v>
      </c>
      <c r="E222" s="67">
        <v>9.5478378762520002</v>
      </c>
      <c r="F222" s="67">
        <v>5.05</v>
      </c>
      <c r="G222" s="67">
        <v>1.74</v>
      </c>
      <c r="H222" s="67">
        <v>0.18829908944199991</v>
      </c>
      <c r="I222" s="67">
        <v>0.2</v>
      </c>
      <c r="J222" s="67">
        <v>0.58199999999999996</v>
      </c>
      <c r="K222" s="67">
        <v>0.2</v>
      </c>
      <c r="L222" s="67">
        <v>0.79359527610000025</v>
      </c>
      <c r="M222" s="67">
        <v>0.96399999999999997</v>
      </c>
      <c r="N222" s="68">
        <v>1.63</v>
      </c>
      <c r="O222" s="19"/>
    </row>
    <row r="223" spans="1:15" ht="12" customHeight="1" x14ac:dyDescent="0.25">
      <c r="A223" s="118"/>
      <c r="B223" s="18">
        <v>5</v>
      </c>
      <c r="C223" s="67">
        <v>2.8</v>
      </c>
      <c r="D223" s="67">
        <v>5.87</v>
      </c>
      <c r="E223" s="67">
        <v>14.6</v>
      </c>
      <c r="F223" s="67">
        <v>4.6500000000000004</v>
      </c>
      <c r="G223" s="67">
        <v>1.94</v>
      </c>
      <c r="H223" s="67">
        <v>0.18829908944199991</v>
      </c>
      <c r="I223" s="67">
        <v>0.19</v>
      </c>
      <c r="J223" s="67">
        <v>0.42</v>
      </c>
      <c r="K223" s="67">
        <v>0.19</v>
      </c>
      <c r="L223" s="67">
        <v>0.82599999999999996</v>
      </c>
      <c r="M223" s="67">
        <v>0.91800000000000004</v>
      </c>
      <c r="N223" s="68">
        <v>2.78</v>
      </c>
      <c r="O223" s="19"/>
    </row>
    <row r="224" spans="1:15" ht="12" customHeight="1" x14ac:dyDescent="0.25">
      <c r="A224" s="118"/>
      <c r="B224" s="18">
        <v>6</v>
      </c>
      <c r="C224" s="67">
        <v>2.8</v>
      </c>
      <c r="D224" s="67">
        <v>5.8</v>
      </c>
      <c r="E224" s="67">
        <v>13.3</v>
      </c>
      <c r="F224" s="67">
        <v>4.3600000000000003</v>
      </c>
      <c r="G224" s="67">
        <v>2.08</v>
      </c>
      <c r="H224" s="67">
        <v>1.9983153657299995</v>
      </c>
      <c r="I224" s="67">
        <v>0.18</v>
      </c>
      <c r="J224" s="67">
        <v>0.36</v>
      </c>
      <c r="K224" s="67">
        <v>0.17</v>
      </c>
      <c r="L224" s="67">
        <v>1.1499999999999999</v>
      </c>
      <c r="M224" s="67">
        <v>0.872</v>
      </c>
      <c r="N224" s="68">
        <v>2.71</v>
      </c>
      <c r="O224" s="19"/>
    </row>
    <row r="225" spans="1:15" ht="12" customHeight="1" x14ac:dyDescent="0.25">
      <c r="A225" s="118"/>
      <c r="B225" s="18">
        <v>7</v>
      </c>
      <c r="C225" s="67">
        <v>2.8</v>
      </c>
      <c r="D225" s="67">
        <v>6.08</v>
      </c>
      <c r="E225" s="67">
        <v>14.6</v>
      </c>
      <c r="F225" s="67">
        <v>4</v>
      </c>
      <c r="G225" s="67">
        <v>2.36</v>
      </c>
      <c r="H225" s="67">
        <v>3.64</v>
      </c>
      <c r="I225" s="67">
        <v>0.17</v>
      </c>
      <c r="J225" s="67">
        <v>0.3</v>
      </c>
      <c r="K225" s="67">
        <v>0.16</v>
      </c>
      <c r="L225" s="67">
        <v>1.19</v>
      </c>
      <c r="M225" s="67">
        <v>0.872</v>
      </c>
      <c r="N225" s="68">
        <v>2.2200000000000002</v>
      </c>
      <c r="O225" s="19"/>
    </row>
    <row r="226" spans="1:15" ht="12" customHeight="1" x14ac:dyDescent="0.25">
      <c r="A226" s="118"/>
      <c r="B226" s="18">
        <v>8</v>
      </c>
      <c r="C226" s="67">
        <v>2.8</v>
      </c>
      <c r="D226" s="67">
        <v>16.100000000000001</v>
      </c>
      <c r="E226" s="67">
        <v>21</v>
      </c>
      <c r="F226" s="67">
        <v>3.56</v>
      </c>
      <c r="G226" s="67">
        <v>2.15</v>
      </c>
      <c r="H226" s="67">
        <v>2.15</v>
      </c>
      <c r="I226" s="67">
        <v>0.17</v>
      </c>
      <c r="J226" s="67">
        <v>0.26</v>
      </c>
      <c r="K226" s="67">
        <v>0.15</v>
      </c>
      <c r="L226" s="67">
        <v>1.06</v>
      </c>
      <c r="M226" s="67">
        <v>0.91800000000000004</v>
      </c>
      <c r="N226" s="68">
        <v>3.64</v>
      </c>
      <c r="O226" s="19"/>
    </row>
    <row r="227" spans="1:15" ht="12" customHeight="1" x14ac:dyDescent="0.25">
      <c r="A227" s="118"/>
      <c r="B227" s="18">
        <v>9</v>
      </c>
      <c r="C227" s="67">
        <v>9.6999999999999993</v>
      </c>
      <c r="D227" s="67">
        <v>20.6</v>
      </c>
      <c r="E227" s="67">
        <v>21.8</v>
      </c>
      <c r="F227" s="67">
        <v>3.27</v>
      </c>
      <c r="G227" s="67">
        <v>1.8</v>
      </c>
      <c r="H227" s="67">
        <v>1.19</v>
      </c>
      <c r="I227" s="67">
        <v>0.16</v>
      </c>
      <c r="J227" s="67">
        <v>0.36</v>
      </c>
      <c r="K227" s="67">
        <v>0.16</v>
      </c>
      <c r="L227" s="67">
        <v>0.96399999999999997</v>
      </c>
      <c r="M227" s="67">
        <v>0.872</v>
      </c>
      <c r="N227" s="68">
        <v>3.06</v>
      </c>
      <c r="O227" s="19"/>
    </row>
    <row r="228" spans="1:15" ht="12" customHeight="1" x14ac:dyDescent="0.25">
      <c r="A228" s="118"/>
      <c r="B228" s="18">
        <v>10</v>
      </c>
      <c r="C228" s="67">
        <v>3.9</v>
      </c>
      <c r="D228" s="67">
        <v>15.4</v>
      </c>
      <c r="E228" s="67">
        <v>13.7</v>
      </c>
      <c r="F228" s="67">
        <v>3.06</v>
      </c>
      <c r="G228" s="67">
        <v>1.69</v>
      </c>
      <c r="H228" s="67">
        <v>0.872</v>
      </c>
      <c r="I228" s="67">
        <v>0.17</v>
      </c>
      <c r="J228" s="67">
        <v>0.48299999999999998</v>
      </c>
      <c r="K228" s="67">
        <v>0.16</v>
      </c>
      <c r="L228" s="67">
        <v>0.9675931579720003</v>
      </c>
      <c r="M228" s="67">
        <v>0.82599999999999996</v>
      </c>
      <c r="N228" s="68">
        <v>2.36</v>
      </c>
      <c r="O228" s="19"/>
    </row>
    <row r="229" spans="1:15" ht="12" customHeight="1" x14ac:dyDescent="0.25">
      <c r="A229" s="118"/>
      <c r="B229" s="18">
        <v>11</v>
      </c>
      <c r="C229" s="67">
        <v>1.2</v>
      </c>
      <c r="D229" s="67">
        <v>12.4</v>
      </c>
      <c r="E229" s="67">
        <v>10.4</v>
      </c>
      <c r="F229" s="67">
        <v>2.92</v>
      </c>
      <c r="G229" s="67">
        <v>1.52</v>
      </c>
      <c r="H229" s="67">
        <v>0.68100000000000005</v>
      </c>
      <c r="I229" s="67">
        <v>0.16</v>
      </c>
      <c r="J229" s="67">
        <v>0.45</v>
      </c>
      <c r="K229" s="67">
        <v>0.15</v>
      </c>
      <c r="L229" s="67">
        <v>1.0110926284400001</v>
      </c>
      <c r="M229" s="67">
        <v>0.82599999999999996</v>
      </c>
      <c r="N229" s="68">
        <v>1.94</v>
      </c>
      <c r="O229" s="19"/>
    </row>
    <row r="230" spans="1:15" ht="12" customHeight="1" x14ac:dyDescent="0.25">
      <c r="A230" s="118"/>
      <c r="B230" s="18">
        <v>12</v>
      </c>
      <c r="C230" s="67">
        <v>0.7</v>
      </c>
      <c r="D230" s="67">
        <v>10.6</v>
      </c>
      <c r="E230" s="67">
        <v>8.75</v>
      </c>
      <c r="F230" s="67">
        <v>2.71</v>
      </c>
      <c r="G230" s="67">
        <v>1.63</v>
      </c>
      <c r="H230" s="67">
        <v>0.61499999999999999</v>
      </c>
      <c r="I230" s="67">
        <v>0.15</v>
      </c>
      <c r="J230" s="67">
        <v>0.36</v>
      </c>
      <c r="K230" s="67">
        <v>0.15</v>
      </c>
      <c r="L230" s="67">
        <v>1.0110926284400001</v>
      </c>
      <c r="M230" s="67">
        <v>0.82599999999999996</v>
      </c>
      <c r="N230" s="68">
        <v>1.63</v>
      </c>
      <c r="O230" s="19"/>
    </row>
    <row r="231" spans="1:15" ht="12" customHeight="1" x14ac:dyDescent="0.25">
      <c r="A231" s="118"/>
      <c r="B231" s="18">
        <v>13</v>
      </c>
      <c r="C231" s="67">
        <v>1.3</v>
      </c>
      <c r="D231" s="67">
        <v>9.31</v>
      </c>
      <c r="E231" s="67">
        <v>13.2</v>
      </c>
      <c r="F231" s="67">
        <v>2.57</v>
      </c>
      <c r="G231" s="67">
        <v>1.46</v>
      </c>
      <c r="H231" s="67">
        <v>2.78</v>
      </c>
      <c r="I231" s="67">
        <v>0.14000000000000001</v>
      </c>
      <c r="J231" s="67">
        <v>0.28000000000000003</v>
      </c>
      <c r="K231" s="67">
        <v>0.16</v>
      </c>
      <c r="L231" s="67">
        <v>1.0110926284400001</v>
      </c>
      <c r="M231" s="67">
        <v>0.82599999999999996</v>
      </c>
      <c r="N231" s="68">
        <v>1.63</v>
      </c>
      <c r="O231" s="19"/>
    </row>
    <row r="232" spans="1:15" ht="12" customHeight="1" x14ac:dyDescent="0.25">
      <c r="A232" s="118"/>
      <c r="B232" s="18">
        <v>14</v>
      </c>
      <c r="C232" s="67">
        <v>1.2</v>
      </c>
      <c r="D232" s="67">
        <v>8.4700000000000006</v>
      </c>
      <c r="E232" s="67">
        <v>14</v>
      </c>
      <c r="F232" s="67">
        <v>2.64</v>
      </c>
      <c r="G232" s="67">
        <v>1.24</v>
      </c>
      <c r="H232" s="67">
        <v>2.15</v>
      </c>
      <c r="I232" s="67">
        <v>0.13</v>
      </c>
      <c r="J232" s="67">
        <v>0.24</v>
      </c>
      <c r="K232" s="67">
        <v>0.18</v>
      </c>
      <c r="L232" s="67">
        <v>1.0110926284400001</v>
      </c>
      <c r="M232" s="67">
        <v>0.82599999999999996</v>
      </c>
      <c r="N232" s="68">
        <v>1.58</v>
      </c>
      <c r="O232" s="19"/>
    </row>
    <row r="233" spans="1:15" ht="12" customHeight="1" x14ac:dyDescent="0.25">
      <c r="A233" s="118"/>
      <c r="B233" s="18">
        <v>15</v>
      </c>
      <c r="C233" s="67">
        <v>0.3</v>
      </c>
      <c r="D233" s="67">
        <v>7.79</v>
      </c>
      <c r="E233" s="67">
        <v>9.86</v>
      </c>
      <c r="F233" s="67">
        <v>2.57</v>
      </c>
      <c r="G233" s="67">
        <v>1.1499999999999999</v>
      </c>
      <c r="H233" s="67">
        <v>1.46</v>
      </c>
      <c r="I233" s="67">
        <v>0.14000000000000001</v>
      </c>
      <c r="J233" s="67">
        <v>0.2</v>
      </c>
      <c r="K233" s="67">
        <v>0.24</v>
      </c>
      <c r="L233" s="67">
        <v>1.0110926284400001</v>
      </c>
      <c r="M233" s="67">
        <v>0.82599999999999996</v>
      </c>
      <c r="N233" s="68">
        <v>1.58</v>
      </c>
      <c r="O233" s="19"/>
    </row>
    <row r="234" spans="1:15" ht="12" customHeight="1" x14ac:dyDescent="0.25">
      <c r="A234" s="118"/>
      <c r="B234" s="18">
        <v>16</v>
      </c>
      <c r="C234" s="67">
        <v>0.08</v>
      </c>
      <c r="D234" s="67">
        <v>7.13</v>
      </c>
      <c r="E234" s="67">
        <v>8.34</v>
      </c>
      <c r="F234" s="67">
        <v>6.315761258658001</v>
      </c>
      <c r="G234" s="67">
        <v>1.01</v>
      </c>
      <c r="H234" s="67">
        <v>1.1499999999999999</v>
      </c>
      <c r="I234" s="67">
        <v>0.15</v>
      </c>
      <c r="J234" s="67">
        <v>0.2</v>
      </c>
      <c r="K234" s="67">
        <v>0.39</v>
      </c>
      <c r="L234" s="67">
        <v>1.0110926284400001</v>
      </c>
      <c r="M234" s="67">
        <v>0.82599999999999996</v>
      </c>
      <c r="N234" s="68">
        <v>1.41</v>
      </c>
      <c r="O234" s="19"/>
    </row>
    <row r="235" spans="1:15" ht="12" customHeight="1" x14ac:dyDescent="0.25">
      <c r="A235" s="118"/>
      <c r="B235" s="18">
        <v>17</v>
      </c>
      <c r="C235" s="67">
        <v>0.24</v>
      </c>
      <c r="D235" s="67">
        <v>6.29</v>
      </c>
      <c r="E235" s="67">
        <v>8.26</v>
      </c>
      <c r="F235" s="67">
        <v>8.1780674204520007</v>
      </c>
      <c r="G235" s="67">
        <v>0.91800000000000004</v>
      </c>
      <c r="H235" s="67">
        <v>0.82599999999999996</v>
      </c>
      <c r="I235" s="67">
        <v>0.18</v>
      </c>
      <c r="J235" s="67">
        <v>0.19</v>
      </c>
      <c r="K235" s="67">
        <v>0.45</v>
      </c>
      <c r="L235" s="67">
        <v>1.0110926284400001</v>
      </c>
      <c r="M235" s="67">
        <v>0.82599999999999996</v>
      </c>
      <c r="N235" s="68">
        <v>1.3</v>
      </c>
      <c r="O235" s="19"/>
    </row>
    <row r="236" spans="1:15" ht="12" customHeight="1" x14ac:dyDescent="0.25">
      <c r="A236" s="118"/>
      <c r="B236" s="18">
        <v>18</v>
      </c>
      <c r="C236" s="67">
        <v>0.79</v>
      </c>
      <c r="D236" s="67">
        <v>5.26</v>
      </c>
      <c r="E236" s="67">
        <v>10.199999999999999</v>
      </c>
      <c r="F236" s="67">
        <v>7.0320328593480008</v>
      </c>
      <c r="G236" s="67">
        <v>1.1499999999999999</v>
      </c>
      <c r="H236" s="67">
        <v>0.64800000000000002</v>
      </c>
      <c r="I236" s="67">
        <v>0.17</v>
      </c>
      <c r="J236" s="67">
        <v>0.18</v>
      </c>
      <c r="K236" s="67">
        <v>0.45</v>
      </c>
      <c r="L236" s="67">
        <v>1.0110926284400001</v>
      </c>
      <c r="M236" s="67">
        <v>0.82599999999999996</v>
      </c>
      <c r="N236" s="68">
        <v>1.24</v>
      </c>
      <c r="O236" s="19"/>
    </row>
    <row r="237" spans="1:15" ht="12" customHeight="1" x14ac:dyDescent="0.25">
      <c r="A237" s="118"/>
      <c r="B237" s="18">
        <v>19</v>
      </c>
      <c r="C237" s="67">
        <v>0.55000000000000004</v>
      </c>
      <c r="D237" s="67">
        <v>5.26</v>
      </c>
      <c r="E237" s="67">
        <v>14.1</v>
      </c>
      <c r="F237" s="67">
        <v>6.8887785392100014</v>
      </c>
      <c r="G237" s="67">
        <v>1.06</v>
      </c>
      <c r="H237" s="67">
        <v>0.64800000000000002</v>
      </c>
      <c r="I237" s="67">
        <v>0.16</v>
      </c>
      <c r="J237" s="67">
        <v>0.19</v>
      </c>
      <c r="K237" s="67">
        <v>0.48299999999999998</v>
      </c>
      <c r="L237" s="67">
        <v>1.0110926284400001</v>
      </c>
      <c r="M237" s="67">
        <v>0.82599999999999996</v>
      </c>
      <c r="N237" s="68">
        <v>1.24</v>
      </c>
      <c r="O237" s="19"/>
    </row>
    <row r="238" spans="1:15" ht="12" customHeight="1" x14ac:dyDescent="0.25">
      <c r="A238" s="118"/>
      <c r="B238" s="18">
        <v>20</v>
      </c>
      <c r="C238" s="67">
        <v>0.62</v>
      </c>
      <c r="D238" s="67">
        <v>5.8094094720000005</v>
      </c>
      <c r="E238" s="67">
        <v>12.7</v>
      </c>
      <c r="F238" s="67">
        <v>3.13</v>
      </c>
      <c r="G238" s="67">
        <v>0.91800000000000004</v>
      </c>
      <c r="H238" s="67">
        <v>0.91800000000000004</v>
      </c>
      <c r="I238" s="67">
        <v>0.18</v>
      </c>
      <c r="J238" s="67">
        <v>0.19</v>
      </c>
      <c r="K238" s="67">
        <v>0.45</v>
      </c>
      <c r="L238" s="67">
        <v>1.0110926284400001</v>
      </c>
      <c r="M238" s="67">
        <v>0.82599999999999996</v>
      </c>
      <c r="N238" s="68">
        <v>1.19</v>
      </c>
      <c r="O238" s="19"/>
    </row>
    <row r="239" spans="1:15" ht="12" customHeight="1" x14ac:dyDescent="0.25">
      <c r="A239" s="118"/>
      <c r="B239" s="18">
        <v>21</v>
      </c>
      <c r="C239" s="67">
        <v>0.72</v>
      </c>
      <c r="D239" s="67">
        <v>6.57</v>
      </c>
      <c r="E239" s="67">
        <v>10.199999999999999</v>
      </c>
      <c r="F239" s="67">
        <v>2.78</v>
      </c>
      <c r="G239" s="67">
        <v>0.91800000000000004</v>
      </c>
      <c r="H239" s="67">
        <v>0.61499999999999999</v>
      </c>
      <c r="I239" s="67">
        <v>0.17</v>
      </c>
      <c r="J239" s="67">
        <v>0.18</v>
      </c>
      <c r="K239" s="67">
        <v>0.48299999999999998</v>
      </c>
      <c r="L239" s="67">
        <v>1.0110926284400001</v>
      </c>
      <c r="M239" s="67">
        <v>0.82599999999999996</v>
      </c>
      <c r="N239" s="68">
        <v>1.8</v>
      </c>
      <c r="O239" s="19"/>
    </row>
    <row r="240" spans="1:15" ht="12" customHeight="1" x14ac:dyDescent="0.25">
      <c r="A240" s="118"/>
      <c r="B240" s="18">
        <v>22</v>
      </c>
      <c r="C240" s="67">
        <v>0.2</v>
      </c>
      <c r="D240" s="67">
        <v>6.5</v>
      </c>
      <c r="E240" s="67">
        <v>9.09</v>
      </c>
      <c r="F240" s="67">
        <v>2.71</v>
      </c>
      <c r="G240" s="67">
        <v>1.01</v>
      </c>
      <c r="H240" s="67">
        <v>0.45</v>
      </c>
      <c r="I240" s="67">
        <v>0.17</v>
      </c>
      <c r="J240" s="67">
        <v>0.18</v>
      </c>
      <c r="K240" s="67">
        <v>0.58199999999999996</v>
      </c>
      <c r="L240" s="67">
        <v>1.06</v>
      </c>
      <c r="M240" s="67">
        <v>0.872</v>
      </c>
      <c r="N240" s="68">
        <v>4.29</v>
      </c>
      <c r="O240" s="19"/>
    </row>
    <row r="241" spans="1:15" ht="12" customHeight="1" x14ac:dyDescent="0.25">
      <c r="A241" s="118"/>
      <c r="B241" s="18">
        <v>23</v>
      </c>
      <c r="C241" s="67">
        <v>0.5</v>
      </c>
      <c r="D241" s="67">
        <v>6.5</v>
      </c>
      <c r="E241" s="67">
        <v>8.09</v>
      </c>
      <c r="F241" s="67">
        <v>6.54</v>
      </c>
      <c r="G241" s="67">
        <v>2.15</v>
      </c>
      <c r="H241" s="67">
        <v>0.36</v>
      </c>
      <c r="I241" s="67">
        <v>0.3</v>
      </c>
      <c r="J241" s="67">
        <v>0.18</v>
      </c>
      <c r="K241" s="67">
        <v>0.64800000000000002</v>
      </c>
      <c r="L241" s="67">
        <v>1.1000000000000001</v>
      </c>
      <c r="M241" s="67">
        <v>1.35</v>
      </c>
      <c r="N241" s="68">
        <v>3.78</v>
      </c>
      <c r="O241" s="19"/>
    </row>
    <row r="242" spans="1:15" ht="12" customHeight="1" x14ac:dyDescent="0.25">
      <c r="A242" s="118"/>
      <c r="B242" s="18">
        <v>24</v>
      </c>
      <c r="C242" s="67">
        <v>1.1000000000000001</v>
      </c>
      <c r="D242" s="67">
        <v>6.5</v>
      </c>
      <c r="E242" s="67">
        <v>7.27</v>
      </c>
      <c r="F242" s="67">
        <v>4.58</v>
      </c>
      <c r="G242" s="67">
        <v>2.08</v>
      </c>
      <c r="H242" s="67">
        <v>0.28000000000000003</v>
      </c>
      <c r="I242" s="67">
        <v>0.54900000000000004</v>
      </c>
      <c r="J242" s="67">
        <v>0.18</v>
      </c>
      <c r="K242" s="67">
        <v>0.64800000000000002</v>
      </c>
      <c r="L242" s="67">
        <v>1.1000000000000001</v>
      </c>
      <c r="M242" s="67">
        <v>1.24</v>
      </c>
      <c r="N242" s="68">
        <v>2.92</v>
      </c>
      <c r="O242" s="19"/>
    </row>
    <row r="243" spans="1:15" ht="12" customHeight="1" x14ac:dyDescent="0.25">
      <c r="A243" s="118"/>
      <c r="B243" s="18">
        <v>25</v>
      </c>
      <c r="C243" s="67">
        <v>0.93</v>
      </c>
      <c r="D243" s="67">
        <v>6.29</v>
      </c>
      <c r="E243" s="67">
        <v>17.399999999999999</v>
      </c>
      <c r="F243" s="67">
        <v>3.71</v>
      </c>
      <c r="G243" s="67">
        <v>1.41</v>
      </c>
      <c r="H243" s="67">
        <v>0.24</v>
      </c>
      <c r="I243" s="67">
        <v>0.58199999999999996</v>
      </c>
      <c r="J243" s="67">
        <v>0.18</v>
      </c>
      <c r="K243" s="67">
        <v>0.64800000000000002</v>
      </c>
      <c r="L243" s="67">
        <v>1.01</v>
      </c>
      <c r="M243" s="67">
        <v>1.06</v>
      </c>
      <c r="N243" s="68">
        <v>2.4300000000000002</v>
      </c>
      <c r="O243" s="19"/>
    </row>
    <row r="244" spans="1:15" ht="12" customHeight="1" x14ac:dyDescent="0.25">
      <c r="A244" s="118"/>
      <c r="B244" s="18">
        <v>26</v>
      </c>
      <c r="C244" s="67">
        <v>0.02</v>
      </c>
      <c r="D244" s="67">
        <v>5.94</v>
      </c>
      <c r="E244" s="67">
        <v>16</v>
      </c>
      <c r="F244" s="67">
        <v>3.13</v>
      </c>
      <c r="G244" s="67">
        <v>1.1000000000000001</v>
      </c>
      <c r="H244" s="67">
        <v>0.22</v>
      </c>
      <c r="I244" s="67">
        <v>0.58199999999999996</v>
      </c>
      <c r="J244" s="67">
        <v>0.18</v>
      </c>
      <c r="K244" s="67">
        <v>0.78</v>
      </c>
      <c r="L244" s="67">
        <v>0.96399999999999997</v>
      </c>
      <c r="M244" s="67">
        <v>1.58</v>
      </c>
      <c r="N244" s="68">
        <v>2.57</v>
      </c>
      <c r="O244" s="19"/>
    </row>
    <row r="245" spans="1:15" ht="12" customHeight="1" x14ac:dyDescent="0.25">
      <c r="A245" s="118"/>
      <c r="B245" s="18">
        <v>27</v>
      </c>
      <c r="C245" s="67">
        <v>0.56999999999999995</v>
      </c>
      <c r="D245" s="67">
        <v>5.53</v>
      </c>
      <c r="E245" s="67">
        <v>12.4</v>
      </c>
      <c r="F245" s="67">
        <v>3.64</v>
      </c>
      <c r="G245" s="67">
        <v>0.82599999999999996</v>
      </c>
      <c r="H245" s="67">
        <v>0.2</v>
      </c>
      <c r="I245" s="67">
        <v>1.7420220179846486</v>
      </c>
      <c r="J245" s="67">
        <v>0.18</v>
      </c>
      <c r="K245" s="67">
        <v>1.63</v>
      </c>
      <c r="L245" s="67">
        <v>0.91800000000000004</v>
      </c>
      <c r="M245" s="67">
        <v>3.06</v>
      </c>
      <c r="N245" s="68">
        <v>2.29</v>
      </c>
      <c r="O245" s="19"/>
    </row>
    <row r="246" spans="1:15" ht="12" customHeight="1" x14ac:dyDescent="0.25">
      <c r="A246" s="118"/>
      <c r="B246" s="18">
        <v>28</v>
      </c>
      <c r="C246" s="67">
        <v>0.62</v>
      </c>
      <c r="D246" s="67">
        <v>5.12</v>
      </c>
      <c r="E246" s="67">
        <v>9.94</v>
      </c>
      <c r="F246" s="67">
        <v>3.13</v>
      </c>
      <c r="G246" s="67">
        <v>0.747</v>
      </c>
      <c r="H246" s="67">
        <v>0.82599999999999996</v>
      </c>
      <c r="I246" s="67">
        <v>2.8547494740090289</v>
      </c>
      <c r="J246" s="67">
        <v>0.19</v>
      </c>
      <c r="K246" s="67">
        <v>1.35</v>
      </c>
      <c r="L246" s="67">
        <v>0.91800000000000004</v>
      </c>
      <c r="M246" s="67">
        <v>1.94</v>
      </c>
      <c r="N246" s="68">
        <v>1.94</v>
      </c>
      <c r="O246" s="19"/>
    </row>
    <row r="247" spans="1:15" ht="12" customHeight="1" x14ac:dyDescent="0.25">
      <c r="A247" s="118"/>
      <c r="B247" s="18">
        <v>29</v>
      </c>
      <c r="C247" s="67">
        <v>0.32</v>
      </c>
      <c r="D247" s="67">
        <v>4.72</v>
      </c>
      <c r="E247" s="67">
        <v>8.42</v>
      </c>
      <c r="F247" s="67">
        <v>2.64</v>
      </c>
      <c r="G247" s="67">
        <v>0.64800000000000002</v>
      </c>
      <c r="H247" s="67">
        <v>1.41</v>
      </c>
      <c r="I247" s="67">
        <v>0.64867164826206081</v>
      </c>
      <c r="J247" s="67">
        <v>0.24</v>
      </c>
      <c r="K247" s="67">
        <v>1.01</v>
      </c>
      <c r="L247" s="67">
        <v>0.872</v>
      </c>
      <c r="M247" s="67">
        <v>1.52</v>
      </c>
      <c r="N247" s="68">
        <v>1.63</v>
      </c>
      <c r="O247" s="19"/>
    </row>
    <row r="248" spans="1:15" ht="12" customHeight="1" x14ac:dyDescent="0.25">
      <c r="A248" s="118"/>
      <c r="B248" s="18">
        <v>30</v>
      </c>
      <c r="C248" s="67">
        <v>0.5</v>
      </c>
      <c r="D248" s="67"/>
      <c r="E248" s="67">
        <v>7.52</v>
      </c>
      <c r="F248" s="67">
        <v>2.4300000000000002</v>
      </c>
      <c r="G248" s="67">
        <v>0.58199999999999996</v>
      </c>
      <c r="H248" s="67">
        <v>0.58199999999999996</v>
      </c>
      <c r="I248" s="67">
        <v>0.80160357042412356</v>
      </c>
      <c r="J248" s="67">
        <v>0.3</v>
      </c>
      <c r="K248" s="67">
        <v>0.82599999999999996</v>
      </c>
      <c r="L248" s="67">
        <v>0.872</v>
      </c>
      <c r="M248" s="67">
        <v>2.5</v>
      </c>
      <c r="N248" s="68">
        <v>1.41</v>
      </c>
      <c r="O248" s="19"/>
    </row>
    <row r="249" spans="1:15" ht="12" customHeight="1" thickBot="1" x14ac:dyDescent="0.3">
      <c r="A249" s="119"/>
      <c r="B249" s="21">
        <v>31</v>
      </c>
      <c r="C249" s="69">
        <v>0.13</v>
      </c>
      <c r="D249" s="69"/>
      <c r="E249" s="69">
        <v>6.94</v>
      </c>
      <c r="F249" s="69"/>
      <c r="G249" s="69">
        <v>0.51600000000000001</v>
      </c>
      <c r="H249" s="69"/>
      <c r="I249" s="69">
        <v>0.747</v>
      </c>
      <c r="J249" s="69">
        <v>0.28000000000000003</v>
      </c>
      <c r="K249" s="69"/>
      <c r="L249" s="69">
        <v>0.96399999999999997</v>
      </c>
      <c r="M249" s="69"/>
      <c r="N249" s="70">
        <v>1.46</v>
      </c>
      <c r="O249" s="19"/>
    </row>
    <row r="250" spans="1:15" ht="12" customHeight="1" x14ac:dyDescent="0.25">
      <c r="A250" s="117">
        <v>2009</v>
      </c>
      <c r="B250" s="6">
        <v>1</v>
      </c>
      <c r="C250" s="59">
        <v>0.747</v>
      </c>
      <c r="D250" s="59">
        <v>5.96</v>
      </c>
      <c r="E250" s="59">
        <v>15.9</v>
      </c>
      <c r="F250" s="59">
        <v>7.93</v>
      </c>
      <c r="G250" s="59">
        <v>1.58</v>
      </c>
      <c r="H250" s="59">
        <v>0.51600000000000001</v>
      </c>
      <c r="I250" s="59">
        <v>2.29</v>
      </c>
      <c r="J250" s="59">
        <v>0.3</v>
      </c>
      <c r="K250" s="59">
        <v>0.45</v>
      </c>
      <c r="L250" s="59">
        <v>0.39</v>
      </c>
      <c r="M250" s="59">
        <v>1.58</v>
      </c>
      <c r="N250" s="60">
        <v>1.35</v>
      </c>
      <c r="O250" s="10"/>
    </row>
    <row r="251" spans="1:15" ht="12" customHeight="1" x14ac:dyDescent="0.25">
      <c r="A251" s="118"/>
      <c r="B251" s="9">
        <v>2</v>
      </c>
      <c r="C251" s="61">
        <v>0.78</v>
      </c>
      <c r="D251" s="61">
        <v>5.29</v>
      </c>
      <c r="E251" s="61">
        <v>23.6</v>
      </c>
      <c r="F251" s="61">
        <v>7.1</v>
      </c>
      <c r="G251" s="61">
        <v>1.3</v>
      </c>
      <c r="H251" s="61">
        <v>0.64800000000000002</v>
      </c>
      <c r="I251" s="61">
        <v>5.37</v>
      </c>
      <c r="J251" s="61">
        <v>0.28000000000000003</v>
      </c>
      <c r="K251" s="61">
        <v>0.42</v>
      </c>
      <c r="L251" s="61">
        <v>0.45</v>
      </c>
      <c r="M251" s="61">
        <v>1.41</v>
      </c>
      <c r="N251" s="62">
        <v>1.3</v>
      </c>
      <c r="O251" s="10"/>
    </row>
    <row r="252" spans="1:15" ht="12" customHeight="1" x14ac:dyDescent="0.25">
      <c r="A252" s="118"/>
      <c r="B252" s="9">
        <v>3</v>
      </c>
      <c r="C252" s="61">
        <v>0.64800000000000002</v>
      </c>
      <c r="D252" s="61">
        <v>6.22</v>
      </c>
      <c r="E252" s="61">
        <v>18.399999999999999</v>
      </c>
      <c r="F252" s="61">
        <v>6.3</v>
      </c>
      <c r="G252" s="61">
        <v>1.1000000000000001</v>
      </c>
      <c r="H252" s="61">
        <v>4</v>
      </c>
      <c r="I252" s="61">
        <v>4.6500000000000004</v>
      </c>
      <c r="J252" s="61">
        <v>0.26</v>
      </c>
      <c r="K252" s="61">
        <v>0.39</v>
      </c>
      <c r="L252" s="61">
        <v>0.54900000000000004</v>
      </c>
      <c r="M252" s="61">
        <v>1.52</v>
      </c>
      <c r="N252" s="62">
        <v>2.15</v>
      </c>
      <c r="O252" s="10"/>
    </row>
    <row r="253" spans="1:15" ht="12" customHeight="1" x14ac:dyDescent="0.25">
      <c r="A253" s="118"/>
      <c r="B253" s="9">
        <v>4</v>
      </c>
      <c r="C253" s="61">
        <v>0.64800000000000002</v>
      </c>
      <c r="D253" s="61">
        <v>7.18</v>
      </c>
      <c r="E253" s="61">
        <v>49.9</v>
      </c>
      <c r="F253" s="61">
        <v>5.71</v>
      </c>
      <c r="G253" s="61">
        <v>1.01</v>
      </c>
      <c r="H253" s="61">
        <v>2.2200000000000002</v>
      </c>
      <c r="I253" s="61">
        <v>5.05</v>
      </c>
      <c r="J253" s="61">
        <v>0.26</v>
      </c>
      <c r="K253" s="61">
        <v>0.39</v>
      </c>
      <c r="L253" s="61">
        <v>0.747</v>
      </c>
      <c r="M253" s="61">
        <v>2.78</v>
      </c>
      <c r="N253" s="62">
        <v>3.35</v>
      </c>
      <c r="O253" s="10"/>
    </row>
    <row r="254" spans="1:15" ht="12" customHeight="1" x14ac:dyDescent="0.25">
      <c r="A254" s="118"/>
      <c r="B254" s="9">
        <v>5</v>
      </c>
      <c r="C254" s="61">
        <v>0.58199999999999996</v>
      </c>
      <c r="D254" s="61">
        <v>5.79</v>
      </c>
      <c r="E254" s="61">
        <v>18.3</v>
      </c>
      <c r="F254" s="61">
        <v>5.21</v>
      </c>
      <c r="G254" s="61">
        <v>1.1499999999999999</v>
      </c>
      <c r="H254" s="61">
        <v>1.87</v>
      </c>
      <c r="I254" s="61">
        <v>12.5</v>
      </c>
      <c r="J254" s="61">
        <v>0.28000000000000003</v>
      </c>
      <c r="K254" s="61">
        <v>0.39</v>
      </c>
      <c r="L254" s="61">
        <v>0.68100000000000005</v>
      </c>
      <c r="M254" s="61">
        <v>2.71</v>
      </c>
      <c r="N254" s="62">
        <v>2.57</v>
      </c>
      <c r="O254" s="10"/>
    </row>
    <row r="255" spans="1:15" ht="12" customHeight="1" x14ac:dyDescent="0.25">
      <c r="A255" s="118"/>
      <c r="B255" s="9">
        <v>6</v>
      </c>
      <c r="C255" s="61">
        <v>0.61499999999999999</v>
      </c>
      <c r="D255" s="61">
        <v>4.43</v>
      </c>
      <c r="E255" s="61">
        <v>20.5</v>
      </c>
      <c r="F255" s="61">
        <v>4.8899999999999997</v>
      </c>
      <c r="G255" s="61">
        <v>1.19</v>
      </c>
      <c r="H255" s="61">
        <v>3.93</v>
      </c>
      <c r="I255" s="61">
        <v>4.97</v>
      </c>
      <c r="J255" s="61">
        <v>1.94</v>
      </c>
      <c r="K255" s="61">
        <v>0.39</v>
      </c>
      <c r="L255" s="61">
        <v>0.58199999999999996</v>
      </c>
      <c r="M255" s="61">
        <v>3.93</v>
      </c>
      <c r="N255" s="62">
        <v>2.2200000000000002</v>
      </c>
      <c r="O255" s="10"/>
    </row>
    <row r="256" spans="1:15" ht="12" customHeight="1" x14ac:dyDescent="0.25">
      <c r="A256" s="118"/>
      <c r="B256" s="9">
        <v>7</v>
      </c>
      <c r="C256" s="61">
        <v>0.45</v>
      </c>
      <c r="D256" s="61">
        <v>3.71</v>
      </c>
      <c r="E256" s="61">
        <v>15.4</v>
      </c>
      <c r="F256" s="61">
        <v>4.51</v>
      </c>
      <c r="G256" s="61">
        <v>1.01</v>
      </c>
      <c r="H256" s="61">
        <v>2.29</v>
      </c>
      <c r="I256" s="61">
        <v>3.42</v>
      </c>
      <c r="J256" s="61">
        <v>11.4</v>
      </c>
      <c r="K256" s="61">
        <v>0.39</v>
      </c>
      <c r="L256" s="61">
        <v>0.58199999999999996</v>
      </c>
      <c r="M256" s="61">
        <v>19</v>
      </c>
      <c r="N256" s="62">
        <v>2.0099999999999998</v>
      </c>
      <c r="O256" s="10"/>
    </row>
    <row r="257" spans="1:15" ht="12" customHeight="1" x14ac:dyDescent="0.25">
      <c r="A257" s="118"/>
      <c r="B257" s="9">
        <v>8</v>
      </c>
      <c r="C257" s="61">
        <v>0.39</v>
      </c>
      <c r="D257" s="61">
        <v>3.13</v>
      </c>
      <c r="E257" s="61">
        <v>44.7</v>
      </c>
      <c r="F257" s="61">
        <v>4.29</v>
      </c>
      <c r="G257" s="61">
        <v>0.91800000000000004</v>
      </c>
      <c r="H257" s="61">
        <v>1.1499999999999999</v>
      </c>
      <c r="I257" s="61">
        <v>3.49</v>
      </c>
      <c r="J257" s="61">
        <v>2.0099999999999998</v>
      </c>
      <c r="K257" s="61">
        <v>0.39</v>
      </c>
      <c r="L257" s="61">
        <v>0.54900000000000004</v>
      </c>
      <c r="M257" s="61">
        <v>10.5</v>
      </c>
      <c r="N257" s="62">
        <v>1.8</v>
      </c>
      <c r="O257" s="10"/>
    </row>
    <row r="258" spans="1:15" ht="12" customHeight="1" x14ac:dyDescent="0.25">
      <c r="A258" s="118"/>
      <c r="B258" s="9">
        <v>9</v>
      </c>
      <c r="C258" s="61">
        <v>0.39</v>
      </c>
      <c r="D258" s="61">
        <v>2.71</v>
      </c>
      <c r="E258" s="61">
        <v>23</v>
      </c>
      <c r="F258" s="61">
        <v>3.93</v>
      </c>
      <c r="G258" s="61">
        <v>0.872</v>
      </c>
      <c r="H258" s="61">
        <v>0.78</v>
      </c>
      <c r="I258" s="61">
        <v>11.4</v>
      </c>
      <c r="J258" s="61">
        <v>1.06</v>
      </c>
      <c r="K258" s="61">
        <v>0.39</v>
      </c>
      <c r="L258" s="61">
        <v>0.51600000000000001</v>
      </c>
      <c r="M258" s="61">
        <v>6.86</v>
      </c>
      <c r="N258" s="62">
        <v>11.7</v>
      </c>
      <c r="O258" s="10"/>
    </row>
    <row r="259" spans="1:15" ht="12" customHeight="1" x14ac:dyDescent="0.25">
      <c r="A259" s="118"/>
      <c r="B259" s="9">
        <v>10</v>
      </c>
      <c r="C259" s="61">
        <v>0.45</v>
      </c>
      <c r="D259" s="61">
        <v>2.29</v>
      </c>
      <c r="E259" s="61">
        <v>51.9</v>
      </c>
      <c r="F259" s="61">
        <v>3.64</v>
      </c>
      <c r="G259" s="61">
        <v>0.747</v>
      </c>
      <c r="H259" s="61">
        <v>0.61499999999999999</v>
      </c>
      <c r="I259" s="61">
        <v>5.37</v>
      </c>
      <c r="J259" s="61">
        <v>0.747</v>
      </c>
      <c r="K259" s="61">
        <v>0.33</v>
      </c>
      <c r="L259" s="61">
        <v>0.51600000000000001</v>
      </c>
      <c r="M259" s="61">
        <v>5.13</v>
      </c>
      <c r="N259" s="62">
        <v>28.8</v>
      </c>
      <c r="O259" s="10"/>
    </row>
    <row r="260" spans="1:15" ht="12" customHeight="1" x14ac:dyDescent="0.25">
      <c r="A260" s="118"/>
      <c r="B260" s="9">
        <v>11</v>
      </c>
      <c r="C260" s="61">
        <v>0.36</v>
      </c>
      <c r="D260" s="61">
        <v>2.0099999999999998</v>
      </c>
      <c r="E260" s="61">
        <v>20.100000000000001</v>
      </c>
      <c r="F260" s="61">
        <v>3.27</v>
      </c>
      <c r="G260" s="61">
        <v>0.82599999999999996</v>
      </c>
      <c r="H260" s="61">
        <v>0.48299999999999998</v>
      </c>
      <c r="I260" s="61">
        <v>3.2</v>
      </c>
      <c r="J260" s="61">
        <v>0.68100000000000005</v>
      </c>
      <c r="K260" s="61">
        <v>0.28000000000000003</v>
      </c>
      <c r="L260" s="61">
        <v>0.54900000000000004</v>
      </c>
      <c r="M260" s="61">
        <v>14.7</v>
      </c>
      <c r="N260" s="62">
        <v>11.2</v>
      </c>
      <c r="O260" s="10"/>
    </row>
    <row r="261" spans="1:15" ht="12" customHeight="1" x14ac:dyDescent="0.25">
      <c r="A261" s="118"/>
      <c r="B261" s="9">
        <v>12</v>
      </c>
      <c r="C261" s="61">
        <v>0.36</v>
      </c>
      <c r="D261" s="61">
        <v>4.97</v>
      </c>
      <c r="E261" s="61">
        <v>14.7</v>
      </c>
      <c r="F261" s="61">
        <v>2.92</v>
      </c>
      <c r="G261" s="61">
        <v>0.82599999999999996</v>
      </c>
      <c r="H261" s="61">
        <v>0.42</v>
      </c>
      <c r="I261" s="61">
        <v>2.4300000000000002</v>
      </c>
      <c r="J261" s="61">
        <v>2.71</v>
      </c>
      <c r="K261" s="61">
        <v>0.28000000000000003</v>
      </c>
      <c r="L261" s="61">
        <v>0.61499999999999999</v>
      </c>
      <c r="M261" s="61">
        <v>8.34</v>
      </c>
      <c r="N261" s="62">
        <v>7.27</v>
      </c>
      <c r="O261" s="10"/>
    </row>
    <row r="262" spans="1:15" ht="12" customHeight="1" x14ac:dyDescent="0.25">
      <c r="A262" s="118"/>
      <c r="B262" s="9">
        <v>13</v>
      </c>
      <c r="C262" s="61">
        <v>0.36</v>
      </c>
      <c r="D262" s="61">
        <v>6.05</v>
      </c>
      <c r="E262" s="61">
        <v>12.4</v>
      </c>
      <c r="F262" s="61">
        <v>2.64</v>
      </c>
      <c r="G262" s="61">
        <v>0.71399999999999997</v>
      </c>
      <c r="H262" s="61">
        <v>0.39</v>
      </c>
      <c r="I262" s="61">
        <v>2.0099999999999998</v>
      </c>
      <c r="J262" s="61">
        <v>1.24</v>
      </c>
      <c r="K262" s="61">
        <v>0.3</v>
      </c>
      <c r="L262" s="61">
        <v>3.56</v>
      </c>
      <c r="M262" s="61">
        <v>6.3</v>
      </c>
      <c r="N262" s="62">
        <v>5.37</v>
      </c>
      <c r="O262" s="10"/>
    </row>
    <row r="263" spans="1:15" ht="12" customHeight="1" x14ac:dyDescent="0.25">
      <c r="A263" s="118"/>
      <c r="B263" s="9">
        <v>14</v>
      </c>
      <c r="C263" s="61">
        <v>0.36</v>
      </c>
      <c r="D263" s="61">
        <v>5.37</v>
      </c>
      <c r="E263" s="61">
        <v>11.9</v>
      </c>
      <c r="F263" s="61">
        <v>2.36</v>
      </c>
      <c r="G263" s="61">
        <v>0.747</v>
      </c>
      <c r="H263" s="61">
        <v>0.33</v>
      </c>
      <c r="I263" s="61">
        <v>1.63</v>
      </c>
      <c r="J263" s="61">
        <v>0.71399999999999997</v>
      </c>
      <c r="K263" s="61">
        <v>0.3</v>
      </c>
      <c r="L263" s="61">
        <v>8.75</v>
      </c>
      <c r="M263" s="61">
        <v>4.7300000000000004</v>
      </c>
      <c r="N263" s="62">
        <v>4.29</v>
      </c>
      <c r="O263" s="10"/>
    </row>
    <row r="264" spans="1:15" ht="12" customHeight="1" x14ac:dyDescent="0.25">
      <c r="A264" s="118"/>
      <c r="B264" s="9">
        <v>15</v>
      </c>
      <c r="C264" s="61">
        <v>0.42</v>
      </c>
      <c r="D264" s="61">
        <v>5.21</v>
      </c>
      <c r="E264" s="61">
        <v>11.9</v>
      </c>
      <c r="F264" s="61">
        <v>2.15</v>
      </c>
      <c r="G264" s="61">
        <v>0.71399999999999997</v>
      </c>
      <c r="H264" s="61">
        <v>0.28000000000000003</v>
      </c>
      <c r="I264" s="61">
        <v>1.3</v>
      </c>
      <c r="J264" s="61">
        <v>0.61499999999999999</v>
      </c>
      <c r="K264" s="61">
        <v>0.3</v>
      </c>
      <c r="L264" s="61">
        <v>2.78</v>
      </c>
      <c r="M264" s="61">
        <v>3.93</v>
      </c>
      <c r="N264" s="62">
        <v>4.1399999999999997</v>
      </c>
      <c r="O264" s="10"/>
    </row>
    <row r="265" spans="1:15" ht="12" customHeight="1" x14ac:dyDescent="0.25">
      <c r="A265" s="118"/>
      <c r="B265" s="9">
        <v>16</v>
      </c>
      <c r="C265" s="61">
        <v>0.48299999999999998</v>
      </c>
      <c r="D265" s="61">
        <v>4.97</v>
      </c>
      <c r="E265" s="61">
        <v>9.35</v>
      </c>
      <c r="F265" s="61">
        <v>1.87</v>
      </c>
      <c r="G265" s="61">
        <v>0.61499999999999999</v>
      </c>
      <c r="H265" s="61">
        <v>0.26</v>
      </c>
      <c r="I265" s="61">
        <v>1.1000000000000001</v>
      </c>
      <c r="J265" s="61">
        <v>0.54900000000000004</v>
      </c>
      <c r="K265" s="61">
        <v>0.3</v>
      </c>
      <c r="L265" s="61">
        <v>1.46</v>
      </c>
      <c r="M265" s="61">
        <v>3.35</v>
      </c>
      <c r="N265" s="62">
        <v>4.51</v>
      </c>
      <c r="O265" s="10"/>
    </row>
    <row r="266" spans="1:15" ht="12" customHeight="1" x14ac:dyDescent="0.25">
      <c r="A266" s="118"/>
      <c r="B266" s="9">
        <v>17</v>
      </c>
      <c r="C266" s="61">
        <v>0.48299999999999998</v>
      </c>
      <c r="D266" s="61">
        <v>4.8099999999999996</v>
      </c>
      <c r="E266" s="61">
        <v>8.34</v>
      </c>
      <c r="F266" s="61">
        <v>1.69</v>
      </c>
      <c r="G266" s="61">
        <v>0.54900000000000004</v>
      </c>
      <c r="H266" s="61">
        <v>0.22</v>
      </c>
      <c r="I266" s="61">
        <v>0.872</v>
      </c>
      <c r="J266" s="61">
        <v>0.48299999999999998</v>
      </c>
      <c r="K266" s="61">
        <v>0.3</v>
      </c>
      <c r="L266" s="61">
        <v>1.1000000000000001</v>
      </c>
      <c r="M266" s="61">
        <v>2.78</v>
      </c>
      <c r="N266" s="62">
        <v>4.8899999999999997</v>
      </c>
      <c r="O266" s="10"/>
    </row>
    <row r="267" spans="1:15" ht="12" customHeight="1" x14ac:dyDescent="0.25">
      <c r="A267" s="118"/>
      <c r="B267" s="9">
        <v>18</v>
      </c>
      <c r="C267" s="61">
        <v>0.48299999999999998</v>
      </c>
      <c r="D267" s="61">
        <v>6.22</v>
      </c>
      <c r="E267" s="61">
        <v>7.85</v>
      </c>
      <c r="F267" s="61">
        <v>1.58</v>
      </c>
      <c r="G267" s="61">
        <v>0.48299999999999998</v>
      </c>
      <c r="H267" s="61">
        <v>0.2</v>
      </c>
      <c r="I267" s="61">
        <v>0.747</v>
      </c>
      <c r="J267" s="61">
        <v>0.42</v>
      </c>
      <c r="K267" s="61">
        <v>0.3</v>
      </c>
      <c r="L267" s="61">
        <v>0.96399999999999997</v>
      </c>
      <c r="M267" s="61">
        <v>2.29</v>
      </c>
      <c r="N267" s="62">
        <v>5.29</v>
      </c>
      <c r="O267" s="10"/>
    </row>
    <row r="268" spans="1:15" ht="12" customHeight="1" x14ac:dyDescent="0.25">
      <c r="A268" s="118"/>
      <c r="B268" s="9">
        <v>19</v>
      </c>
      <c r="C268" s="61">
        <v>0.48299999999999998</v>
      </c>
      <c r="D268" s="61">
        <v>6.7</v>
      </c>
      <c r="E268" s="61">
        <v>5.79</v>
      </c>
      <c r="F268" s="61">
        <v>1.58</v>
      </c>
      <c r="G268" s="61">
        <v>0.45</v>
      </c>
      <c r="H268" s="61">
        <v>0.2</v>
      </c>
      <c r="I268" s="61">
        <v>0.71399999999999997</v>
      </c>
      <c r="J268" s="61">
        <v>0.39</v>
      </c>
      <c r="K268" s="61">
        <v>0.3</v>
      </c>
      <c r="L268" s="61">
        <v>2.99</v>
      </c>
      <c r="M268" s="61">
        <v>1.8</v>
      </c>
      <c r="N268" s="62">
        <v>5.21</v>
      </c>
      <c r="O268" s="10"/>
    </row>
    <row r="269" spans="1:15" ht="12" customHeight="1" x14ac:dyDescent="0.25">
      <c r="A269" s="118"/>
      <c r="B269" s="9">
        <v>20</v>
      </c>
      <c r="C269" s="61">
        <v>0.91800000000000004</v>
      </c>
      <c r="D269" s="61">
        <v>6.86</v>
      </c>
      <c r="E269" s="61">
        <v>4.58</v>
      </c>
      <c r="F269" s="61">
        <v>1.52</v>
      </c>
      <c r="G269" s="61">
        <v>0.45</v>
      </c>
      <c r="H269" s="61">
        <v>0.19</v>
      </c>
      <c r="I269" s="61">
        <v>0.71399999999999997</v>
      </c>
      <c r="J269" s="61">
        <v>0.36</v>
      </c>
      <c r="K269" s="61">
        <v>0.33</v>
      </c>
      <c r="L269" s="61">
        <v>7.35</v>
      </c>
      <c r="M269" s="61">
        <v>1.58</v>
      </c>
      <c r="N269" s="62">
        <v>6.3</v>
      </c>
      <c r="O269" s="10"/>
    </row>
    <row r="270" spans="1:15" ht="12" customHeight="1" x14ac:dyDescent="0.25">
      <c r="A270" s="118"/>
      <c r="B270" s="9">
        <v>21</v>
      </c>
      <c r="C270" s="61">
        <v>2.2200000000000002</v>
      </c>
      <c r="D270" s="61">
        <v>6.62</v>
      </c>
      <c r="E270" s="61">
        <v>6.46</v>
      </c>
      <c r="F270" s="61">
        <v>1.58</v>
      </c>
      <c r="G270" s="61">
        <v>0.747</v>
      </c>
      <c r="H270" s="61">
        <v>0.19</v>
      </c>
      <c r="I270" s="61">
        <v>0.68100000000000005</v>
      </c>
      <c r="J270" s="61">
        <v>0.33</v>
      </c>
      <c r="K270" s="61">
        <v>0.36</v>
      </c>
      <c r="L270" s="61">
        <v>3.93</v>
      </c>
      <c r="M270" s="61">
        <v>1.46</v>
      </c>
      <c r="N270" s="62">
        <v>7.76</v>
      </c>
      <c r="O270" s="10"/>
    </row>
    <row r="271" spans="1:15" ht="12" customHeight="1" x14ac:dyDescent="0.25">
      <c r="A271" s="118"/>
      <c r="B271" s="9">
        <v>22</v>
      </c>
      <c r="C271" s="61">
        <v>2.71</v>
      </c>
      <c r="D271" s="61">
        <v>5.96</v>
      </c>
      <c r="E271" s="61">
        <v>7.76</v>
      </c>
      <c r="F271" s="61">
        <v>1.58</v>
      </c>
      <c r="G271" s="61">
        <v>1.1000000000000001</v>
      </c>
      <c r="H271" s="61">
        <v>0.26</v>
      </c>
      <c r="I271" s="61">
        <v>0.61499999999999999</v>
      </c>
      <c r="J271" s="61">
        <v>0.33</v>
      </c>
      <c r="K271" s="61">
        <v>0.36</v>
      </c>
      <c r="L271" s="61">
        <v>2.15</v>
      </c>
      <c r="M271" s="61">
        <v>1.35</v>
      </c>
      <c r="N271" s="62">
        <v>7.52</v>
      </c>
      <c r="O271" s="10"/>
    </row>
    <row r="272" spans="1:15" ht="12" customHeight="1" x14ac:dyDescent="0.25">
      <c r="A272" s="118"/>
      <c r="B272" s="9">
        <v>23</v>
      </c>
      <c r="C272" s="61">
        <v>2.36</v>
      </c>
      <c r="D272" s="61">
        <v>5.79</v>
      </c>
      <c r="E272" s="61">
        <v>6.46</v>
      </c>
      <c r="F272" s="61">
        <v>1.69</v>
      </c>
      <c r="G272" s="61">
        <v>0.61499999999999999</v>
      </c>
      <c r="H272" s="61">
        <v>0.51600000000000001</v>
      </c>
      <c r="I272" s="61">
        <v>0.58199999999999996</v>
      </c>
      <c r="J272" s="61">
        <v>0.36</v>
      </c>
      <c r="K272" s="61">
        <v>0.33</v>
      </c>
      <c r="L272" s="61">
        <v>3.56</v>
      </c>
      <c r="M272" s="61">
        <v>1.3</v>
      </c>
      <c r="N272" s="62">
        <v>52.8</v>
      </c>
      <c r="O272" s="10"/>
    </row>
    <row r="273" spans="1:15" ht="12" customHeight="1" x14ac:dyDescent="0.25">
      <c r="A273" s="118"/>
      <c r="B273" s="9">
        <v>24</v>
      </c>
      <c r="C273" s="61">
        <v>2.08</v>
      </c>
      <c r="D273" s="61">
        <v>5.88</v>
      </c>
      <c r="E273" s="61">
        <v>7.27</v>
      </c>
      <c r="F273" s="61">
        <v>1.52</v>
      </c>
      <c r="G273" s="61">
        <v>0.48299999999999998</v>
      </c>
      <c r="H273" s="61">
        <v>0.71399999999999997</v>
      </c>
      <c r="I273" s="61">
        <v>0.51600000000000001</v>
      </c>
      <c r="J273" s="61">
        <v>0.36</v>
      </c>
      <c r="K273" s="61">
        <v>0.33</v>
      </c>
      <c r="L273" s="61">
        <v>2.99</v>
      </c>
      <c r="M273" s="61">
        <v>1.19</v>
      </c>
      <c r="N273" s="62">
        <v>19.399999999999999</v>
      </c>
      <c r="O273" s="10"/>
    </row>
    <row r="274" spans="1:15" ht="12" customHeight="1" x14ac:dyDescent="0.25">
      <c r="A274" s="118"/>
      <c r="B274" s="9">
        <v>25</v>
      </c>
      <c r="C274" s="61">
        <v>4.3600000000000003</v>
      </c>
      <c r="D274" s="61">
        <v>5.37</v>
      </c>
      <c r="E274" s="61">
        <v>11.2</v>
      </c>
      <c r="F274" s="61">
        <v>1.35</v>
      </c>
      <c r="G274" s="61">
        <v>0.42</v>
      </c>
      <c r="H274" s="61">
        <v>7.43</v>
      </c>
      <c r="I274" s="61">
        <v>0.45</v>
      </c>
      <c r="J274" s="61">
        <v>0.39</v>
      </c>
      <c r="K274" s="61">
        <v>0.33</v>
      </c>
      <c r="L274" s="61">
        <v>2.5</v>
      </c>
      <c r="M274" s="61">
        <v>1.1499999999999999</v>
      </c>
      <c r="N274" s="62">
        <v>14</v>
      </c>
      <c r="O274" s="10"/>
    </row>
    <row r="275" spans="1:15" ht="12" customHeight="1" x14ac:dyDescent="0.25">
      <c r="A275" s="118"/>
      <c r="B275" s="9">
        <v>26</v>
      </c>
      <c r="C275" s="61">
        <v>10.7</v>
      </c>
      <c r="D275" s="61">
        <v>5.79</v>
      </c>
      <c r="E275" s="61">
        <v>9.35</v>
      </c>
      <c r="F275" s="61">
        <v>1.24</v>
      </c>
      <c r="G275" s="61">
        <v>0.45</v>
      </c>
      <c r="H275" s="61">
        <v>20.399999999999999</v>
      </c>
      <c r="I275" s="61">
        <v>0.45</v>
      </c>
      <c r="J275" s="61">
        <v>0.39</v>
      </c>
      <c r="K275" s="61">
        <v>0.3</v>
      </c>
      <c r="L275" s="61">
        <v>2.15</v>
      </c>
      <c r="M275" s="61">
        <v>1.1000000000000001</v>
      </c>
      <c r="N275" s="62">
        <v>10.7</v>
      </c>
      <c r="O275" s="10"/>
    </row>
    <row r="276" spans="1:15" ht="12" customHeight="1" x14ac:dyDescent="0.25">
      <c r="A276" s="118"/>
      <c r="B276" s="9">
        <v>27</v>
      </c>
      <c r="C276" s="61">
        <v>7.43</v>
      </c>
      <c r="D276" s="61">
        <v>7.18</v>
      </c>
      <c r="E276" s="61">
        <v>7.68</v>
      </c>
      <c r="F276" s="61">
        <v>1.1499999999999999</v>
      </c>
      <c r="G276" s="61">
        <v>0.42</v>
      </c>
      <c r="H276" s="61">
        <v>7.43</v>
      </c>
      <c r="I276" s="61">
        <v>0.42</v>
      </c>
      <c r="J276" s="61">
        <v>0.36</v>
      </c>
      <c r="K276" s="61">
        <v>0.36</v>
      </c>
      <c r="L276" s="61">
        <v>1.8</v>
      </c>
      <c r="M276" s="61">
        <v>1.01</v>
      </c>
      <c r="N276" s="62">
        <v>17.5</v>
      </c>
      <c r="O276" s="10"/>
    </row>
    <row r="277" spans="1:15" ht="12" customHeight="1" x14ac:dyDescent="0.25">
      <c r="A277" s="118"/>
      <c r="B277" s="9">
        <v>28</v>
      </c>
      <c r="C277" s="61">
        <v>4.97</v>
      </c>
      <c r="D277" s="61">
        <v>12</v>
      </c>
      <c r="E277" s="61">
        <v>8.26</v>
      </c>
      <c r="F277" s="61">
        <v>1.1000000000000001</v>
      </c>
      <c r="G277" s="61">
        <v>0.36</v>
      </c>
      <c r="H277" s="61">
        <v>5.96</v>
      </c>
      <c r="I277" s="61">
        <v>0.39</v>
      </c>
      <c r="J277" s="61">
        <v>0.33</v>
      </c>
      <c r="K277" s="61">
        <v>0.39</v>
      </c>
      <c r="L277" s="61">
        <v>1.74</v>
      </c>
      <c r="M277" s="61">
        <v>1.01</v>
      </c>
      <c r="N277" s="62">
        <v>40.5</v>
      </c>
      <c r="O277" s="10"/>
    </row>
    <row r="278" spans="1:15" ht="12" customHeight="1" x14ac:dyDescent="0.25">
      <c r="A278" s="118"/>
      <c r="B278" s="9">
        <v>29</v>
      </c>
      <c r="C278" s="61">
        <v>11.2</v>
      </c>
      <c r="D278" s="61"/>
      <c r="E278" s="61">
        <v>7.68</v>
      </c>
      <c r="F278" s="61">
        <v>1.1000000000000001</v>
      </c>
      <c r="G278" s="61">
        <v>0.36</v>
      </c>
      <c r="H278" s="61">
        <v>9.6</v>
      </c>
      <c r="I278" s="61">
        <v>0.36</v>
      </c>
      <c r="J278" s="61">
        <v>0.33</v>
      </c>
      <c r="K278" s="61">
        <v>0.39</v>
      </c>
      <c r="L278" s="61">
        <v>1.8</v>
      </c>
      <c r="M278" s="61">
        <v>1.8</v>
      </c>
      <c r="N278" s="62">
        <v>16.8</v>
      </c>
      <c r="O278" s="10"/>
    </row>
    <row r="279" spans="1:15" ht="12" customHeight="1" x14ac:dyDescent="0.25">
      <c r="A279" s="118"/>
      <c r="B279" s="9">
        <v>30</v>
      </c>
      <c r="C279" s="61">
        <v>9.43</v>
      </c>
      <c r="D279" s="61"/>
      <c r="E279" s="61">
        <v>7.76</v>
      </c>
      <c r="F279" s="61">
        <v>1.19</v>
      </c>
      <c r="G279" s="61">
        <v>0.42</v>
      </c>
      <c r="H279" s="61">
        <v>2.0099999999999998</v>
      </c>
      <c r="I279" s="61">
        <v>0.33</v>
      </c>
      <c r="J279" s="61">
        <v>0.39</v>
      </c>
      <c r="K279" s="61">
        <v>0.39</v>
      </c>
      <c r="L279" s="61">
        <v>1.69</v>
      </c>
      <c r="M279" s="61">
        <v>1.69</v>
      </c>
      <c r="N279" s="62">
        <v>11.5</v>
      </c>
      <c r="O279" s="10"/>
    </row>
    <row r="280" spans="1:15" ht="12" customHeight="1" thickBot="1" x14ac:dyDescent="0.3">
      <c r="A280" s="119"/>
      <c r="B280" s="12">
        <v>31</v>
      </c>
      <c r="C280" s="63">
        <v>7.18</v>
      </c>
      <c r="D280" s="63"/>
      <c r="E280" s="63">
        <v>8.26</v>
      </c>
      <c r="F280" s="63"/>
      <c r="G280" s="63">
        <v>0.54900000000000004</v>
      </c>
      <c r="H280" s="63"/>
      <c r="I280" s="63">
        <v>0.3</v>
      </c>
      <c r="J280" s="63">
        <v>0.42</v>
      </c>
      <c r="K280" s="63"/>
      <c r="L280" s="63">
        <v>1.58</v>
      </c>
      <c r="M280" s="63"/>
      <c r="N280" s="64">
        <v>9.69</v>
      </c>
      <c r="O280" s="10"/>
    </row>
    <row r="281" spans="1:15" ht="12" customHeight="1" x14ac:dyDescent="0.25">
      <c r="A281" s="117">
        <v>2010</v>
      </c>
      <c r="B281" s="15">
        <v>1</v>
      </c>
      <c r="C281" s="16">
        <v>11.3</v>
      </c>
      <c r="D281" s="16">
        <v>3.35</v>
      </c>
      <c r="E281" s="16">
        <v>19.600000000000001</v>
      </c>
      <c r="F281" s="16">
        <v>7.54</v>
      </c>
      <c r="G281" s="16">
        <v>5.96</v>
      </c>
      <c r="H281" s="16">
        <v>21</v>
      </c>
      <c r="I281" s="16">
        <v>30.1</v>
      </c>
      <c r="J281" s="16">
        <v>6.22</v>
      </c>
      <c r="K281" s="16">
        <v>0.97</v>
      </c>
      <c r="L281" s="16">
        <v>0.34</v>
      </c>
      <c r="M281" s="16">
        <v>0.97</v>
      </c>
      <c r="N281" s="17">
        <v>3.75</v>
      </c>
      <c r="O281" s="19"/>
    </row>
    <row r="282" spans="1:15" ht="12" customHeight="1" x14ac:dyDescent="0.25">
      <c r="A282" s="118"/>
      <c r="B282" s="18">
        <v>2</v>
      </c>
      <c r="C282" s="19">
        <v>17.399999999999999</v>
      </c>
      <c r="D282" s="19">
        <v>3.49</v>
      </c>
      <c r="E282" s="19">
        <v>15.2</v>
      </c>
      <c r="F282" s="19">
        <v>6.92</v>
      </c>
      <c r="G282" s="19">
        <v>5.64</v>
      </c>
      <c r="H282" s="19">
        <v>12.6</v>
      </c>
      <c r="I282" s="19">
        <v>42.5</v>
      </c>
      <c r="J282" s="19">
        <v>3.5</v>
      </c>
      <c r="K282" s="19">
        <v>0.9</v>
      </c>
      <c r="L282" s="19">
        <v>0.36199999999999999</v>
      </c>
      <c r="M282" s="19">
        <v>0.9</v>
      </c>
      <c r="N282" s="20">
        <v>10.6</v>
      </c>
      <c r="O282" s="19"/>
    </row>
    <row r="283" spans="1:15" ht="12" customHeight="1" x14ac:dyDescent="0.25">
      <c r="A283" s="118"/>
      <c r="B283" s="18">
        <v>3</v>
      </c>
      <c r="C283" s="19">
        <v>31.4</v>
      </c>
      <c r="D283" s="19">
        <v>4.6500000000000004</v>
      </c>
      <c r="E283" s="19">
        <v>12.8</v>
      </c>
      <c r="F283" s="19">
        <v>8.5</v>
      </c>
      <c r="G283" s="19">
        <v>5.4</v>
      </c>
      <c r="H283" s="19">
        <v>10.4</v>
      </c>
      <c r="I283" s="19">
        <v>24.5</v>
      </c>
      <c r="J283" s="19">
        <v>2.65</v>
      </c>
      <c r="K283" s="19">
        <v>0.9</v>
      </c>
      <c r="L283" s="19">
        <v>0.36199999999999999</v>
      </c>
      <c r="M283" s="19">
        <v>0.9</v>
      </c>
      <c r="N283" s="20">
        <v>6.38</v>
      </c>
      <c r="O283" s="19"/>
    </row>
    <row r="284" spans="1:15" ht="12" customHeight="1" x14ac:dyDescent="0.25">
      <c r="A284" s="118"/>
      <c r="B284" s="18">
        <v>4</v>
      </c>
      <c r="C284" s="19">
        <v>15.3</v>
      </c>
      <c r="D284" s="19">
        <v>5.05</v>
      </c>
      <c r="E284" s="19">
        <v>12.5</v>
      </c>
      <c r="F284" s="19">
        <v>7.63</v>
      </c>
      <c r="G284" s="19">
        <v>5</v>
      </c>
      <c r="H284" s="19">
        <v>8.4</v>
      </c>
      <c r="I284" s="19">
        <v>15.5</v>
      </c>
      <c r="J284" s="19">
        <v>4.01</v>
      </c>
      <c r="K284" s="19">
        <v>0.68400000000000005</v>
      </c>
      <c r="L284" s="19">
        <v>0.36199999999999999</v>
      </c>
      <c r="M284" s="19">
        <v>0.84599999999999997</v>
      </c>
      <c r="N284" s="20">
        <v>4.79</v>
      </c>
      <c r="O284" s="19"/>
    </row>
    <row r="285" spans="1:15" ht="12" customHeight="1" x14ac:dyDescent="0.25">
      <c r="A285" s="118"/>
      <c r="B285" s="18">
        <v>5</v>
      </c>
      <c r="C285" s="19">
        <v>11.6</v>
      </c>
      <c r="D285" s="19">
        <v>5.21</v>
      </c>
      <c r="E285" s="19">
        <v>33.6</v>
      </c>
      <c r="F285" s="19">
        <v>6.84</v>
      </c>
      <c r="G285" s="19">
        <v>4.76</v>
      </c>
      <c r="H285" s="19">
        <v>7.72</v>
      </c>
      <c r="I285" s="19">
        <v>12.1</v>
      </c>
      <c r="J285" s="19">
        <v>2.82</v>
      </c>
      <c r="K285" s="19">
        <v>0.59399999999999997</v>
      </c>
      <c r="L285" s="19">
        <v>0.36199999999999999</v>
      </c>
      <c r="M285" s="19">
        <v>0.79200000000000004</v>
      </c>
      <c r="N285" s="20">
        <v>3.93</v>
      </c>
      <c r="O285" s="19"/>
    </row>
    <row r="286" spans="1:15" ht="12" customHeight="1" x14ac:dyDescent="0.25">
      <c r="A286" s="118"/>
      <c r="B286" s="18">
        <v>6</v>
      </c>
      <c r="C286" s="19">
        <v>16.2</v>
      </c>
      <c r="D286" s="19">
        <v>8.84</v>
      </c>
      <c r="E286" s="19">
        <v>23.2</v>
      </c>
      <c r="F286" s="19">
        <v>6.92</v>
      </c>
      <c r="G286" s="19">
        <v>4.5999999999999996</v>
      </c>
      <c r="H286" s="19">
        <v>9.26</v>
      </c>
      <c r="I286" s="19">
        <v>10.4</v>
      </c>
      <c r="J286" s="19">
        <v>2.31</v>
      </c>
      <c r="K286" s="19">
        <v>0.52200000000000002</v>
      </c>
      <c r="L286" s="19">
        <v>0.45</v>
      </c>
      <c r="M286" s="19">
        <v>0.73799999999999999</v>
      </c>
      <c r="N286" s="20">
        <v>1.1100000000000001</v>
      </c>
      <c r="O286" s="19"/>
    </row>
    <row r="287" spans="1:15" ht="12" customHeight="1" x14ac:dyDescent="0.25">
      <c r="A287" s="118"/>
      <c r="B287" s="18">
        <v>7</v>
      </c>
      <c r="C287" s="19">
        <v>12.6</v>
      </c>
      <c r="D287" s="19">
        <v>11.9</v>
      </c>
      <c r="E287" s="19">
        <v>15.7</v>
      </c>
      <c r="F287" s="19">
        <v>10.7</v>
      </c>
      <c r="G287" s="19">
        <v>4.5999999999999996</v>
      </c>
      <c r="H287" s="19">
        <v>6.92</v>
      </c>
      <c r="I287" s="19">
        <v>8.5</v>
      </c>
      <c r="J287" s="19">
        <v>3.33</v>
      </c>
      <c r="K287" s="19">
        <v>0.52200000000000002</v>
      </c>
      <c r="L287" s="19">
        <v>1.33</v>
      </c>
      <c r="M287" s="19">
        <v>0.73799999999999999</v>
      </c>
      <c r="N287" s="20">
        <v>0.97</v>
      </c>
      <c r="O287" s="19"/>
    </row>
    <row r="288" spans="1:15" ht="12" customHeight="1" x14ac:dyDescent="0.25">
      <c r="A288" s="118"/>
      <c r="B288" s="18">
        <v>8</v>
      </c>
      <c r="C288" s="19">
        <v>10.4</v>
      </c>
      <c r="D288" s="19">
        <v>8.84</v>
      </c>
      <c r="E288" s="19">
        <v>15.5</v>
      </c>
      <c r="F288" s="19">
        <v>9.6199999999999992</v>
      </c>
      <c r="G288" s="19">
        <v>4.4400000000000004</v>
      </c>
      <c r="H288" s="19">
        <v>5.88</v>
      </c>
      <c r="I288" s="19">
        <v>7.81</v>
      </c>
      <c r="J288" s="19">
        <v>6.05</v>
      </c>
      <c r="K288" s="19">
        <v>0.52200000000000002</v>
      </c>
      <c r="L288" s="19">
        <v>1.04</v>
      </c>
      <c r="M288" s="19">
        <v>0.73799999999999999</v>
      </c>
      <c r="N288" s="20">
        <v>0.84599999999999997</v>
      </c>
      <c r="O288" s="19"/>
    </row>
    <row r="289" spans="1:15" ht="12" customHeight="1" x14ac:dyDescent="0.25">
      <c r="A289" s="118"/>
      <c r="B289" s="18">
        <v>9</v>
      </c>
      <c r="C289" s="19">
        <v>8.84</v>
      </c>
      <c r="D289" s="19">
        <v>7.93</v>
      </c>
      <c r="E289" s="19">
        <v>13.4</v>
      </c>
      <c r="F289" s="19">
        <v>8.1999999999999993</v>
      </c>
      <c r="G289" s="19">
        <v>4.28</v>
      </c>
      <c r="H289" s="19">
        <v>5.08</v>
      </c>
      <c r="I289" s="19">
        <v>7.36</v>
      </c>
      <c r="J289" s="19">
        <v>3.41</v>
      </c>
      <c r="K289" s="19">
        <v>0.48599999999999999</v>
      </c>
      <c r="L289" s="19">
        <v>0.68400000000000005</v>
      </c>
      <c r="M289" s="19">
        <v>0.97</v>
      </c>
      <c r="N289" s="20">
        <v>0.73799999999999999</v>
      </c>
      <c r="O289" s="19"/>
    </row>
    <row r="290" spans="1:15" ht="12" customHeight="1" x14ac:dyDescent="0.25">
      <c r="A290" s="118"/>
      <c r="B290" s="18">
        <v>10</v>
      </c>
      <c r="C290" s="19">
        <v>7.6</v>
      </c>
      <c r="D290" s="19">
        <v>5.71</v>
      </c>
      <c r="E290" s="19">
        <v>12.2</v>
      </c>
      <c r="F290" s="19">
        <v>7.36</v>
      </c>
      <c r="G290" s="19">
        <v>4.12</v>
      </c>
      <c r="H290" s="19">
        <v>4.5199999999999996</v>
      </c>
      <c r="I290" s="19">
        <v>6.76</v>
      </c>
      <c r="J290" s="19">
        <v>2.14</v>
      </c>
      <c r="K290" s="19">
        <v>0.45</v>
      </c>
      <c r="L290" s="19">
        <v>0.59399999999999997</v>
      </c>
      <c r="M290" s="19">
        <v>0.97</v>
      </c>
      <c r="N290" s="20">
        <v>0.79200000000000004</v>
      </c>
      <c r="O290" s="19"/>
    </row>
    <row r="291" spans="1:15" ht="12" customHeight="1" x14ac:dyDescent="0.25">
      <c r="A291" s="118"/>
      <c r="B291" s="18">
        <v>11</v>
      </c>
      <c r="C291" s="19">
        <v>6.46</v>
      </c>
      <c r="D291" s="19">
        <v>7.68</v>
      </c>
      <c r="E291" s="19">
        <v>12.2</v>
      </c>
      <c r="F291" s="19">
        <v>6.92</v>
      </c>
      <c r="G291" s="19">
        <v>3.88</v>
      </c>
      <c r="H291" s="19">
        <v>4.04</v>
      </c>
      <c r="I291" s="19">
        <v>6.36</v>
      </c>
      <c r="J291" s="19">
        <v>1.74</v>
      </c>
      <c r="K291" s="19">
        <v>0.55800000000000005</v>
      </c>
      <c r="L291" s="19">
        <v>0.59399999999999997</v>
      </c>
      <c r="M291" s="19">
        <v>0.9</v>
      </c>
      <c r="N291" s="20">
        <v>0.97</v>
      </c>
      <c r="O291" s="19"/>
    </row>
    <row r="292" spans="1:15" ht="12" customHeight="1" x14ac:dyDescent="0.25">
      <c r="A292" s="118"/>
      <c r="B292" s="18">
        <v>12</v>
      </c>
      <c r="C292" s="19">
        <v>5.62</v>
      </c>
      <c r="D292" s="19">
        <v>8.67</v>
      </c>
      <c r="E292" s="19">
        <v>16.3</v>
      </c>
      <c r="F292" s="19">
        <v>6.92</v>
      </c>
      <c r="G292" s="19">
        <v>3.8</v>
      </c>
      <c r="H292" s="19">
        <v>3.73</v>
      </c>
      <c r="I292" s="19">
        <v>6.04</v>
      </c>
      <c r="J292" s="19">
        <v>1.41</v>
      </c>
      <c r="K292" s="19">
        <v>0.79200000000000004</v>
      </c>
      <c r="L292" s="19">
        <v>0.59399999999999997</v>
      </c>
      <c r="M292" s="19">
        <v>0.79200000000000004</v>
      </c>
      <c r="N292" s="20">
        <v>0.84599999999999997</v>
      </c>
      <c r="O292" s="19"/>
    </row>
    <row r="293" spans="1:15" ht="12" customHeight="1" x14ac:dyDescent="0.25">
      <c r="A293" s="118"/>
      <c r="B293" s="18">
        <v>13</v>
      </c>
      <c r="C293" s="19">
        <v>5.05</v>
      </c>
      <c r="D293" s="19">
        <v>8.34</v>
      </c>
      <c r="E293" s="19">
        <v>16.5</v>
      </c>
      <c r="F293" s="19">
        <v>6.76</v>
      </c>
      <c r="G293" s="19">
        <v>3.73</v>
      </c>
      <c r="H293" s="19">
        <v>3.45</v>
      </c>
      <c r="I293" s="19">
        <v>5.72</v>
      </c>
      <c r="J293" s="19">
        <v>1.18</v>
      </c>
      <c r="K293" s="19">
        <v>0.59399999999999997</v>
      </c>
      <c r="L293" s="19">
        <v>0.52200000000000002</v>
      </c>
      <c r="M293" s="19">
        <v>0.73799999999999999</v>
      </c>
      <c r="N293" s="20">
        <v>0.97</v>
      </c>
      <c r="O293" s="19"/>
    </row>
    <row r="294" spans="1:15" ht="12" customHeight="1" x14ac:dyDescent="0.25">
      <c r="A294" s="118"/>
      <c r="B294" s="18">
        <v>14</v>
      </c>
      <c r="C294" s="19">
        <v>4.6500000000000004</v>
      </c>
      <c r="D294" s="19">
        <v>8.01</v>
      </c>
      <c r="E294" s="19">
        <v>20.6</v>
      </c>
      <c r="F294" s="19">
        <v>6.52</v>
      </c>
      <c r="G294" s="19">
        <v>3.59</v>
      </c>
      <c r="H294" s="19">
        <v>3.24</v>
      </c>
      <c r="I294" s="19">
        <v>5.24</v>
      </c>
      <c r="J294" s="19">
        <v>1.18</v>
      </c>
      <c r="K294" s="19">
        <v>0.52200000000000002</v>
      </c>
      <c r="L294" s="19">
        <v>0.55800000000000005</v>
      </c>
      <c r="M294" s="19">
        <v>0.73799999999999999</v>
      </c>
      <c r="N294" s="20">
        <v>1.25</v>
      </c>
      <c r="O294" s="19"/>
    </row>
    <row r="295" spans="1:15" ht="12" customHeight="1" x14ac:dyDescent="0.25">
      <c r="A295" s="118"/>
      <c r="B295" s="18">
        <v>15</v>
      </c>
      <c r="C295" s="19">
        <v>4.3600000000000003</v>
      </c>
      <c r="D295" s="19">
        <v>8.01</v>
      </c>
      <c r="E295" s="19">
        <v>21.4</v>
      </c>
      <c r="F295" s="19">
        <v>9.26</v>
      </c>
      <c r="G295" s="19">
        <v>3.59</v>
      </c>
      <c r="H295" s="19">
        <v>3.1</v>
      </c>
      <c r="I295" s="19">
        <v>4.92</v>
      </c>
      <c r="J295" s="19">
        <v>1.04</v>
      </c>
      <c r="K295" s="19">
        <v>0.48599999999999999</v>
      </c>
      <c r="L295" s="19">
        <v>0.97</v>
      </c>
      <c r="M295" s="19">
        <v>0.68400000000000005</v>
      </c>
      <c r="N295" s="20">
        <v>1.1100000000000001</v>
      </c>
      <c r="O295" s="19"/>
    </row>
    <row r="296" spans="1:15" ht="12" customHeight="1" x14ac:dyDescent="0.25">
      <c r="A296" s="118"/>
      <c r="B296" s="18">
        <v>16</v>
      </c>
      <c r="C296" s="19">
        <v>4</v>
      </c>
      <c r="D296" s="19">
        <v>7.76</v>
      </c>
      <c r="E296" s="19">
        <v>21.1</v>
      </c>
      <c r="F296" s="19">
        <v>7.81</v>
      </c>
      <c r="G296" s="19">
        <v>4.5199999999999996</v>
      </c>
      <c r="H296" s="19">
        <v>3.31</v>
      </c>
      <c r="I296" s="19">
        <v>4.5999999999999996</v>
      </c>
      <c r="J296" s="19">
        <v>0.9</v>
      </c>
      <c r="K296" s="19">
        <v>0.42799999999999999</v>
      </c>
      <c r="L296" s="19">
        <v>1.66</v>
      </c>
      <c r="M296" s="19">
        <v>0.68400000000000005</v>
      </c>
      <c r="N296" s="20">
        <v>0.9</v>
      </c>
      <c r="O296" s="19"/>
    </row>
    <row r="297" spans="1:15" ht="12" customHeight="1" x14ac:dyDescent="0.25">
      <c r="A297" s="118"/>
      <c r="B297" s="18">
        <v>17</v>
      </c>
      <c r="C297" s="19">
        <v>3.78</v>
      </c>
      <c r="D297" s="19">
        <v>9.09</v>
      </c>
      <c r="E297" s="19">
        <v>21.6</v>
      </c>
      <c r="F297" s="19">
        <v>6.92</v>
      </c>
      <c r="G297" s="19">
        <v>4.5999999999999996</v>
      </c>
      <c r="H297" s="19">
        <v>3.73</v>
      </c>
      <c r="I297" s="19">
        <v>4.3600000000000003</v>
      </c>
      <c r="J297" s="19">
        <v>0.79200000000000004</v>
      </c>
      <c r="K297" s="19">
        <v>0.38400000000000001</v>
      </c>
      <c r="L297" s="19">
        <v>1.25</v>
      </c>
      <c r="M297" s="19">
        <v>0.59399999999999997</v>
      </c>
      <c r="N297" s="20">
        <v>0.84599999999999997</v>
      </c>
      <c r="O297" s="19"/>
    </row>
    <row r="298" spans="1:15" ht="12" customHeight="1" x14ac:dyDescent="0.25">
      <c r="A298" s="118"/>
      <c r="B298" s="18">
        <v>18</v>
      </c>
      <c r="C298" s="19">
        <v>3.64</v>
      </c>
      <c r="D298" s="19">
        <v>20.7</v>
      </c>
      <c r="E298" s="19">
        <v>18.600000000000001</v>
      </c>
      <c r="F298" s="19">
        <v>6.44</v>
      </c>
      <c r="G298" s="19">
        <v>11.2</v>
      </c>
      <c r="H298" s="19">
        <v>3.38</v>
      </c>
      <c r="I298" s="19">
        <v>4.12</v>
      </c>
      <c r="J298" s="19">
        <v>0.73799999999999999</v>
      </c>
      <c r="K298" s="19">
        <v>0.36199999999999999</v>
      </c>
      <c r="L298" s="19">
        <v>1.04</v>
      </c>
      <c r="M298" s="19">
        <v>0.59399999999999997</v>
      </c>
      <c r="N298" s="20">
        <v>0.63</v>
      </c>
      <c r="O298" s="19"/>
    </row>
    <row r="299" spans="1:15" ht="12" customHeight="1" x14ac:dyDescent="0.25">
      <c r="A299" s="118"/>
      <c r="B299" s="18">
        <v>19</v>
      </c>
      <c r="C299" s="19">
        <v>3.56</v>
      </c>
      <c r="D299" s="19">
        <v>45.5</v>
      </c>
      <c r="E299" s="19">
        <v>15.1</v>
      </c>
      <c r="F299" s="19">
        <v>7.09</v>
      </c>
      <c r="G299" s="19">
        <v>11.9</v>
      </c>
      <c r="H299" s="19">
        <v>4.04</v>
      </c>
      <c r="I299" s="19">
        <v>19.8</v>
      </c>
      <c r="J299" s="19">
        <v>0.68400000000000005</v>
      </c>
      <c r="K299" s="19">
        <v>0.38400000000000001</v>
      </c>
      <c r="L299" s="19">
        <v>1.18</v>
      </c>
      <c r="M299" s="19">
        <v>0.59399999999999997</v>
      </c>
      <c r="N299" s="20">
        <v>1.57</v>
      </c>
      <c r="O299" s="19"/>
    </row>
    <row r="300" spans="1:15" ht="12" customHeight="1" x14ac:dyDescent="0.25">
      <c r="A300" s="118"/>
      <c r="B300" s="18">
        <v>20</v>
      </c>
      <c r="C300" s="19">
        <v>3.42</v>
      </c>
      <c r="D300" s="19">
        <v>60.4</v>
      </c>
      <c r="E300" s="19">
        <v>13.4</v>
      </c>
      <c r="F300" s="19">
        <v>49.5</v>
      </c>
      <c r="G300" s="19">
        <v>7.9</v>
      </c>
      <c r="H300" s="19">
        <v>13</v>
      </c>
      <c r="I300" s="19">
        <v>8.99</v>
      </c>
      <c r="J300" s="19">
        <v>0.63</v>
      </c>
      <c r="K300" s="19">
        <v>0.79200000000000004</v>
      </c>
      <c r="L300" s="19">
        <v>3.07</v>
      </c>
      <c r="M300" s="19">
        <v>0.59399999999999997</v>
      </c>
      <c r="N300" s="20">
        <v>1.33</v>
      </c>
      <c r="O300" s="19"/>
    </row>
    <row r="301" spans="1:15" ht="12" customHeight="1" x14ac:dyDescent="0.25">
      <c r="A301" s="118"/>
      <c r="B301" s="18">
        <v>21</v>
      </c>
      <c r="C301" s="19">
        <v>3.35</v>
      </c>
      <c r="D301" s="19">
        <v>34.1</v>
      </c>
      <c r="E301" s="19">
        <v>12.2</v>
      </c>
      <c r="F301" s="19">
        <v>38.5</v>
      </c>
      <c r="G301" s="19">
        <v>6.28</v>
      </c>
      <c r="H301" s="19">
        <v>12.5</v>
      </c>
      <c r="I301" s="19">
        <v>6.36</v>
      </c>
      <c r="J301" s="19">
        <v>0.55800000000000005</v>
      </c>
      <c r="K301" s="19">
        <v>1.18</v>
      </c>
      <c r="L301" s="19">
        <v>2.06</v>
      </c>
      <c r="M301" s="19">
        <v>0.63</v>
      </c>
      <c r="N301" s="20">
        <v>4.54</v>
      </c>
      <c r="O301" s="19"/>
    </row>
    <row r="302" spans="1:15" ht="12" customHeight="1" x14ac:dyDescent="0.25">
      <c r="A302" s="118"/>
      <c r="B302" s="18">
        <v>22</v>
      </c>
      <c r="C302" s="19">
        <v>3.35</v>
      </c>
      <c r="D302" s="19">
        <v>20.6</v>
      </c>
      <c r="E302" s="19">
        <v>11.2</v>
      </c>
      <c r="F302" s="19">
        <v>15.8</v>
      </c>
      <c r="G302" s="19">
        <v>8</v>
      </c>
      <c r="H302" s="19">
        <v>29.7</v>
      </c>
      <c r="I302" s="19">
        <v>5.64</v>
      </c>
      <c r="J302" s="19">
        <v>0.59399999999999997</v>
      </c>
      <c r="K302" s="19">
        <v>0.68400000000000005</v>
      </c>
      <c r="L302" s="19">
        <v>2.06</v>
      </c>
      <c r="M302" s="19">
        <v>0.63</v>
      </c>
      <c r="N302" s="20">
        <v>6.86</v>
      </c>
      <c r="O302" s="19"/>
    </row>
    <row r="303" spans="1:15" ht="12" customHeight="1" x14ac:dyDescent="0.25">
      <c r="A303" s="118"/>
      <c r="B303" s="18">
        <v>23</v>
      </c>
      <c r="C303" s="19">
        <v>3.13</v>
      </c>
      <c r="D303" s="19">
        <v>15.5</v>
      </c>
      <c r="E303" s="19">
        <v>10.4</v>
      </c>
      <c r="F303" s="19">
        <v>12.2</v>
      </c>
      <c r="G303" s="19">
        <v>22.5</v>
      </c>
      <c r="H303" s="19">
        <v>121</v>
      </c>
      <c r="I303" s="19">
        <v>5.16</v>
      </c>
      <c r="J303" s="19">
        <v>0.59399999999999997</v>
      </c>
      <c r="K303" s="19">
        <v>0.55800000000000005</v>
      </c>
      <c r="L303" s="19">
        <v>1.41</v>
      </c>
      <c r="M303" s="19">
        <v>1.49</v>
      </c>
      <c r="N303" s="20">
        <v>6.7</v>
      </c>
      <c r="O303" s="19"/>
    </row>
    <row r="304" spans="1:15" ht="12" customHeight="1" x14ac:dyDescent="0.25">
      <c r="A304" s="118"/>
      <c r="B304" s="18">
        <v>24</v>
      </c>
      <c r="C304" s="19">
        <v>2.99</v>
      </c>
      <c r="D304" s="19">
        <v>14.5</v>
      </c>
      <c r="E304" s="19">
        <v>9.8000000000000007</v>
      </c>
      <c r="F304" s="19">
        <v>10.3</v>
      </c>
      <c r="G304" s="19">
        <v>40.799999999999997</v>
      </c>
      <c r="H304" s="19">
        <v>92.9</v>
      </c>
      <c r="I304" s="19">
        <v>4.84</v>
      </c>
      <c r="J304" s="19">
        <v>0.59399999999999997</v>
      </c>
      <c r="K304" s="19">
        <v>0.48599999999999999</v>
      </c>
      <c r="L304" s="19">
        <v>1.18</v>
      </c>
      <c r="M304" s="19">
        <v>2.4</v>
      </c>
      <c r="N304" s="20">
        <v>6.13</v>
      </c>
      <c r="O304" s="19"/>
    </row>
    <row r="305" spans="1:15" ht="12" customHeight="1" x14ac:dyDescent="0.25">
      <c r="A305" s="118"/>
      <c r="B305" s="18">
        <v>25</v>
      </c>
      <c r="C305" s="19">
        <v>2.57</v>
      </c>
      <c r="D305" s="19">
        <v>52</v>
      </c>
      <c r="E305" s="19">
        <v>9.08</v>
      </c>
      <c r="F305" s="19">
        <v>9.8000000000000007</v>
      </c>
      <c r="G305" s="19">
        <v>14</v>
      </c>
      <c r="H305" s="19">
        <v>27.7</v>
      </c>
      <c r="I305" s="19">
        <v>5.4</v>
      </c>
      <c r="J305" s="19">
        <v>0.55800000000000005</v>
      </c>
      <c r="K305" s="19">
        <v>0.40600000000000003</v>
      </c>
      <c r="L305" s="19">
        <v>1.1100000000000001</v>
      </c>
      <c r="M305" s="19">
        <v>2.56</v>
      </c>
      <c r="N305" s="20">
        <v>5.04</v>
      </c>
      <c r="O305" s="19"/>
    </row>
    <row r="306" spans="1:15" ht="12" customHeight="1" x14ac:dyDescent="0.25">
      <c r="A306" s="118"/>
      <c r="B306" s="18">
        <v>26</v>
      </c>
      <c r="C306" s="19">
        <v>2.4300000000000002</v>
      </c>
      <c r="D306" s="19">
        <v>59.4</v>
      </c>
      <c r="E306" s="19">
        <v>8.4</v>
      </c>
      <c r="F306" s="19">
        <v>10.9</v>
      </c>
      <c r="G306" s="19">
        <v>9.35</v>
      </c>
      <c r="H306" s="19">
        <v>14.8</v>
      </c>
      <c r="I306" s="19">
        <v>4.5999999999999996</v>
      </c>
      <c r="J306" s="19">
        <v>0.52200000000000002</v>
      </c>
      <c r="K306" s="19">
        <v>0.38400000000000001</v>
      </c>
      <c r="L306" s="19">
        <v>0.97</v>
      </c>
      <c r="M306" s="19">
        <v>1.98</v>
      </c>
      <c r="N306" s="20">
        <v>4.0999999999999996</v>
      </c>
      <c r="O306" s="19"/>
    </row>
    <row r="307" spans="1:15" ht="12" customHeight="1" x14ac:dyDescent="0.25">
      <c r="A307" s="118"/>
      <c r="B307" s="18">
        <v>27</v>
      </c>
      <c r="C307" s="19">
        <v>2.78</v>
      </c>
      <c r="D307" s="19">
        <v>37</v>
      </c>
      <c r="E307" s="19">
        <v>7.81</v>
      </c>
      <c r="F307" s="19">
        <v>10.199999999999999</v>
      </c>
      <c r="G307" s="19">
        <v>7.27</v>
      </c>
      <c r="H307" s="19">
        <v>18.3</v>
      </c>
      <c r="I307" s="19">
        <v>4.28</v>
      </c>
      <c r="J307" s="19">
        <v>0.48599999999999999</v>
      </c>
      <c r="K307" s="19">
        <v>0.36199999999999999</v>
      </c>
      <c r="L307" s="19">
        <v>1.1100000000000001</v>
      </c>
      <c r="M307" s="19">
        <v>1.82</v>
      </c>
      <c r="N307" s="20">
        <v>3.5</v>
      </c>
      <c r="O307" s="19"/>
    </row>
    <row r="308" spans="1:15" ht="12" customHeight="1" x14ac:dyDescent="0.25">
      <c r="A308" s="118"/>
      <c r="B308" s="18">
        <v>28</v>
      </c>
      <c r="C308" s="19">
        <v>2.29</v>
      </c>
      <c r="D308" s="19">
        <v>35.9</v>
      </c>
      <c r="E308" s="19">
        <v>11</v>
      </c>
      <c r="F308" s="19">
        <v>9.08</v>
      </c>
      <c r="G308" s="19">
        <v>6.2</v>
      </c>
      <c r="H308" s="19">
        <v>76.599999999999994</v>
      </c>
      <c r="I308" s="19">
        <v>4.04</v>
      </c>
      <c r="J308" s="19">
        <v>0.45</v>
      </c>
      <c r="K308" s="19">
        <v>0.34</v>
      </c>
      <c r="L308" s="19">
        <v>1.66</v>
      </c>
      <c r="M308" s="19">
        <v>1.57</v>
      </c>
      <c r="N308" s="20">
        <v>3.24</v>
      </c>
      <c r="O308" s="19"/>
    </row>
    <row r="309" spans="1:15" ht="12" customHeight="1" x14ac:dyDescent="0.25">
      <c r="A309" s="118"/>
      <c r="B309" s="18">
        <v>29</v>
      </c>
      <c r="C309" s="19">
        <v>2.92</v>
      </c>
      <c r="D309" s="19"/>
      <c r="E309" s="19">
        <v>9.5299999999999994</v>
      </c>
      <c r="F309" s="19">
        <v>7.9</v>
      </c>
      <c r="G309" s="19">
        <v>7.18</v>
      </c>
      <c r="H309" s="19">
        <v>32.200000000000003</v>
      </c>
      <c r="I309" s="19">
        <v>3.73</v>
      </c>
      <c r="J309" s="19">
        <v>0.42799999999999999</v>
      </c>
      <c r="K309" s="19">
        <v>0.34</v>
      </c>
      <c r="L309" s="19">
        <v>1.66</v>
      </c>
      <c r="M309" s="19">
        <v>1.41</v>
      </c>
      <c r="N309" s="20">
        <v>2.73</v>
      </c>
      <c r="O309" s="19"/>
    </row>
    <row r="310" spans="1:15" ht="12" customHeight="1" x14ac:dyDescent="0.25">
      <c r="A310" s="118"/>
      <c r="B310" s="18">
        <v>30</v>
      </c>
      <c r="C310" s="19">
        <v>2.92</v>
      </c>
      <c r="D310" s="19"/>
      <c r="E310" s="19">
        <v>8.3000000000000007</v>
      </c>
      <c r="F310" s="19">
        <v>6.84</v>
      </c>
      <c r="G310" s="19">
        <v>6.28</v>
      </c>
      <c r="H310" s="19">
        <v>17.3</v>
      </c>
      <c r="I310" s="19">
        <v>3.45</v>
      </c>
      <c r="J310" s="19">
        <v>0.42799999999999999</v>
      </c>
      <c r="K310" s="19">
        <v>0.36199999999999999</v>
      </c>
      <c r="L310" s="19">
        <v>1.49</v>
      </c>
      <c r="M310" s="19">
        <v>1.25</v>
      </c>
      <c r="N310" s="20">
        <v>2.4</v>
      </c>
      <c r="O310" s="19"/>
    </row>
    <row r="311" spans="1:15" ht="12" customHeight="1" thickBot="1" x14ac:dyDescent="0.3">
      <c r="A311" s="119"/>
      <c r="B311" s="21">
        <v>31</v>
      </c>
      <c r="C311" s="22">
        <v>3.06</v>
      </c>
      <c r="D311" s="22"/>
      <c r="E311" s="22">
        <v>7.72</v>
      </c>
      <c r="F311" s="22"/>
      <c r="G311" s="22">
        <v>8.4</v>
      </c>
      <c r="H311" s="22"/>
      <c r="I311" s="22">
        <v>3.52</v>
      </c>
      <c r="J311" s="22">
        <v>0.68400000000000005</v>
      </c>
      <c r="K311" s="22"/>
      <c r="L311" s="22">
        <v>1.25</v>
      </c>
      <c r="M311" s="22"/>
      <c r="N311" s="23">
        <v>2.4</v>
      </c>
      <c r="O311" s="19"/>
    </row>
    <row r="312" spans="1:15" ht="12" customHeight="1" x14ac:dyDescent="0.25">
      <c r="O312" s="19"/>
    </row>
    <row r="313" spans="1:15" ht="12" customHeight="1" x14ac:dyDescent="0.25">
      <c r="O313" s="19"/>
    </row>
    <row r="314" spans="1:15" ht="12" customHeight="1" x14ac:dyDescent="0.25">
      <c r="O314" s="19"/>
    </row>
    <row r="315" spans="1:15" ht="12" customHeight="1" x14ac:dyDescent="0.25">
      <c r="O315" s="19"/>
    </row>
    <row r="316" spans="1:15" ht="12" customHeight="1" x14ac:dyDescent="0.25">
      <c r="O316" s="19"/>
    </row>
    <row r="317" spans="1:15" ht="12" customHeight="1" x14ac:dyDescent="0.25">
      <c r="O317" s="19"/>
    </row>
    <row r="318" spans="1:15" ht="12" customHeight="1" x14ac:dyDescent="0.25">
      <c r="O318" s="19"/>
    </row>
    <row r="319" spans="1:15" ht="12" customHeight="1" x14ac:dyDescent="0.25">
      <c r="O319" s="19"/>
    </row>
    <row r="320" spans="1:15" ht="12" customHeight="1" x14ac:dyDescent="0.25">
      <c r="O320" s="19"/>
    </row>
    <row r="321" spans="15:15" ht="12" customHeight="1" x14ac:dyDescent="0.25">
      <c r="O321" s="19"/>
    </row>
    <row r="322" spans="15:15" ht="12" customHeight="1" x14ac:dyDescent="0.25">
      <c r="O322" s="19"/>
    </row>
    <row r="323" spans="15:15" ht="12" customHeight="1" x14ac:dyDescent="0.25">
      <c r="O323" s="19"/>
    </row>
    <row r="324" spans="15:15" ht="12" customHeight="1" x14ac:dyDescent="0.25">
      <c r="O324" s="19"/>
    </row>
    <row r="325" spans="15:15" ht="12" customHeight="1" x14ac:dyDescent="0.25">
      <c r="O325" s="19"/>
    </row>
    <row r="326" spans="15:15" ht="12" customHeight="1" x14ac:dyDescent="0.25">
      <c r="O326" s="19"/>
    </row>
    <row r="327" spans="15:15" ht="12" customHeight="1" x14ac:dyDescent="0.25">
      <c r="O327" s="19"/>
    </row>
    <row r="328" spans="15:15" ht="12" customHeight="1" x14ac:dyDescent="0.25">
      <c r="O328" s="19"/>
    </row>
    <row r="329" spans="15:15" ht="12" customHeight="1" x14ac:dyDescent="0.25">
      <c r="O329" s="19"/>
    </row>
    <row r="330" spans="15:15" ht="12" customHeight="1" x14ac:dyDescent="0.25">
      <c r="O330" s="19"/>
    </row>
    <row r="331" spans="15:15" ht="12" customHeight="1" x14ac:dyDescent="0.25">
      <c r="O331" s="19"/>
    </row>
    <row r="332" spans="15:15" ht="12" customHeight="1" x14ac:dyDescent="0.25">
      <c r="O332" s="19"/>
    </row>
    <row r="333" spans="15:15" ht="12" customHeight="1" x14ac:dyDescent="0.25">
      <c r="O333" s="19"/>
    </row>
    <row r="334" spans="15:15" ht="12" customHeight="1" x14ac:dyDescent="0.25">
      <c r="O334" s="19"/>
    </row>
    <row r="335" spans="15:15" ht="12" customHeight="1" x14ac:dyDescent="0.25">
      <c r="O335" s="19"/>
    </row>
    <row r="336" spans="15:15" ht="12" customHeight="1" x14ac:dyDescent="0.25">
      <c r="O336" s="10"/>
    </row>
    <row r="337" spans="15:15" ht="12" customHeight="1" x14ac:dyDescent="0.25">
      <c r="O337" s="10"/>
    </row>
    <row r="338" spans="15:15" ht="12" customHeight="1" x14ac:dyDescent="0.25">
      <c r="O338" s="10"/>
    </row>
    <row r="339" spans="15:15" ht="12" customHeight="1" x14ac:dyDescent="0.25">
      <c r="O339" s="10"/>
    </row>
    <row r="340" spans="15:15" ht="12" customHeight="1" x14ac:dyDescent="0.25">
      <c r="O340" s="10"/>
    </row>
    <row r="341" spans="15:15" ht="12" customHeight="1" x14ac:dyDescent="0.25">
      <c r="O341" s="10"/>
    </row>
    <row r="342" spans="15:15" ht="12" customHeight="1" x14ac:dyDescent="0.25">
      <c r="O342" s="10"/>
    </row>
    <row r="343" spans="15:15" ht="12" customHeight="1" x14ac:dyDescent="0.25">
      <c r="O343" s="10"/>
    </row>
    <row r="344" spans="15:15" ht="12" customHeight="1" x14ac:dyDescent="0.25">
      <c r="O344" s="10"/>
    </row>
    <row r="345" spans="15:15" ht="12" customHeight="1" x14ac:dyDescent="0.25">
      <c r="O345" s="10"/>
    </row>
    <row r="346" spans="15:15" ht="12" customHeight="1" x14ac:dyDescent="0.25">
      <c r="O346" s="10"/>
    </row>
    <row r="347" spans="15:15" ht="12" customHeight="1" x14ac:dyDescent="0.25">
      <c r="O347" s="10"/>
    </row>
    <row r="348" spans="15:15" ht="12" customHeight="1" x14ac:dyDescent="0.25">
      <c r="O348" s="10"/>
    </row>
    <row r="349" spans="15:15" ht="12" customHeight="1" x14ac:dyDescent="0.25">
      <c r="O349" s="10"/>
    </row>
    <row r="350" spans="15:15" ht="12" customHeight="1" x14ac:dyDescent="0.25">
      <c r="O350" s="10"/>
    </row>
    <row r="351" spans="15:15" ht="12" customHeight="1" x14ac:dyDescent="0.25">
      <c r="O351" s="10"/>
    </row>
    <row r="352" spans="15:15" ht="12" customHeight="1" x14ac:dyDescent="0.25">
      <c r="O352" s="10"/>
    </row>
    <row r="353" spans="15:15" ht="12" customHeight="1" x14ac:dyDescent="0.25">
      <c r="O353" s="10"/>
    </row>
    <row r="354" spans="15:15" ht="12" customHeight="1" x14ac:dyDescent="0.25">
      <c r="O354" s="10"/>
    </row>
    <row r="355" spans="15:15" ht="12" customHeight="1" x14ac:dyDescent="0.25">
      <c r="O355" s="10"/>
    </row>
    <row r="356" spans="15:15" ht="12" customHeight="1" x14ac:dyDescent="0.25">
      <c r="O356" s="10"/>
    </row>
    <row r="357" spans="15:15" ht="12" customHeight="1" x14ac:dyDescent="0.25">
      <c r="O357" s="10"/>
    </row>
    <row r="358" spans="15:15" ht="12" customHeight="1" x14ac:dyDescent="0.25">
      <c r="O358" s="10"/>
    </row>
    <row r="359" spans="15:15" ht="12" customHeight="1" x14ac:dyDescent="0.25">
      <c r="O359" s="10"/>
    </row>
    <row r="360" spans="15:15" ht="12" customHeight="1" x14ac:dyDescent="0.25">
      <c r="O360" s="10"/>
    </row>
    <row r="361" spans="15:15" ht="12" customHeight="1" x14ac:dyDescent="0.25">
      <c r="O361" s="10"/>
    </row>
    <row r="362" spans="15:15" ht="12" customHeight="1" x14ac:dyDescent="0.25">
      <c r="O362" s="10"/>
    </row>
    <row r="363" spans="15:15" ht="12" customHeight="1" x14ac:dyDescent="0.25">
      <c r="O363" s="10"/>
    </row>
    <row r="364" spans="15:15" ht="12" customHeight="1" x14ac:dyDescent="0.25">
      <c r="O364" s="10"/>
    </row>
    <row r="365" spans="15:15" ht="12" customHeight="1" x14ac:dyDescent="0.25">
      <c r="O365" s="10"/>
    </row>
    <row r="366" spans="15:15" ht="12" customHeight="1" x14ac:dyDescent="0.25">
      <c r="O366" s="10"/>
    </row>
    <row r="367" spans="15:15" ht="12" customHeight="1" x14ac:dyDescent="0.25">
      <c r="O367" s="19"/>
    </row>
    <row r="368" spans="15:15" ht="12" customHeight="1" x14ac:dyDescent="0.25">
      <c r="O368" s="19"/>
    </row>
    <row r="369" spans="15:15" ht="12" customHeight="1" x14ac:dyDescent="0.25">
      <c r="O369" s="19"/>
    </row>
    <row r="370" spans="15:15" ht="12" customHeight="1" x14ac:dyDescent="0.25">
      <c r="O370" s="19"/>
    </row>
    <row r="371" spans="15:15" ht="12" customHeight="1" x14ac:dyDescent="0.25">
      <c r="O371" s="19"/>
    </row>
    <row r="372" spans="15:15" ht="12" customHeight="1" x14ac:dyDescent="0.25">
      <c r="O372" s="19"/>
    </row>
    <row r="373" spans="15:15" ht="12" customHeight="1" x14ac:dyDescent="0.25">
      <c r="O373" s="19"/>
    </row>
    <row r="374" spans="15:15" ht="12" customHeight="1" x14ac:dyDescent="0.25">
      <c r="O374" s="19"/>
    </row>
    <row r="375" spans="15:15" ht="12" customHeight="1" x14ac:dyDescent="0.25">
      <c r="O375" s="19"/>
    </row>
    <row r="376" spans="15:15" ht="12" customHeight="1" x14ac:dyDescent="0.25">
      <c r="O376" s="19"/>
    </row>
    <row r="377" spans="15:15" ht="12" customHeight="1" x14ac:dyDescent="0.25">
      <c r="O377" s="19"/>
    </row>
    <row r="378" spans="15:15" ht="12" customHeight="1" x14ac:dyDescent="0.25">
      <c r="O378" s="19"/>
    </row>
    <row r="379" spans="15:15" ht="12" customHeight="1" x14ac:dyDescent="0.25">
      <c r="O379" s="19"/>
    </row>
    <row r="380" spans="15:15" ht="12" customHeight="1" x14ac:dyDescent="0.25">
      <c r="O380" s="19"/>
    </row>
    <row r="381" spans="15:15" ht="12" customHeight="1" x14ac:dyDescent="0.25">
      <c r="O381" s="19"/>
    </row>
    <row r="382" spans="15:15" ht="12" customHeight="1" x14ac:dyDescent="0.25">
      <c r="O382" s="19"/>
    </row>
    <row r="383" spans="15:15" ht="12" customHeight="1" x14ac:dyDescent="0.25">
      <c r="O383" s="19"/>
    </row>
    <row r="384" spans="15:15" ht="12" customHeight="1" x14ac:dyDescent="0.25">
      <c r="O384" s="19"/>
    </row>
    <row r="385" spans="15:15" ht="12" customHeight="1" x14ac:dyDescent="0.25">
      <c r="O385" s="19"/>
    </row>
    <row r="386" spans="15:15" ht="12" customHeight="1" x14ac:dyDescent="0.25">
      <c r="O386" s="19"/>
    </row>
    <row r="387" spans="15:15" ht="12" customHeight="1" x14ac:dyDescent="0.25">
      <c r="O387" s="19"/>
    </row>
    <row r="388" spans="15:15" ht="12" customHeight="1" x14ac:dyDescent="0.25">
      <c r="O388" s="19"/>
    </row>
    <row r="389" spans="15:15" ht="12" customHeight="1" x14ac:dyDescent="0.25">
      <c r="O389" s="19"/>
    </row>
    <row r="390" spans="15:15" ht="12" customHeight="1" x14ac:dyDescent="0.25">
      <c r="O390" s="19"/>
    </row>
    <row r="391" spans="15:15" ht="12" customHeight="1" x14ac:dyDescent="0.25">
      <c r="O391" s="19"/>
    </row>
    <row r="392" spans="15:15" ht="12" customHeight="1" x14ac:dyDescent="0.25">
      <c r="O392" s="19"/>
    </row>
    <row r="393" spans="15:15" ht="12" customHeight="1" x14ac:dyDescent="0.25">
      <c r="O393" s="19"/>
    </row>
    <row r="394" spans="15:15" ht="12" customHeight="1" x14ac:dyDescent="0.25">
      <c r="O394" s="19"/>
    </row>
    <row r="395" spans="15:15" ht="12" customHeight="1" x14ac:dyDescent="0.25">
      <c r="O395" s="19"/>
    </row>
    <row r="396" spans="15:15" ht="12" customHeight="1" x14ac:dyDescent="0.25">
      <c r="O396" s="19"/>
    </row>
    <row r="397" spans="15:15" ht="12" customHeight="1" x14ac:dyDescent="0.25">
      <c r="O397" s="19"/>
    </row>
    <row r="398" spans="15:15" ht="12" customHeight="1" x14ac:dyDescent="0.25">
      <c r="O398" s="10"/>
    </row>
    <row r="399" spans="15:15" ht="12" customHeight="1" x14ac:dyDescent="0.25">
      <c r="O399" s="10"/>
    </row>
    <row r="400" spans="15:15" ht="12" customHeight="1" x14ac:dyDescent="0.25">
      <c r="O400" s="10"/>
    </row>
    <row r="401" spans="15:15" ht="12" customHeight="1" x14ac:dyDescent="0.25">
      <c r="O401" s="10"/>
    </row>
    <row r="402" spans="15:15" ht="12" customHeight="1" x14ac:dyDescent="0.25">
      <c r="O402" s="10"/>
    </row>
    <row r="403" spans="15:15" ht="12" customHeight="1" x14ac:dyDescent="0.25">
      <c r="O403" s="10"/>
    </row>
    <row r="404" spans="15:15" ht="12" customHeight="1" x14ac:dyDescent="0.25">
      <c r="O404" s="10"/>
    </row>
    <row r="405" spans="15:15" ht="12" customHeight="1" x14ac:dyDescent="0.25">
      <c r="O405" s="10"/>
    </row>
    <row r="406" spans="15:15" ht="12" customHeight="1" x14ac:dyDescent="0.25">
      <c r="O406" s="10"/>
    </row>
    <row r="407" spans="15:15" ht="12" customHeight="1" x14ac:dyDescent="0.25">
      <c r="O407" s="10"/>
    </row>
    <row r="408" spans="15:15" ht="12" customHeight="1" x14ac:dyDescent="0.25">
      <c r="O408" s="10"/>
    </row>
    <row r="409" spans="15:15" ht="12" customHeight="1" x14ac:dyDescent="0.25">
      <c r="O409" s="10"/>
    </row>
    <row r="410" spans="15:15" ht="12" customHeight="1" x14ac:dyDescent="0.25">
      <c r="O410" s="10"/>
    </row>
    <row r="411" spans="15:15" ht="12" customHeight="1" x14ac:dyDescent="0.25">
      <c r="O411" s="10"/>
    </row>
    <row r="412" spans="15:15" ht="12" customHeight="1" x14ac:dyDescent="0.25">
      <c r="O412" s="10"/>
    </row>
    <row r="413" spans="15:15" ht="12" customHeight="1" x14ac:dyDescent="0.25">
      <c r="O413" s="10"/>
    </row>
    <row r="414" spans="15:15" ht="12" customHeight="1" x14ac:dyDescent="0.25">
      <c r="O414" s="10"/>
    </row>
    <row r="415" spans="15:15" ht="12" customHeight="1" x14ac:dyDescent="0.25">
      <c r="O415" s="10"/>
    </row>
    <row r="416" spans="15:15" ht="12" customHeight="1" x14ac:dyDescent="0.25">
      <c r="O416" s="10"/>
    </row>
    <row r="417" spans="15:15" ht="12" customHeight="1" x14ac:dyDescent="0.25">
      <c r="O417" s="10"/>
    </row>
    <row r="418" spans="15:15" ht="12" customHeight="1" x14ac:dyDescent="0.25">
      <c r="O418" s="10"/>
    </row>
    <row r="419" spans="15:15" ht="12" customHeight="1" x14ac:dyDescent="0.25">
      <c r="O419" s="10"/>
    </row>
    <row r="420" spans="15:15" ht="12" customHeight="1" x14ac:dyDescent="0.25">
      <c r="O420" s="10"/>
    </row>
    <row r="421" spans="15:15" ht="12" customHeight="1" x14ac:dyDescent="0.25">
      <c r="O421" s="10"/>
    </row>
    <row r="422" spans="15:15" ht="12" customHeight="1" x14ac:dyDescent="0.25">
      <c r="O422" s="10"/>
    </row>
    <row r="423" spans="15:15" ht="12" customHeight="1" x14ac:dyDescent="0.25">
      <c r="O423" s="10"/>
    </row>
    <row r="424" spans="15:15" ht="12" customHeight="1" x14ac:dyDescent="0.25">
      <c r="O424" s="10"/>
    </row>
    <row r="425" spans="15:15" ht="12" customHeight="1" x14ac:dyDescent="0.25">
      <c r="O425" s="10"/>
    </row>
    <row r="426" spans="15:15" ht="12" customHeight="1" x14ac:dyDescent="0.25">
      <c r="O426" s="10"/>
    </row>
    <row r="427" spans="15:15" ht="12" customHeight="1" x14ac:dyDescent="0.25">
      <c r="O427" s="10"/>
    </row>
    <row r="428" spans="15:15" ht="12" customHeight="1" x14ac:dyDescent="0.25">
      <c r="O428" s="10"/>
    </row>
    <row r="429" spans="15:15" ht="12" customHeight="1" x14ac:dyDescent="0.25">
      <c r="O429" s="19"/>
    </row>
    <row r="430" spans="15:15" ht="12" customHeight="1" x14ac:dyDescent="0.25">
      <c r="O430" s="19"/>
    </row>
    <row r="431" spans="15:15" ht="12" customHeight="1" x14ac:dyDescent="0.25">
      <c r="O431" s="19"/>
    </row>
    <row r="432" spans="15:15" ht="12" customHeight="1" x14ac:dyDescent="0.25">
      <c r="O432" s="19"/>
    </row>
    <row r="433" spans="15:15" ht="12" customHeight="1" x14ac:dyDescent="0.25">
      <c r="O433" s="19"/>
    </row>
    <row r="434" spans="15:15" ht="12" customHeight="1" x14ac:dyDescent="0.25">
      <c r="O434" s="19"/>
    </row>
    <row r="435" spans="15:15" ht="12" customHeight="1" x14ac:dyDescent="0.25">
      <c r="O435" s="19"/>
    </row>
    <row r="436" spans="15:15" ht="12" customHeight="1" x14ac:dyDescent="0.25">
      <c r="O436" s="19"/>
    </row>
    <row r="437" spans="15:15" ht="12" customHeight="1" x14ac:dyDescent="0.25">
      <c r="O437" s="19"/>
    </row>
    <row r="438" spans="15:15" ht="12" customHeight="1" x14ac:dyDescent="0.25">
      <c r="O438" s="19"/>
    </row>
    <row r="439" spans="15:15" ht="12" customHeight="1" x14ac:dyDescent="0.25">
      <c r="O439" s="19"/>
    </row>
    <row r="440" spans="15:15" ht="12" customHeight="1" x14ac:dyDescent="0.25">
      <c r="O440" s="19"/>
    </row>
    <row r="441" spans="15:15" ht="12" customHeight="1" x14ac:dyDescent="0.25">
      <c r="O441" s="19"/>
    </row>
    <row r="442" spans="15:15" ht="12" customHeight="1" x14ac:dyDescent="0.25">
      <c r="O442" s="19"/>
    </row>
    <row r="443" spans="15:15" ht="12" customHeight="1" x14ac:dyDescent="0.25">
      <c r="O443" s="19"/>
    </row>
    <row r="444" spans="15:15" ht="12" customHeight="1" x14ac:dyDescent="0.25">
      <c r="O444" s="19"/>
    </row>
    <row r="445" spans="15:15" ht="12" customHeight="1" x14ac:dyDescent="0.25">
      <c r="O445" s="19"/>
    </row>
    <row r="446" spans="15:15" ht="12" customHeight="1" x14ac:dyDescent="0.25">
      <c r="O446" s="19"/>
    </row>
    <row r="447" spans="15:15" ht="12" customHeight="1" x14ac:dyDescent="0.25">
      <c r="O447" s="19"/>
    </row>
    <row r="448" spans="15:15" ht="12" customHeight="1" x14ac:dyDescent="0.25">
      <c r="O448" s="19"/>
    </row>
    <row r="449" spans="15:15" ht="12" customHeight="1" x14ac:dyDescent="0.25">
      <c r="O449" s="19"/>
    </row>
    <row r="450" spans="15:15" ht="12" customHeight="1" x14ac:dyDescent="0.25">
      <c r="O450" s="19"/>
    </row>
    <row r="451" spans="15:15" ht="12" customHeight="1" x14ac:dyDescent="0.25">
      <c r="O451" s="19"/>
    </row>
    <row r="452" spans="15:15" ht="12" customHeight="1" x14ac:dyDescent="0.25">
      <c r="O452" s="19"/>
    </row>
    <row r="453" spans="15:15" ht="12" customHeight="1" x14ac:dyDescent="0.25">
      <c r="O453" s="19"/>
    </row>
    <row r="454" spans="15:15" ht="12" customHeight="1" x14ac:dyDescent="0.25">
      <c r="O454" s="19"/>
    </row>
    <row r="455" spans="15:15" ht="12" customHeight="1" x14ac:dyDescent="0.25">
      <c r="O455" s="19"/>
    </row>
    <row r="456" spans="15:15" ht="12" customHeight="1" x14ac:dyDescent="0.25">
      <c r="O456" s="19"/>
    </row>
    <row r="457" spans="15:15" ht="12" customHeight="1" x14ac:dyDescent="0.25">
      <c r="O457" s="19"/>
    </row>
    <row r="458" spans="15:15" ht="12" customHeight="1" x14ac:dyDescent="0.25">
      <c r="O458" s="19"/>
    </row>
    <row r="459" spans="15:15" ht="12" customHeight="1" x14ac:dyDescent="0.25">
      <c r="O459" s="19"/>
    </row>
    <row r="460" spans="15:15" ht="12" customHeight="1" x14ac:dyDescent="0.25">
      <c r="O460" s="10"/>
    </row>
    <row r="461" spans="15:15" ht="12" customHeight="1" x14ac:dyDescent="0.25">
      <c r="O461" s="10"/>
    </row>
    <row r="462" spans="15:15" ht="12" customHeight="1" x14ac:dyDescent="0.25">
      <c r="O462" s="10"/>
    </row>
    <row r="463" spans="15:15" ht="12" customHeight="1" x14ac:dyDescent="0.25">
      <c r="O463" s="10"/>
    </row>
    <row r="464" spans="15:15" ht="12" customHeight="1" x14ac:dyDescent="0.25">
      <c r="O464" s="10"/>
    </row>
    <row r="465" spans="15:15" ht="12" customHeight="1" x14ac:dyDescent="0.25">
      <c r="O465" s="10"/>
    </row>
    <row r="466" spans="15:15" ht="12" customHeight="1" x14ac:dyDescent="0.25">
      <c r="O466" s="10"/>
    </row>
    <row r="467" spans="15:15" ht="12" customHeight="1" x14ac:dyDescent="0.25">
      <c r="O467" s="10"/>
    </row>
    <row r="468" spans="15:15" ht="12" customHeight="1" x14ac:dyDescent="0.25">
      <c r="O468" s="10"/>
    </row>
    <row r="469" spans="15:15" ht="12" customHeight="1" x14ac:dyDescent="0.25">
      <c r="O469" s="10"/>
    </row>
    <row r="470" spans="15:15" ht="12" customHeight="1" x14ac:dyDescent="0.25">
      <c r="O470" s="10"/>
    </row>
    <row r="471" spans="15:15" ht="12" customHeight="1" x14ac:dyDescent="0.25">
      <c r="O471" s="10"/>
    </row>
    <row r="472" spans="15:15" ht="12" customHeight="1" x14ac:dyDescent="0.25">
      <c r="O472" s="10"/>
    </row>
    <row r="473" spans="15:15" ht="12" customHeight="1" x14ac:dyDescent="0.25">
      <c r="O473" s="10"/>
    </row>
    <row r="474" spans="15:15" ht="12" customHeight="1" x14ac:dyDescent="0.25">
      <c r="O474" s="10"/>
    </row>
    <row r="475" spans="15:15" ht="12" customHeight="1" x14ac:dyDescent="0.25">
      <c r="O475" s="10"/>
    </row>
    <row r="476" spans="15:15" ht="12" customHeight="1" x14ac:dyDescent="0.25">
      <c r="O476" s="10"/>
    </row>
    <row r="477" spans="15:15" ht="12" customHeight="1" x14ac:dyDescent="0.25">
      <c r="O477" s="10"/>
    </row>
    <row r="478" spans="15:15" ht="12" customHeight="1" x14ac:dyDescent="0.25">
      <c r="O478" s="10"/>
    </row>
    <row r="479" spans="15:15" ht="12" customHeight="1" x14ac:dyDescent="0.25">
      <c r="O479" s="10"/>
    </row>
    <row r="480" spans="15:15" ht="12" customHeight="1" x14ac:dyDescent="0.25">
      <c r="O480" s="10"/>
    </row>
    <row r="481" spans="15:15" ht="12" customHeight="1" x14ac:dyDescent="0.25">
      <c r="O481" s="10"/>
    </row>
    <row r="482" spans="15:15" ht="12" customHeight="1" x14ac:dyDescent="0.25">
      <c r="O482" s="10"/>
    </row>
    <row r="483" spans="15:15" ht="12" customHeight="1" x14ac:dyDescent="0.25">
      <c r="O483" s="10"/>
    </row>
    <row r="484" spans="15:15" ht="12" customHeight="1" x14ac:dyDescent="0.25">
      <c r="O484" s="10"/>
    </row>
    <row r="485" spans="15:15" ht="12" customHeight="1" x14ac:dyDescent="0.25">
      <c r="O485" s="10"/>
    </row>
    <row r="486" spans="15:15" ht="12" customHeight="1" x14ac:dyDescent="0.25">
      <c r="O486" s="10"/>
    </row>
    <row r="487" spans="15:15" ht="12" customHeight="1" x14ac:dyDescent="0.25">
      <c r="O487" s="10"/>
    </row>
    <row r="488" spans="15:15" ht="12" customHeight="1" x14ac:dyDescent="0.25">
      <c r="O488" s="10"/>
    </row>
    <row r="489" spans="15:15" ht="12" customHeight="1" x14ac:dyDescent="0.25">
      <c r="O489" s="10"/>
    </row>
    <row r="490" spans="15:15" ht="12" customHeight="1" x14ac:dyDescent="0.25">
      <c r="O490" s="10"/>
    </row>
    <row r="491" spans="15:15" ht="12" customHeight="1" x14ac:dyDescent="0.25">
      <c r="O491" s="19"/>
    </row>
    <row r="492" spans="15:15" ht="12" customHeight="1" x14ac:dyDescent="0.25">
      <c r="O492" s="19"/>
    </row>
    <row r="493" spans="15:15" ht="12" customHeight="1" x14ac:dyDescent="0.25">
      <c r="O493" s="19"/>
    </row>
    <row r="494" spans="15:15" ht="12" customHeight="1" x14ac:dyDescent="0.25">
      <c r="O494" s="19"/>
    </row>
    <row r="495" spans="15:15" ht="12" customHeight="1" x14ac:dyDescent="0.25">
      <c r="O495" s="19"/>
    </row>
    <row r="496" spans="15:15" ht="12" customHeight="1" x14ac:dyDescent="0.25">
      <c r="O496" s="19"/>
    </row>
    <row r="497" spans="15:15" ht="12" customHeight="1" x14ac:dyDescent="0.25">
      <c r="O497" s="19"/>
    </row>
    <row r="498" spans="15:15" ht="12" customHeight="1" x14ac:dyDescent="0.25">
      <c r="O498" s="19"/>
    </row>
    <row r="499" spans="15:15" ht="12" customHeight="1" x14ac:dyDescent="0.25">
      <c r="O499" s="19"/>
    </row>
    <row r="500" spans="15:15" ht="12" customHeight="1" x14ac:dyDescent="0.25">
      <c r="O500" s="19"/>
    </row>
    <row r="501" spans="15:15" ht="12" customHeight="1" x14ac:dyDescent="0.25">
      <c r="O501" s="19"/>
    </row>
    <row r="502" spans="15:15" ht="12" customHeight="1" x14ac:dyDescent="0.25">
      <c r="O502" s="19"/>
    </row>
    <row r="503" spans="15:15" ht="12" customHeight="1" x14ac:dyDescent="0.25">
      <c r="O503" s="19"/>
    </row>
    <row r="504" spans="15:15" ht="12" customHeight="1" x14ac:dyDescent="0.25">
      <c r="O504" s="19"/>
    </row>
    <row r="505" spans="15:15" ht="12" customHeight="1" x14ac:dyDescent="0.25">
      <c r="O505" s="19"/>
    </row>
    <row r="506" spans="15:15" ht="12" customHeight="1" x14ac:dyDescent="0.25">
      <c r="O506" s="19"/>
    </row>
    <row r="507" spans="15:15" ht="12" customHeight="1" x14ac:dyDescent="0.25">
      <c r="O507" s="19"/>
    </row>
    <row r="508" spans="15:15" ht="12" customHeight="1" x14ac:dyDescent="0.25">
      <c r="O508" s="19"/>
    </row>
    <row r="509" spans="15:15" ht="12" customHeight="1" x14ac:dyDescent="0.25">
      <c r="O509" s="19"/>
    </row>
    <row r="510" spans="15:15" ht="12" customHeight="1" x14ac:dyDescent="0.25">
      <c r="O510" s="19"/>
    </row>
    <row r="511" spans="15:15" ht="12" customHeight="1" x14ac:dyDescent="0.25">
      <c r="O511" s="19"/>
    </row>
    <row r="512" spans="15:15" ht="12" customHeight="1" x14ac:dyDescent="0.25">
      <c r="O512" s="19"/>
    </row>
    <row r="513" spans="15:15" ht="12" customHeight="1" x14ac:dyDescent="0.25">
      <c r="O513" s="19"/>
    </row>
    <row r="514" spans="15:15" ht="12" customHeight="1" x14ac:dyDescent="0.25">
      <c r="O514" s="19"/>
    </row>
    <row r="515" spans="15:15" ht="12" customHeight="1" x14ac:dyDescent="0.25">
      <c r="O515" s="19"/>
    </row>
    <row r="516" spans="15:15" ht="12" customHeight="1" x14ac:dyDescent="0.25">
      <c r="O516" s="19"/>
    </row>
    <row r="517" spans="15:15" ht="12" customHeight="1" x14ac:dyDescent="0.25">
      <c r="O517" s="19"/>
    </row>
    <row r="518" spans="15:15" ht="12" customHeight="1" x14ac:dyDescent="0.25">
      <c r="O518" s="19"/>
    </row>
    <row r="519" spans="15:15" ht="12" customHeight="1" x14ac:dyDescent="0.25">
      <c r="O519" s="19"/>
    </row>
    <row r="520" spans="15:15" ht="12" customHeight="1" x14ac:dyDescent="0.25">
      <c r="O520" s="19"/>
    </row>
    <row r="521" spans="15:15" ht="12" customHeight="1" x14ac:dyDescent="0.25">
      <c r="O521" s="19"/>
    </row>
    <row r="522" spans="15:15" ht="12" customHeight="1" x14ac:dyDescent="0.25">
      <c r="O522" s="10"/>
    </row>
    <row r="523" spans="15:15" ht="12" customHeight="1" x14ac:dyDescent="0.25">
      <c r="O523" s="10"/>
    </row>
    <row r="524" spans="15:15" ht="12" customHeight="1" x14ac:dyDescent="0.25">
      <c r="O524" s="10"/>
    </row>
    <row r="525" spans="15:15" ht="12" customHeight="1" x14ac:dyDescent="0.25">
      <c r="O525" s="10"/>
    </row>
    <row r="526" spans="15:15" ht="12" customHeight="1" x14ac:dyDescent="0.25">
      <c r="O526" s="10"/>
    </row>
    <row r="527" spans="15:15" ht="12" customHeight="1" x14ac:dyDescent="0.25">
      <c r="O527" s="10"/>
    </row>
    <row r="528" spans="15:15" ht="12" customHeight="1" x14ac:dyDescent="0.25">
      <c r="O528" s="10"/>
    </row>
    <row r="529" spans="15:15" ht="12" customHeight="1" x14ac:dyDescent="0.25">
      <c r="O529" s="10"/>
    </row>
    <row r="530" spans="15:15" ht="12" customHeight="1" x14ac:dyDescent="0.25">
      <c r="O530" s="10"/>
    </row>
    <row r="531" spans="15:15" ht="12" customHeight="1" x14ac:dyDescent="0.25">
      <c r="O531" s="10"/>
    </row>
    <row r="532" spans="15:15" ht="12" customHeight="1" x14ac:dyDescent="0.25">
      <c r="O532" s="10"/>
    </row>
    <row r="533" spans="15:15" ht="12" customHeight="1" x14ac:dyDescent="0.25">
      <c r="O533" s="10"/>
    </row>
    <row r="534" spans="15:15" ht="12" customHeight="1" x14ac:dyDescent="0.25">
      <c r="O534" s="10"/>
    </row>
    <row r="535" spans="15:15" ht="12" customHeight="1" x14ac:dyDescent="0.25">
      <c r="O535" s="10"/>
    </row>
    <row r="536" spans="15:15" ht="12" customHeight="1" x14ac:dyDescent="0.25">
      <c r="O536" s="10"/>
    </row>
    <row r="537" spans="15:15" ht="12" customHeight="1" x14ac:dyDescent="0.25">
      <c r="O537" s="10"/>
    </row>
    <row r="538" spans="15:15" ht="12" customHeight="1" x14ac:dyDescent="0.25">
      <c r="O538" s="10"/>
    </row>
    <row r="539" spans="15:15" ht="12" customHeight="1" x14ac:dyDescent="0.25">
      <c r="O539" s="10"/>
    </row>
    <row r="540" spans="15:15" ht="12" customHeight="1" x14ac:dyDescent="0.25">
      <c r="O540" s="10"/>
    </row>
    <row r="541" spans="15:15" ht="12" customHeight="1" x14ac:dyDescent="0.25">
      <c r="O541" s="10"/>
    </row>
    <row r="542" spans="15:15" ht="12" customHeight="1" x14ac:dyDescent="0.25">
      <c r="O542" s="10"/>
    </row>
    <row r="543" spans="15:15" ht="12" customHeight="1" x14ac:dyDescent="0.25">
      <c r="O543" s="10"/>
    </row>
    <row r="544" spans="15:15" ht="12" customHeight="1" x14ac:dyDescent="0.25">
      <c r="O544" s="10"/>
    </row>
    <row r="545" spans="15:15" ht="12" customHeight="1" x14ac:dyDescent="0.25">
      <c r="O545" s="10"/>
    </row>
    <row r="546" spans="15:15" ht="12" customHeight="1" x14ac:dyDescent="0.25">
      <c r="O546" s="10"/>
    </row>
    <row r="547" spans="15:15" ht="12" customHeight="1" x14ac:dyDescent="0.25">
      <c r="O547" s="10"/>
    </row>
    <row r="548" spans="15:15" ht="12" customHeight="1" x14ac:dyDescent="0.25">
      <c r="O548" s="10"/>
    </row>
    <row r="549" spans="15:15" ht="12" customHeight="1" x14ac:dyDescent="0.25">
      <c r="O549" s="10"/>
    </row>
    <row r="550" spans="15:15" ht="12" customHeight="1" x14ac:dyDescent="0.25">
      <c r="O550" s="10"/>
    </row>
    <row r="551" spans="15:15" ht="12" customHeight="1" x14ac:dyDescent="0.25">
      <c r="O551" s="10"/>
    </row>
    <row r="552" spans="15:15" ht="12" customHeight="1" x14ac:dyDescent="0.25">
      <c r="O552" s="10"/>
    </row>
    <row r="553" spans="15:15" ht="12" customHeight="1" x14ac:dyDescent="0.25">
      <c r="O553" s="19"/>
    </row>
    <row r="554" spans="15:15" ht="12" customHeight="1" x14ac:dyDescent="0.25">
      <c r="O554" s="19"/>
    </row>
    <row r="555" spans="15:15" ht="12" customHeight="1" x14ac:dyDescent="0.25">
      <c r="O555" s="19"/>
    </row>
    <row r="556" spans="15:15" ht="12" customHeight="1" x14ac:dyDescent="0.25">
      <c r="O556" s="19"/>
    </row>
    <row r="557" spans="15:15" ht="12" customHeight="1" x14ac:dyDescent="0.25">
      <c r="O557" s="19"/>
    </row>
    <row r="558" spans="15:15" ht="12" customHeight="1" x14ac:dyDescent="0.25">
      <c r="O558" s="19"/>
    </row>
    <row r="559" spans="15:15" ht="12" customHeight="1" x14ac:dyDescent="0.25">
      <c r="O559" s="19"/>
    </row>
    <row r="560" spans="15:15" ht="12" customHeight="1" x14ac:dyDescent="0.25">
      <c r="O560" s="19"/>
    </row>
    <row r="561" spans="15:15" ht="12" customHeight="1" x14ac:dyDescent="0.25">
      <c r="O561" s="19"/>
    </row>
    <row r="562" spans="15:15" ht="12" customHeight="1" x14ac:dyDescent="0.25">
      <c r="O562" s="19"/>
    </row>
    <row r="563" spans="15:15" ht="12" customHeight="1" x14ac:dyDescent="0.25">
      <c r="O563" s="19"/>
    </row>
    <row r="564" spans="15:15" ht="12" customHeight="1" x14ac:dyDescent="0.25">
      <c r="O564" s="19"/>
    </row>
    <row r="565" spans="15:15" ht="12" customHeight="1" x14ac:dyDescent="0.25">
      <c r="O565" s="19"/>
    </row>
    <row r="566" spans="15:15" ht="12" customHeight="1" x14ac:dyDescent="0.25">
      <c r="O566" s="19"/>
    </row>
    <row r="567" spans="15:15" ht="12" customHeight="1" x14ac:dyDescent="0.25">
      <c r="O567" s="19"/>
    </row>
    <row r="568" spans="15:15" ht="12" customHeight="1" x14ac:dyDescent="0.25">
      <c r="O568" s="19"/>
    </row>
    <row r="569" spans="15:15" ht="12" customHeight="1" x14ac:dyDescent="0.25">
      <c r="O569" s="19"/>
    </row>
    <row r="570" spans="15:15" ht="12" customHeight="1" x14ac:dyDescent="0.25">
      <c r="O570" s="19"/>
    </row>
    <row r="571" spans="15:15" ht="12" customHeight="1" x14ac:dyDescent="0.25">
      <c r="O571" s="19"/>
    </row>
    <row r="572" spans="15:15" ht="12" customHeight="1" x14ac:dyDescent="0.25">
      <c r="O572" s="19"/>
    </row>
    <row r="573" spans="15:15" ht="12" customHeight="1" x14ac:dyDescent="0.25">
      <c r="O573" s="19"/>
    </row>
    <row r="574" spans="15:15" ht="12" customHeight="1" x14ac:dyDescent="0.25">
      <c r="O574" s="19"/>
    </row>
    <row r="575" spans="15:15" ht="12" customHeight="1" x14ac:dyDescent="0.25">
      <c r="O575" s="19"/>
    </row>
    <row r="576" spans="15:15" ht="12" customHeight="1" x14ac:dyDescent="0.25">
      <c r="O576" s="19"/>
    </row>
    <row r="577" spans="15:15" ht="12" customHeight="1" x14ac:dyDescent="0.25">
      <c r="O577" s="19"/>
    </row>
    <row r="578" spans="15:15" ht="12" customHeight="1" x14ac:dyDescent="0.25">
      <c r="O578" s="19"/>
    </row>
    <row r="579" spans="15:15" ht="12" customHeight="1" x14ac:dyDescent="0.25">
      <c r="O579" s="19"/>
    </row>
    <row r="580" spans="15:15" ht="12" customHeight="1" x14ac:dyDescent="0.25">
      <c r="O580" s="19"/>
    </row>
    <row r="581" spans="15:15" ht="12" customHeight="1" x14ac:dyDescent="0.25">
      <c r="O581" s="19"/>
    </row>
    <row r="582" spans="15:15" ht="12" customHeight="1" x14ac:dyDescent="0.25">
      <c r="O582" s="19"/>
    </row>
    <row r="583" spans="15:15" ht="12" customHeight="1" x14ac:dyDescent="0.25">
      <c r="O583" s="19"/>
    </row>
    <row r="584" spans="15:15" ht="12" customHeight="1" x14ac:dyDescent="0.25">
      <c r="O584" s="10"/>
    </row>
    <row r="585" spans="15:15" ht="12" customHeight="1" x14ac:dyDescent="0.25">
      <c r="O585" s="10"/>
    </row>
    <row r="586" spans="15:15" ht="12" customHeight="1" x14ac:dyDescent="0.25">
      <c r="O586" s="10"/>
    </row>
    <row r="587" spans="15:15" ht="12" customHeight="1" x14ac:dyDescent="0.25">
      <c r="O587" s="10"/>
    </row>
    <row r="588" spans="15:15" ht="12" customHeight="1" x14ac:dyDescent="0.25">
      <c r="O588" s="10"/>
    </row>
    <row r="589" spans="15:15" ht="12" customHeight="1" x14ac:dyDescent="0.25">
      <c r="O589" s="10"/>
    </row>
    <row r="590" spans="15:15" ht="12" customHeight="1" x14ac:dyDescent="0.25">
      <c r="O590" s="10"/>
    </row>
    <row r="591" spans="15:15" ht="12" customHeight="1" x14ac:dyDescent="0.25">
      <c r="O591" s="10"/>
    </row>
    <row r="592" spans="15:15" ht="12" customHeight="1" x14ac:dyDescent="0.25">
      <c r="O592" s="10"/>
    </row>
    <row r="593" spans="15:15" ht="12" customHeight="1" x14ac:dyDescent="0.25">
      <c r="O593" s="10"/>
    </row>
    <row r="594" spans="15:15" ht="12" customHeight="1" x14ac:dyDescent="0.25">
      <c r="O594" s="10"/>
    </row>
    <row r="595" spans="15:15" ht="12" customHeight="1" x14ac:dyDescent="0.25">
      <c r="O595" s="10"/>
    </row>
    <row r="596" spans="15:15" ht="12" customHeight="1" x14ac:dyDescent="0.25">
      <c r="O596" s="10"/>
    </row>
    <row r="597" spans="15:15" ht="12" customHeight="1" x14ac:dyDescent="0.25">
      <c r="O597" s="10"/>
    </row>
    <row r="598" spans="15:15" ht="12" customHeight="1" x14ac:dyDescent="0.25">
      <c r="O598" s="10"/>
    </row>
    <row r="599" spans="15:15" ht="12" customHeight="1" x14ac:dyDescent="0.25">
      <c r="O599" s="10"/>
    </row>
    <row r="600" spans="15:15" ht="12" customHeight="1" x14ac:dyDescent="0.25">
      <c r="O600" s="10"/>
    </row>
    <row r="601" spans="15:15" ht="12" customHeight="1" x14ac:dyDescent="0.25">
      <c r="O601" s="10"/>
    </row>
    <row r="602" spans="15:15" ht="12" customHeight="1" x14ac:dyDescent="0.25">
      <c r="O602" s="10"/>
    </row>
    <row r="603" spans="15:15" ht="12" customHeight="1" x14ac:dyDescent="0.25">
      <c r="O603" s="10"/>
    </row>
    <row r="604" spans="15:15" ht="12" customHeight="1" x14ac:dyDescent="0.25">
      <c r="O604" s="10"/>
    </row>
    <row r="605" spans="15:15" ht="12" customHeight="1" x14ac:dyDescent="0.25">
      <c r="O605" s="10"/>
    </row>
    <row r="606" spans="15:15" ht="12" customHeight="1" x14ac:dyDescent="0.25">
      <c r="O606" s="10"/>
    </row>
    <row r="607" spans="15:15" ht="12" customHeight="1" x14ac:dyDescent="0.25">
      <c r="O607" s="10"/>
    </row>
    <row r="608" spans="15:15" ht="12" customHeight="1" x14ac:dyDescent="0.25">
      <c r="O608" s="10"/>
    </row>
    <row r="609" spans="15:15" ht="12" customHeight="1" x14ac:dyDescent="0.25">
      <c r="O609" s="10"/>
    </row>
    <row r="610" spans="15:15" ht="12" customHeight="1" x14ac:dyDescent="0.25">
      <c r="O610" s="10"/>
    </row>
    <row r="611" spans="15:15" ht="12" customHeight="1" x14ac:dyDescent="0.25">
      <c r="O611" s="10"/>
    </row>
    <row r="612" spans="15:15" ht="12" customHeight="1" x14ac:dyDescent="0.25">
      <c r="O612" s="10"/>
    </row>
    <row r="613" spans="15:15" ht="12" customHeight="1" x14ac:dyDescent="0.25">
      <c r="O613" s="10"/>
    </row>
    <row r="614" spans="15:15" ht="12" customHeight="1" x14ac:dyDescent="0.25">
      <c r="O614" s="10"/>
    </row>
    <row r="615" spans="15:15" ht="12" customHeight="1" x14ac:dyDescent="0.25">
      <c r="O615" s="19"/>
    </row>
    <row r="616" spans="15:15" ht="12" customHeight="1" x14ac:dyDescent="0.25">
      <c r="O616" s="19"/>
    </row>
    <row r="617" spans="15:15" ht="12" customHeight="1" x14ac:dyDescent="0.25">
      <c r="O617" s="19"/>
    </row>
    <row r="618" spans="15:15" ht="12" customHeight="1" x14ac:dyDescent="0.25">
      <c r="O618" s="19"/>
    </row>
    <row r="619" spans="15:15" ht="12" customHeight="1" x14ac:dyDescent="0.25">
      <c r="O619" s="19"/>
    </row>
    <row r="620" spans="15:15" ht="12" customHeight="1" x14ac:dyDescent="0.25">
      <c r="O620" s="19"/>
    </row>
    <row r="621" spans="15:15" ht="12" customHeight="1" x14ac:dyDescent="0.25">
      <c r="O621" s="19"/>
    </row>
    <row r="622" spans="15:15" ht="12" customHeight="1" x14ac:dyDescent="0.25">
      <c r="O622" s="19"/>
    </row>
    <row r="623" spans="15:15" ht="12" customHeight="1" x14ac:dyDescent="0.25">
      <c r="O623" s="19"/>
    </row>
    <row r="624" spans="15:15" ht="12" customHeight="1" x14ac:dyDescent="0.25">
      <c r="O624" s="19"/>
    </row>
    <row r="625" spans="15:15" ht="12" customHeight="1" x14ac:dyDescent="0.25">
      <c r="O625" s="19"/>
    </row>
    <row r="626" spans="15:15" ht="12" customHeight="1" x14ac:dyDescent="0.25">
      <c r="O626" s="19"/>
    </row>
    <row r="627" spans="15:15" ht="12" customHeight="1" x14ac:dyDescent="0.25">
      <c r="O627" s="19"/>
    </row>
    <row r="628" spans="15:15" ht="12" customHeight="1" x14ac:dyDescent="0.25">
      <c r="O628" s="19"/>
    </row>
    <row r="629" spans="15:15" ht="12" customHeight="1" x14ac:dyDescent="0.25">
      <c r="O629" s="19"/>
    </row>
    <row r="630" spans="15:15" ht="12" customHeight="1" x14ac:dyDescent="0.25">
      <c r="O630" s="19"/>
    </row>
    <row r="631" spans="15:15" ht="12" customHeight="1" x14ac:dyDescent="0.25">
      <c r="O631" s="19"/>
    </row>
    <row r="632" spans="15:15" ht="12" customHeight="1" x14ac:dyDescent="0.25">
      <c r="O632" s="19"/>
    </row>
    <row r="633" spans="15:15" ht="12" customHeight="1" x14ac:dyDescent="0.25">
      <c r="O633" s="19"/>
    </row>
    <row r="634" spans="15:15" ht="12" customHeight="1" x14ac:dyDescent="0.25">
      <c r="O634" s="19"/>
    </row>
    <row r="635" spans="15:15" ht="12" customHeight="1" x14ac:dyDescent="0.25">
      <c r="O635" s="19"/>
    </row>
    <row r="636" spans="15:15" ht="12" customHeight="1" x14ac:dyDescent="0.25">
      <c r="O636" s="19"/>
    </row>
    <row r="637" spans="15:15" ht="12" customHeight="1" x14ac:dyDescent="0.25">
      <c r="O637" s="19"/>
    </row>
    <row r="638" spans="15:15" ht="12" customHeight="1" x14ac:dyDescent="0.25">
      <c r="O638" s="19"/>
    </row>
    <row r="639" spans="15:15" ht="12" customHeight="1" x14ac:dyDescent="0.25">
      <c r="O639" s="19"/>
    </row>
    <row r="640" spans="15:15" ht="12" customHeight="1" x14ac:dyDescent="0.25">
      <c r="O640" s="19"/>
    </row>
    <row r="641" spans="15:15" ht="12" customHeight="1" x14ac:dyDescent="0.25">
      <c r="O641" s="19"/>
    </row>
    <row r="642" spans="15:15" ht="12" customHeight="1" x14ac:dyDescent="0.25">
      <c r="O642" s="19"/>
    </row>
    <row r="643" spans="15:15" ht="12" customHeight="1" x14ac:dyDescent="0.25">
      <c r="O643" s="19"/>
    </row>
    <row r="644" spans="15:15" ht="12" customHeight="1" x14ac:dyDescent="0.25">
      <c r="O644" s="19"/>
    </row>
    <row r="645" spans="15:15" ht="12" customHeight="1" x14ac:dyDescent="0.25">
      <c r="O645" s="19"/>
    </row>
    <row r="646" spans="15:15" ht="12" customHeight="1" x14ac:dyDescent="0.25">
      <c r="O646" s="10"/>
    </row>
    <row r="647" spans="15:15" ht="12" customHeight="1" x14ac:dyDescent="0.25">
      <c r="O647" s="10"/>
    </row>
    <row r="648" spans="15:15" ht="12" customHeight="1" x14ac:dyDescent="0.25">
      <c r="O648" s="10"/>
    </row>
    <row r="649" spans="15:15" ht="12" customHeight="1" x14ac:dyDescent="0.25">
      <c r="O649" s="10"/>
    </row>
    <row r="650" spans="15:15" ht="12" customHeight="1" x14ac:dyDescent="0.25">
      <c r="O650" s="10"/>
    </row>
    <row r="651" spans="15:15" ht="12" customHeight="1" x14ac:dyDescent="0.25">
      <c r="O651" s="10"/>
    </row>
    <row r="652" spans="15:15" ht="12" customHeight="1" x14ac:dyDescent="0.25">
      <c r="O652" s="10"/>
    </row>
    <row r="653" spans="15:15" ht="12" customHeight="1" x14ac:dyDescent="0.25">
      <c r="O653" s="10"/>
    </row>
    <row r="654" spans="15:15" ht="12" customHeight="1" x14ac:dyDescent="0.25">
      <c r="O654" s="10"/>
    </row>
    <row r="655" spans="15:15" ht="12" customHeight="1" x14ac:dyDescent="0.25">
      <c r="O655" s="10"/>
    </row>
    <row r="656" spans="15:15" ht="12" customHeight="1" x14ac:dyDescent="0.25">
      <c r="O656" s="10"/>
    </row>
    <row r="657" spans="15:15" ht="12" customHeight="1" x14ac:dyDescent="0.25">
      <c r="O657" s="10"/>
    </row>
    <row r="658" spans="15:15" ht="12" customHeight="1" x14ac:dyDescent="0.25">
      <c r="O658" s="10"/>
    </row>
    <row r="659" spans="15:15" ht="12" customHeight="1" x14ac:dyDescent="0.25">
      <c r="O659" s="10"/>
    </row>
    <row r="660" spans="15:15" ht="12" customHeight="1" x14ac:dyDescent="0.25">
      <c r="O660" s="10"/>
    </row>
    <row r="661" spans="15:15" ht="12" customHeight="1" x14ac:dyDescent="0.25">
      <c r="O661" s="10"/>
    </row>
    <row r="662" spans="15:15" ht="12" customHeight="1" x14ac:dyDescent="0.25">
      <c r="O662" s="10"/>
    </row>
    <row r="663" spans="15:15" ht="12" customHeight="1" x14ac:dyDescent="0.25">
      <c r="O663" s="10"/>
    </row>
    <row r="664" spans="15:15" ht="12" customHeight="1" x14ac:dyDescent="0.25">
      <c r="O664" s="10"/>
    </row>
    <row r="665" spans="15:15" ht="12" customHeight="1" x14ac:dyDescent="0.25">
      <c r="O665" s="10"/>
    </row>
    <row r="666" spans="15:15" ht="12" customHeight="1" x14ac:dyDescent="0.25">
      <c r="O666" s="10"/>
    </row>
    <row r="667" spans="15:15" ht="12" customHeight="1" x14ac:dyDescent="0.25">
      <c r="O667" s="10"/>
    </row>
    <row r="668" spans="15:15" ht="12" customHeight="1" x14ac:dyDescent="0.25">
      <c r="O668" s="10"/>
    </row>
    <row r="669" spans="15:15" ht="12" customHeight="1" x14ac:dyDescent="0.25">
      <c r="O669" s="10"/>
    </row>
    <row r="670" spans="15:15" ht="12" customHeight="1" x14ac:dyDescent="0.25">
      <c r="O670" s="10"/>
    </row>
    <row r="671" spans="15:15" ht="12" customHeight="1" x14ac:dyDescent="0.25">
      <c r="O671" s="10"/>
    </row>
    <row r="672" spans="15:15" ht="12" customHeight="1" x14ac:dyDescent="0.25">
      <c r="O672" s="10"/>
    </row>
    <row r="673" spans="15:15" ht="12" customHeight="1" x14ac:dyDescent="0.25">
      <c r="O673" s="10"/>
    </row>
    <row r="674" spans="15:15" ht="12" customHeight="1" x14ac:dyDescent="0.25">
      <c r="O674" s="10"/>
    </row>
    <row r="675" spans="15:15" ht="12" customHeight="1" x14ac:dyDescent="0.25">
      <c r="O675" s="10"/>
    </row>
    <row r="676" spans="15:15" ht="12" customHeight="1" x14ac:dyDescent="0.25">
      <c r="O676" s="10"/>
    </row>
    <row r="677" spans="15:15" ht="12" customHeight="1" x14ac:dyDescent="0.25">
      <c r="O677" s="19"/>
    </row>
    <row r="678" spans="15:15" ht="12" customHeight="1" x14ac:dyDescent="0.25">
      <c r="O678" s="19"/>
    </row>
    <row r="679" spans="15:15" ht="12" customHeight="1" x14ac:dyDescent="0.25">
      <c r="O679" s="19"/>
    </row>
    <row r="680" spans="15:15" ht="12" customHeight="1" x14ac:dyDescent="0.25">
      <c r="O680" s="19"/>
    </row>
    <row r="681" spans="15:15" ht="12" customHeight="1" x14ac:dyDescent="0.25">
      <c r="O681" s="19"/>
    </row>
    <row r="682" spans="15:15" ht="12" customHeight="1" x14ac:dyDescent="0.25">
      <c r="O682" s="19"/>
    </row>
    <row r="683" spans="15:15" ht="12" customHeight="1" x14ac:dyDescent="0.25">
      <c r="O683" s="19"/>
    </row>
    <row r="684" spans="15:15" ht="12" customHeight="1" x14ac:dyDescent="0.25">
      <c r="O684" s="19"/>
    </row>
    <row r="685" spans="15:15" ht="12" customHeight="1" x14ac:dyDescent="0.25">
      <c r="O685" s="19"/>
    </row>
    <row r="686" spans="15:15" ht="12" customHeight="1" x14ac:dyDescent="0.25">
      <c r="O686" s="19"/>
    </row>
    <row r="687" spans="15:15" ht="12" customHeight="1" x14ac:dyDescent="0.25">
      <c r="O687" s="19"/>
    </row>
    <row r="688" spans="15:15" ht="12" customHeight="1" x14ac:dyDescent="0.25">
      <c r="O688" s="19"/>
    </row>
    <row r="689" spans="15:15" ht="12" customHeight="1" x14ac:dyDescent="0.25">
      <c r="O689" s="19"/>
    </row>
    <row r="690" spans="15:15" ht="12" customHeight="1" x14ac:dyDescent="0.25">
      <c r="O690" s="19"/>
    </row>
    <row r="691" spans="15:15" ht="12" customHeight="1" x14ac:dyDescent="0.25">
      <c r="O691" s="19"/>
    </row>
    <row r="692" spans="15:15" ht="12" customHeight="1" x14ac:dyDescent="0.25">
      <c r="O692" s="19"/>
    </row>
    <row r="693" spans="15:15" ht="12" customHeight="1" x14ac:dyDescent="0.25">
      <c r="O693" s="19"/>
    </row>
    <row r="694" spans="15:15" ht="12" customHeight="1" x14ac:dyDescent="0.25">
      <c r="O694" s="19"/>
    </row>
    <row r="695" spans="15:15" ht="12" customHeight="1" x14ac:dyDescent="0.25">
      <c r="O695" s="19"/>
    </row>
    <row r="696" spans="15:15" ht="12" customHeight="1" x14ac:dyDescent="0.25">
      <c r="O696" s="19"/>
    </row>
    <row r="697" spans="15:15" ht="12" customHeight="1" x14ac:dyDescent="0.25">
      <c r="O697" s="19"/>
    </row>
    <row r="698" spans="15:15" ht="12" customHeight="1" x14ac:dyDescent="0.25">
      <c r="O698" s="19"/>
    </row>
    <row r="699" spans="15:15" ht="12" customHeight="1" x14ac:dyDescent="0.25">
      <c r="O699" s="19"/>
    </row>
    <row r="700" spans="15:15" ht="12" customHeight="1" x14ac:dyDescent="0.25">
      <c r="O700" s="19"/>
    </row>
    <row r="701" spans="15:15" ht="12" customHeight="1" x14ac:dyDescent="0.25">
      <c r="O701" s="19"/>
    </row>
    <row r="702" spans="15:15" ht="12" customHeight="1" x14ac:dyDescent="0.25">
      <c r="O702" s="19"/>
    </row>
    <row r="703" spans="15:15" ht="12" customHeight="1" x14ac:dyDescent="0.25">
      <c r="O703" s="19"/>
    </row>
    <row r="704" spans="15:15" ht="12" customHeight="1" x14ac:dyDescent="0.25">
      <c r="O704" s="19"/>
    </row>
    <row r="705" spans="15:15" ht="12" customHeight="1" x14ac:dyDescent="0.25">
      <c r="O705" s="19"/>
    </row>
    <row r="706" spans="15:15" ht="12" customHeight="1" x14ac:dyDescent="0.25">
      <c r="O706" s="19"/>
    </row>
    <row r="707" spans="15:15" ht="12" customHeight="1" x14ac:dyDescent="0.25">
      <c r="O707" s="19"/>
    </row>
    <row r="708" spans="15:15" ht="12" customHeight="1" x14ac:dyDescent="0.25">
      <c r="O708" s="10"/>
    </row>
    <row r="709" spans="15:15" ht="12" customHeight="1" x14ac:dyDescent="0.25">
      <c r="O709" s="10"/>
    </row>
    <row r="710" spans="15:15" ht="12" customHeight="1" x14ac:dyDescent="0.25">
      <c r="O710" s="10"/>
    </row>
    <row r="711" spans="15:15" ht="12" customHeight="1" x14ac:dyDescent="0.25">
      <c r="O711" s="10"/>
    </row>
    <row r="712" spans="15:15" ht="12" customHeight="1" x14ac:dyDescent="0.25">
      <c r="O712" s="10"/>
    </row>
    <row r="713" spans="15:15" ht="12" customHeight="1" x14ac:dyDescent="0.25">
      <c r="O713" s="10"/>
    </row>
    <row r="714" spans="15:15" ht="12" customHeight="1" x14ac:dyDescent="0.25">
      <c r="O714" s="10"/>
    </row>
    <row r="715" spans="15:15" ht="12" customHeight="1" x14ac:dyDescent="0.25">
      <c r="O715" s="10"/>
    </row>
    <row r="716" spans="15:15" ht="12" customHeight="1" x14ac:dyDescent="0.25">
      <c r="O716" s="10"/>
    </row>
    <row r="717" spans="15:15" ht="12" customHeight="1" x14ac:dyDescent="0.25">
      <c r="O717" s="10"/>
    </row>
    <row r="718" spans="15:15" ht="12" customHeight="1" x14ac:dyDescent="0.25">
      <c r="O718" s="10"/>
    </row>
    <row r="719" spans="15:15" ht="12" customHeight="1" x14ac:dyDescent="0.25">
      <c r="O719" s="10"/>
    </row>
    <row r="720" spans="15:15" ht="12" customHeight="1" x14ac:dyDescent="0.25">
      <c r="O720" s="10"/>
    </row>
    <row r="721" spans="15:15" ht="12" customHeight="1" x14ac:dyDescent="0.25">
      <c r="O721" s="10"/>
    </row>
    <row r="722" spans="15:15" ht="12" customHeight="1" x14ac:dyDescent="0.25">
      <c r="O722" s="10"/>
    </row>
    <row r="723" spans="15:15" ht="12" customHeight="1" x14ac:dyDescent="0.25">
      <c r="O723" s="10"/>
    </row>
    <row r="724" spans="15:15" ht="12" customHeight="1" x14ac:dyDescent="0.25">
      <c r="O724" s="10"/>
    </row>
    <row r="725" spans="15:15" ht="12" customHeight="1" x14ac:dyDescent="0.25">
      <c r="O725" s="10"/>
    </row>
    <row r="726" spans="15:15" ht="12" customHeight="1" x14ac:dyDescent="0.25">
      <c r="O726" s="10"/>
    </row>
    <row r="727" spans="15:15" ht="12" customHeight="1" x14ac:dyDescent="0.25">
      <c r="O727" s="10"/>
    </row>
    <row r="728" spans="15:15" ht="12" customHeight="1" x14ac:dyDescent="0.25">
      <c r="O728" s="10"/>
    </row>
    <row r="729" spans="15:15" ht="12" customHeight="1" x14ac:dyDescent="0.25">
      <c r="O729" s="10"/>
    </row>
    <row r="730" spans="15:15" ht="12" customHeight="1" x14ac:dyDescent="0.25">
      <c r="O730" s="10"/>
    </row>
    <row r="731" spans="15:15" ht="12" customHeight="1" x14ac:dyDescent="0.25">
      <c r="O731" s="10"/>
    </row>
    <row r="732" spans="15:15" ht="12" customHeight="1" x14ac:dyDescent="0.25">
      <c r="O732" s="10"/>
    </row>
    <row r="733" spans="15:15" ht="12" customHeight="1" x14ac:dyDescent="0.25">
      <c r="O733" s="10"/>
    </row>
    <row r="734" spans="15:15" ht="12" customHeight="1" x14ac:dyDescent="0.25">
      <c r="O734" s="10"/>
    </row>
    <row r="735" spans="15:15" ht="12" customHeight="1" x14ac:dyDescent="0.25">
      <c r="O735" s="10"/>
    </row>
    <row r="736" spans="15:15" ht="12" customHeight="1" x14ac:dyDescent="0.25">
      <c r="O736" s="10"/>
    </row>
    <row r="737" spans="15:15" ht="12" customHeight="1" x14ac:dyDescent="0.25">
      <c r="O737" s="10"/>
    </row>
    <row r="738" spans="15:15" ht="12" customHeight="1" x14ac:dyDescent="0.25">
      <c r="O738" s="10"/>
    </row>
    <row r="739" spans="15:15" ht="12" customHeight="1" x14ac:dyDescent="0.25">
      <c r="O739" s="19"/>
    </row>
    <row r="740" spans="15:15" ht="12" customHeight="1" x14ac:dyDescent="0.25">
      <c r="O740" s="19"/>
    </row>
    <row r="741" spans="15:15" ht="12" customHeight="1" x14ac:dyDescent="0.25">
      <c r="O741" s="19"/>
    </row>
    <row r="742" spans="15:15" ht="12" customHeight="1" x14ac:dyDescent="0.25">
      <c r="O742" s="19"/>
    </row>
    <row r="743" spans="15:15" ht="12" customHeight="1" x14ac:dyDescent="0.25">
      <c r="O743" s="19"/>
    </row>
    <row r="744" spans="15:15" ht="12" customHeight="1" x14ac:dyDescent="0.25">
      <c r="O744" s="19"/>
    </row>
    <row r="745" spans="15:15" ht="12" customHeight="1" x14ac:dyDescent="0.25">
      <c r="O745" s="19"/>
    </row>
    <row r="746" spans="15:15" ht="12" customHeight="1" x14ac:dyDescent="0.25">
      <c r="O746" s="19"/>
    </row>
    <row r="747" spans="15:15" ht="12" customHeight="1" x14ac:dyDescent="0.25">
      <c r="O747" s="19"/>
    </row>
    <row r="748" spans="15:15" ht="12" customHeight="1" x14ac:dyDescent="0.25">
      <c r="O748" s="19"/>
    </row>
    <row r="749" spans="15:15" ht="12" customHeight="1" x14ac:dyDescent="0.25">
      <c r="O749" s="19"/>
    </row>
    <row r="750" spans="15:15" ht="12" customHeight="1" x14ac:dyDescent="0.25">
      <c r="O750" s="19"/>
    </row>
    <row r="751" spans="15:15" ht="12" customHeight="1" x14ac:dyDescent="0.25">
      <c r="O751" s="19"/>
    </row>
    <row r="752" spans="15:15" ht="12" customHeight="1" x14ac:dyDescent="0.25">
      <c r="O752" s="19"/>
    </row>
    <row r="753" spans="15:15" ht="12" customHeight="1" x14ac:dyDescent="0.25">
      <c r="O753" s="19"/>
    </row>
    <row r="754" spans="15:15" ht="12" customHeight="1" x14ac:dyDescent="0.25">
      <c r="O754" s="19"/>
    </row>
    <row r="755" spans="15:15" ht="12" customHeight="1" x14ac:dyDescent="0.25">
      <c r="O755" s="19"/>
    </row>
    <row r="756" spans="15:15" ht="12" customHeight="1" x14ac:dyDescent="0.25">
      <c r="O756" s="19"/>
    </row>
    <row r="757" spans="15:15" ht="12" customHeight="1" x14ac:dyDescent="0.25">
      <c r="O757" s="19"/>
    </row>
    <row r="758" spans="15:15" ht="12" customHeight="1" x14ac:dyDescent="0.25">
      <c r="O758" s="19"/>
    </row>
    <row r="759" spans="15:15" ht="12" customHeight="1" x14ac:dyDescent="0.25">
      <c r="O759" s="19"/>
    </row>
    <row r="760" spans="15:15" ht="12" customHeight="1" x14ac:dyDescent="0.25">
      <c r="O760" s="19"/>
    </row>
    <row r="761" spans="15:15" ht="12" customHeight="1" x14ac:dyDescent="0.25">
      <c r="O761" s="19"/>
    </row>
    <row r="762" spans="15:15" ht="12" customHeight="1" x14ac:dyDescent="0.25">
      <c r="O762" s="19"/>
    </row>
    <row r="763" spans="15:15" ht="12" customHeight="1" x14ac:dyDescent="0.25">
      <c r="O763" s="19"/>
    </row>
    <row r="764" spans="15:15" ht="12" customHeight="1" x14ac:dyDescent="0.25">
      <c r="O764" s="19"/>
    </row>
    <row r="765" spans="15:15" ht="12" customHeight="1" x14ac:dyDescent="0.25">
      <c r="O765" s="19"/>
    </row>
    <row r="766" spans="15:15" ht="12" customHeight="1" x14ac:dyDescent="0.25">
      <c r="O766" s="19"/>
    </row>
    <row r="767" spans="15:15" ht="12" customHeight="1" x14ac:dyDescent="0.25">
      <c r="O767" s="19"/>
    </row>
    <row r="768" spans="15:15" ht="12" customHeight="1" x14ac:dyDescent="0.25">
      <c r="O768" s="19"/>
    </row>
    <row r="769" spans="15:15" ht="12" customHeight="1" x14ac:dyDescent="0.25">
      <c r="O769" s="19"/>
    </row>
    <row r="770" spans="15:15" ht="12" customHeight="1" x14ac:dyDescent="0.25">
      <c r="O770" s="10"/>
    </row>
    <row r="771" spans="15:15" ht="12" customHeight="1" x14ac:dyDescent="0.25">
      <c r="O771" s="10"/>
    </row>
    <row r="772" spans="15:15" ht="12" customHeight="1" x14ac:dyDescent="0.25">
      <c r="O772" s="10"/>
    </row>
    <row r="773" spans="15:15" ht="12" customHeight="1" x14ac:dyDescent="0.25">
      <c r="O773" s="10"/>
    </row>
    <row r="774" spans="15:15" ht="12" customHeight="1" x14ac:dyDescent="0.25">
      <c r="O774" s="10"/>
    </row>
    <row r="775" spans="15:15" ht="12" customHeight="1" x14ac:dyDescent="0.25">
      <c r="O775" s="10"/>
    </row>
    <row r="776" spans="15:15" ht="12" customHeight="1" x14ac:dyDescent="0.25">
      <c r="O776" s="10"/>
    </row>
    <row r="777" spans="15:15" ht="12" customHeight="1" x14ac:dyDescent="0.25">
      <c r="O777" s="10"/>
    </row>
    <row r="778" spans="15:15" ht="12" customHeight="1" x14ac:dyDescent="0.25">
      <c r="O778" s="10"/>
    </row>
    <row r="779" spans="15:15" ht="12" customHeight="1" x14ac:dyDescent="0.25">
      <c r="O779" s="10"/>
    </row>
    <row r="780" spans="15:15" ht="12" customHeight="1" x14ac:dyDescent="0.25">
      <c r="O780" s="10"/>
    </row>
    <row r="781" spans="15:15" ht="12" customHeight="1" x14ac:dyDescent="0.25">
      <c r="O781" s="10"/>
    </row>
    <row r="782" spans="15:15" ht="12" customHeight="1" x14ac:dyDescent="0.25">
      <c r="O782" s="10"/>
    </row>
    <row r="783" spans="15:15" ht="12" customHeight="1" x14ac:dyDescent="0.25">
      <c r="O783" s="10"/>
    </row>
    <row r="784" spans="15:15" ht="12" customHeight="1" x14ac:dyDescent="0.25">
      <c r="O784" s="10"/>
    </row>
    <row r="785" spans="15:15" ht="12" customHeight="1" x14ac:dyDescent="0.25">
      <c r="O785" s="10"/>
    </row>
    <row r="786" spans="15:15" ht="12" customHeight="1" x14ac:dyDescent="0.25">
      <c r="O786" s="10"/>
    </row>
    <row r="787" spans="15:15" ht="12" customHeight="1" x14ac:dyDescent="0.25">
      <c r="O787" s="10"/>
    </row>
    <row r="788" spans="15:15" ht="12" customHeight="1" x14ac:dyDescent="0.25">
      <c r="O788" s="10"/>
    </row>
    <row r="789" spans="15:15" ht="12" customHeight="1" x14ac:dyDescent="0.25">
      <c r="O789" s="10"/>
    </row>
    <row r="790" spans="15:15" ht="12" customHeight="1" x14ac:dyDescent="0.25">
      <c r="O790" s="10"/>
    </row>
    <row r="791" spans="15:15" ht="12" customHeight="1" x14ac:dyDescent="0.25">
      <c r="O791" s="10"/>
    </row>
    <row r="792" spans="15:15" ht="12" customHeight="1" x14ac:dyDescent="0.25">
      <c r="O792" s="10"/>
    </row>
    <row r="793" spans="15:15" ht="12" customHeight="1" x14ac:dyDescent="0.25">
      <c r="O793" s="10"/>
    </row>
    <row r="794" spans="15:15" ht="12" customHeight="1" x14ac:dyDescent="0.25">
      <c r="O794" s="10"/>
    </row>
    <row r="795" spans="15:15" ht="12" customHeight="1" x14ac:dyDescent="0.25">
      <c r="O795" s="10"/>
    </row>
    <row r="796" spans="15:15" ht="12" customHeight="1" x14ac:dyDescent="0.25">
      <c r="O796" s="10"/>
    </row>
    <row r="797" spans="15:15" ht="12" customHeight="1" x14ac:dyDescent="0.25">
      <c r="O797" s="10"/>
    </row>
    <row r="798" spans="15:15" ht="12" customHeight="1" x14ac:dyDescent="0.25">
      <c r="O798" s="10"/>
    </row>
    <row r="799" spans="15:15" ht="12" customHeight="1" x14ac:dyDescent="0.25">
      <c r="O799" s="10"/>
    </row>
    <row r="800" spans="15:15" ht="12" customHeight="1" x14ac:dyDescent="0.25">
      <c r="O800" s="10"/>
    </row>
    <row r="801" spans="15:15" ht="12" customHeight="1" x14ac:dyDescent="0.25">
      <c r="O801" s="19"/>
    </row>
    <row r="802" spans="15:15" ht="12" customHeight="1" x14ac:dyDescent="0.25">
      <c r="O802" s="19"/>
    </row>
    <row r="803" spans="15:15" ht="12" customHeight="1" x14ac:dyDescent="0.25">
      <c r="O803" s="19"/>
    </row>
    <row r="804" spans="15:15" ht="12" customHeight="1" x14ac:dyDescent="0.25">
      <c r="O804" s="19"/>
    </row>
    <row r="805" spans="15:15" ht="12" customHeight="1" x14ac:dyDescent="0.25">
      <c r="O805" s="19"/>
    </row>
    <row r="806" spans="15:15" ht="12" customHeight="1" x14ac:dyDescent="0.25">
      <c r="O806" s="19"/>
    </row>
    <row r="807" spans="15:15" ht="12" customHeight="1" x14ac:dyDescent="0.25">
      <c r="O807" s="19"/>
    </row>
    <row r="808" spans="15:15" ht="12" customHeight="1" x14ac:dyDescent="0.25">
      <c r="O808" s="19"/>
    </row>
    <row r="809" spans="15:15" ht="12" customHeight="1" x14ac:dyDescent="0.25">
      <c r="O809" s="19"/>
    </row>
    <row r="810" spans="15:15" ht="12" customHeight="1" x14ac:dyDescent="0.25">
      <c r="O810" s="19"/>
    </row>
    <row r="811" spans="15:15" ht="12" customHeight="1" x14ac:dyDescent="0.25">
      <c r="O811" s="19"/>
    </row>
    <row r="812" spans="15:15" ht="12" customHeight="1" x14ac:dyDescent="0.25">
      <c r="O812" s="19"/>
    </row>
    <row r="813" spans="15:15" ht="12" customHeight="1" x14ac:dyDescent="0.25">
      <c r="O813" s="19"/>
    </row>
    <row r="814" spans="15:15" ht="12" customHeight="1" x14ac:dyDescent="0.25">
      <c r="O814" s="19"/>
    </row>
    <row r="815" spans="15:15" ht="12" customHeight="1" x14ac:dyDescent="0.25">
      <c r="O815" s="19"/>
    </row>
    <row r="816" spans="15:15" ht="12" customHeight="1" x14ac:dyDescent="0.25">
      <c r="O816" s="19"/>
    </row>
    <row r="817" spans="15:15" ht="12" customHeight="1" x14ac:dyDescent="0.25">
      <c r="O817" s="19"/>
    </row>
    <row r="818" spans="15:15" ht="12" customHeight="1" x14ac:dyDescent="0.25">
      <c r="O818" s="19"/>
    </row>
    <row r="819" spans="15:15" ht="12" customHeight="1" x14ac:dyDescent="0.25">
      <c r="O819" s="19"/>
    </row>
    <row r="820" spans="15:15" ht="12" customHeight="1" x14ac:dyDescent="0.25">
      <c r="O820" s="19"/>
    </row>
    <row r="821" spans="15:15" ht="12" customHeight="1" x14ac:dyDescent="0.25">
      <c r="O821" s="19"/>
    </row>
    <row r="822" spans="15:15" ht="12" customHeight="1" x14ac:dyDescent="0.25">
      <c r="O822" s="19"/>
    </row>
    <row r="823" spans="15:15" ht="12" customHeight="1" x14ac:dyDescent="0.25">
      <c r="O823" s="19"/>
    </row>
    <row r="824" spans="15:15" ht="12" customHeight="1" x14ac:dyDescent="0.25">
      <c r="O824" s="19"/>
    </row>
    <row r="825" spans="15:15" ht="12" customHeight="1" x14ac:dyDescent="0.25">
      <c r="O825" s="19"/>
    </row>
    <row r="826" spans="15:15" ht="12" customHeight="1" x14ac:dyDescent="0.25">
      <c r="O826" s="19"/>
    </row>
    <row r="827" spans="15:15" ht="12" customHeight="1" x14ac:dyDescent="0.25">
      <c r="O827" s="19"/>
    </row>
    <row r="828" spans="15:15" ht="12" customHeight="1" x14ac:dyDescent="0.25">
      <c r="O828" s="19"/>
    </row>
    <row r="829" spans="15:15" ht="12" customHeight="1" x14ac:dyDescent="0.25">
      <c r="O829" s="19"/>
    </row>
    <row r="830" spans="15:15" ht="12" customHeight="1" x14ac:dyDescent="0.25">
      <c r="O830" s="19"/>
    </row>
    <row r="831" spans="15:15" ht="12" customHeight="1" x14ac:dyDescent="0.25">
      <c r="O831" s="19"/>
    </row>
    <row r="832" spans="15:15" ht="12" customHeight="1" x14ac:dyDescent="0.25">
      <c r="O832" s="10"/>
    </row>
    <row r="833" spans="15:15" ht="12" customHeight="1" x14ac:dyDescent="0.25">
      <c r="O833" s="10"/>
    </row>
    <row r="834" spans="15:15" ht="12" customHeight="1" x14ac:dyDescent="0.25">
      <c r="O834" s="10"/>
    </row>
    <row r="835" spans="15:15" ht="12" customHeight="1" x14ac:dyDescent="0.25">
      <c r="O835" s="10"/>
    </row>
    <row r="836" spans="15:15" ht="12" customHeight="1" x14ac:dyDescent="0.25">
      <c r="O836" s="10"/>
    </row>
    <row r="837" spans="15:15" ht="12" customHeight="1" x14ac:dyDescent="0.25">
      <c r="O837" s="10"/>
    </row>
    <row r="838" spans="15:15" ht="12" customHeight="1" x14ac:dyDescent="0.25">
      <c r="O838" s="10"/>
    </row>
    <row r="839" spans="15:15" ht="12" customHeight="1" x14ac:dyDescent="0.25">
      <c r="O839" s="10"/>
    </row>
    <row r="840" spans="15:15" ht="12" customHeight="1" x14ac:dyDescent="0.25">
      <c r="O840" s="10"/>
    </row>
    <row r="841" spans="15:15" ht="12" customHeight="1" x14ac:dyDescent="0.25">
      <c r="O841" s="10"/>
    </row>
    <row r="842" spans="15:15" ht="12" customHeight="1" x14ac:dyDescent="0.25">
      <c r="O842" s="10"/>
    </row>
    <row r="843" spans="15:15" ht="12" customHeight="1" x14ac:dyDescent="0.25">
      <c r="O843" s="10"/>
    </row>
    <row r="844" spans="15:15" ht="12" customHeight="1" x14ac:dyDescent="0.25">
      <c r="O844" s="10"/>
    </row>
    <row r="845" spans="15:15" ht="12" customHeight="1" x14ac:dyDescent="0.25">
      <c r="O845" s="10"/>
    </row>
    <row r="846" spans="15:15" ht="12" customHeight="1" x14ac:dyDescent="0.25">
      <c r="O846" s="10"/>
    </row>
    <row r="847" spans="15:15" ht="12" customHeight="1" x14ac:dyDescent="0.25">
      <c r="O847" s="10"/>
    </row>
    <row r="848" spans="15:15" ht="12" customHeight="1" x14ac:dyDescent="0.25">
      <c r="O848" s="10"/>
    </row>
    <row r="849" spans="15:15" ht="12" customHeight="1" x14ac:dyDescent="0.25">
      <c r="O849" s="10"/>
    </row>
    <row r="850" spans="15:15" ht="12" customHeight="1" x14ac:dyDescent="0.25">
      <c r="O850" s="10"/>
    </row>
    <row r="851" spans="15:15" ht="12" customHeight="1" x14ac:dyDescent="0.25">
      <c r="O851" s="10"/>
    </row>
    <row r="852" spans="15:15" ht="12" customHeight="1" x14ac:dyDescent="0.25">
      <c r="O852" s="10"/>
    </row>
    <row r="853" spans="15:15" ht="12" customHeight="1" x14ac:dyDescent="0.25">
      <c r="O853" s="10"/>
    </row>
    <row r="854" spans="15:15" ht="12" customHeight="1" x14ac:dyDescent="0.25">
      <c r="O854" s="10"/>
    </row>
    <row r="855" spans="15:15" ht="12" customHeight="1" x14ac:dyDescent="0.25">
      <c r="O855" s="10"/>
    </row>
    <row r="856" spans="15:15" ht="12" customHeight="1" x14ac:dyDescent="0.25">
      <c r="O856" s="10"/>
    </row>
    <row r="857" spans="15:15" ht="12" customHeight="1" x14ac:dyDescent="0.25">
      <c r="O857" s="10"/>
    </row>
    <row r="858" spans="15:15" ht="12" customHeight="1" x14ac:dyDescent="0.25">
      <c r="O858" s="10"/>
    </row>
    <row r="859" spans="15:15" ht="12" customHeight="1" x14ac:dyDescent="0.25">
      <c r="O859" s="10"/>
    </row>
    <row r="860" spans="15:15" ht="12" customHeight="1" x14ac:dyDescent="0.25">
      <c r="O860" s="10"/>
    </row>
    <row r="861" spans="15:15" ht="12" customHeight="1" x14ac:dyDescent="0.25">
      <c r="O861" s="10"/>
    </row>
    <row r="862" spans="15:15" ht="12" customHeight="1" x14ac:dyDescent="0.25">
      <c r="O862" s="10"/>
    </row>
    <row r="863" spans="15:15" ht="12" customHeight="1" x14ac:dyDescent="0.25">
      <c r="O863" s="19"/>
    </row>
    <row r="864" spans="15:15" ht="12" customHeight="1" x14ac:dyDescent="0.25">
      <c r="O864" s="19"/>
    </row>
    <row r="865" spans="15:15" ht="12" customHeight="1" x14ac:dyDescent="0.25">
      <c r="O865" s="19"/>
    </row>
    <row r="866" spans="15:15" ht="12" customHeight="1" x14ac:dyDescent="0.25">
      <c r="O866" s="19"/>
    </row>
    <row r="867" spans="15:15" ht="12" customHeight="1" x14ac:dyDescent="0.25">
      <c r="O867" s="19"/>
    </row>
    <row r="868" spans="15:15" ht="12" customHeight="1" x14ac:dyDescent="0.25">
      <c r="O868" s="19"/>
    </row>
    <row r="869" spans="15:15" ht="12" customHeight="1" x14ac:dyDescent="0.25">
      <c r="O869" s="19"/>
    </row>
    <row r="870" spans="15:15" ht="12" customHeight="1" x14ac:dyDescent="0.25">
      <c r="O870" s="19"/>
    </row>
    <row r="871" spans="15:15" ht="12" customHeight="1" x14ac:dyDescent="0.25">
      <c r="O871" s="19"/>
    </row>
    <row r="872" spans="15:15" ht="12" customHeight="1" x14ac:dyDescent="0.25">
      <c r="O872" s="19"/>
    </row>
    <row r="873" spans="15:15" ht="12" customHeight="1" x14ac:dyDescent="0.25">
      <c r="O873" s="19"/>
    </row>
    <row r="874" spans="15:15" ht="12" customHeight="1" x14ac:dyDescent="0.25">
      <c r="O874" s="19"/>
    </row>
    <row r="875" spans="15:15" ht="12" customHeight="1" x14ac:dyDescent="0.25">
      <c r="O875" s="19"/>
    </row>
    <row r="876" spans="15:15" ht="12" customHeight="1" x14ac:dyDescent="0.25">
      <c r="O876" s="19"/>
    </row>
    <row r="877" spans="15:15" ht="12" customHeight="1" x14ac:dyDescent="0.25">
      <c r="O877" s="19"/>
    </row>
    <row r="878" spans="15:15" ht="12" customHeight="1" x14ac:dyDescent="0.25">
      <c r="O878" s="19"/>
    </row>
    <row r="879" spans="15:15" ht="12" customHeight="1" x14ac:dyDescent="0.25">
      <c r="O879" s="19"/>
    </row>
    <row r="880" spans="15:15" ht="12" customHeight="1" x14ac:dyDescent="0.25">
      <c r="O880" s="19"/>
    </row>
    <row r="881" spans="15:15" ht="12" customHeight="1" x14ac:dyDescent="0.25">
      <c r="O881" s="19"/>
    </row>
    <row r="882" spans="15:15" ht="12" customHeight="1" x14ac:dyDescent="0.25">
      <c r="O882" s="19"/>
    </row>
    <row r="883" spans="15:15" ht="12" customHeight="1" x14ac:dyDescent="0.25">
      <c r="O883" s="19"/>
    </row>
    <row r="884" spans="15:15" ht="12" customHeight="1" x14ac:dyDescent="0.25">
      <c r="O884" s="19"/>
    </row>
    <row r="885" spans="15:15" ht="12" customHeight="1" x14ac:dyDescent="0.25">
      <c r="O885" s="19"/>
    </row>
    <row r="886" spans="15:15" ht="12" customHeight="1" x14ac:dyDescent="0.25">
      <c r="O886" s="19"/>
    </row>
    <row r="887" spans="15:15" ht="12" customHeight="1" x14ac:dyDescent="0.25">
      <c r="O887" s="19"/>
    </row>
    <row r="888" spans="15:15" ht="12" customHeight="1" x14ac:dyDescent="0.25">
      <c r="O888" s="19"/>
    </row>
    <row r="889" spans="15:15" ht="12" customHeight="1" x14ac:dyDescent="0.25">
      <c r="O889" s="19"/>
    </row>
    <row r="890" spans="15:15" ht="12" customHeight="1" x14ac:dyDescent="0.25">
      <c r="O890" s="19"/>
    </row>
    <row r="891" spans="15:15" ht="12" customHeight="1" x14ac:dyDescent="0.25">
      <c r="O891" s="19"/>
    </row>
    <row r="892" spans="15:15" ht="12" customHeight="1" x14ac:dyDescent="0.25">
      <c r="O892" s="19"/>
    </row>
    <row r="893" spans="15:15" ht="12" customHeight="1" x14ac:dyDescent="0.25">
      <c r="O893" s="19"/>
    </row>
  </sheetData>
  <mergeCells count="19">
    <mergeCell ref="P19:P31"/>
    <mergeCell ref="P36:P48"/>
    <mergeCell ref="P1:P14"/>
    <mergeCell ref="P55:Q55"/>
    <mergeCell ref="P56:Q56"/>
    <mergeCell ref="P57:Q57"/>
    <mergeCell ref="P58:Q58"/>
    <mergeCell ref="P59:Q59"/>
    <mergeCell ref="P60:Q60"/>
    <mergeCell ref="A33:A63"/>
    <mergeCell ref="A2:A32"/>
    <mergeCell ref="A250:A280"/>
    <mergeCell ref="A281:A311"/>
    <mergeCell ref="A64:A94"/>
    <mergeCell ref="A95:A125"/>
    <mergeCell ref="A126:A156"/>
    <mergeCell ref="A157:A187"/>
    <mergeCell ref="A188:A218"/>
    <mergeCell ref="A219:A249"/>
  </mergeCells>
  <conditionalFormatting sqref="R12:AC12">
    <cfRule type="top10" dxfId="3" priority="1" bottom="1" rank="1"/>
    <cfRule type="top10" dxfId="2" priority="2" rank="1"/>
  </conditionalFormatting>
  <conditionalFormatting sqref="AD2:AD11">
    <cfRule type="top10" dxfId="1" priority="21" bottom="1" rank="1"/>
    <cfRule type="top10" dxfId="0" priority="22" rank="1"/>
  </conditionalFormatting>
  <pageMargins left="0.7" right="0.7" top="0.75" bottom="0.75" header="0.3" footer="0.3"/>
  <pageSetup paperSize="9" orientation="portrait" r:id="rId1"/>
  <ignoredErrors>
    <ignoredError sqref="AD20:AD29 AD37:AD46 R65 R2:AC10 R11:R12 T11:T12 V11:V12 X11:Y11 AA11:AA12 AC11:AC12 S12 U12 W12:Z12 AB12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"/>
  <sheetViews>
    <sheetView zoomScaleNormal="100" workbookViewId="0">
      <selection activeCell="L14" sqref="L14"/>
    </sheetView>
  </sheetViews>
  <sheetFormatPr defaultColWidth="10.7109375" defaultRowHeight="12.75" x14ac:dyDescent="0.25"/>
  <cols>
    <col min="1" max="1" width="12.7109375" style="72" customWidth="1"/>
    <col min="2" max="16384" width="10.7109375" style="72"/>
  </cols>
  <sheetData>
    <row r="1" spans="1:10" x14ac:dyDescent="0.25">
      <c r="A1" s="128" t="s">
        <v>58</v>
      </c>
      <c r="B1" s="128"/>
      <c r="C1" s="128"/>
      <c r="D1" s="71">
        <v>365.2</v>
      </c>
      <c r="F1" s="128" t="s">
        <v>17</v>
      </c>
      <c r="G1" s="128"/>
      <c r="H1" s="128"/>
      <c r="I1" s="128"/>
      <c r="J1" s="73">
        <f>D1*24*60*60</f>
        <v>31553280</v>
      </c>
    </row>
    <row r="2" spans="1:10" ht="13.5" thickBot="1" x14ac:dyDescent="0.3">
      <c r="A2" s="116" t="s">
        <v>78</v>
      </c>
      <c r="B2" s="79"/>
      <c r="C2" s="79"/>
      <c r="D2" s="71"/>
      <c r="F2" s="79"/>
      <c r="G2" s="79"/>
      <c r="H2" s="79"/>
      <c r="I2" s="79"/>
      <c r="J2" s="73"/>
    </row>
    <row r="3" spans="1:10" ht="15.75" customHeight="1" thickBot="1" x14ac:dyDescent="0.3">
      <c r="B3" s="125" t="s">
        <v>24</v>
      </c>
      <c r="C3" s="126"/>
      <c r="D3" s="126"/>
      <c r="E3" s="126"/>
      <c r="F3" s="126"/>
      <c r="G3" s="126"/>
      <c r="H3" s="126"/>
      <c r="I3" s="126"/>
      <c r="J3" s="127"/>
    </row>
    <row r="4" spans="1:10" ht="30.75" thickBot="1" x14ac:dyDescent="0.3">
      <c r="A4" s="74" t="s">
        <v>18</v>
      </c>
      <c r="B4" s="74" t="s">
        <v>19</v>
      </c>
      <c r="C4" s="74" t="s">
        <v>20</v>
      </c>
      <c r="D4" s="74" t="s">
        <v>21</v>
      </c>
      <c r="E4" s="74" t="s">
        <v>22</v>
      </c>
      <c r="F4" s="74" t="s">
        <v>27</v>
      </c>
      <c r="G4" s="74" t="s">
        <v>23</v>
      </c>
      <c r="H4" s="74" t="s">
        <v>26</v>
      </c>
      <c r="I4" s="74" t="s">
        <v>38</v>
      </c>
      <c r="J4" s="74" t="s">
        <v>36</v>
      </c>
    </row>
    <row r="5" spans="1:10" ht="13.5" thickBot="1" x14ac:dyDescent="0.3">
      <c r="A5" s="75" t="s">
        <v>16</v>
      </c>
      <c r="B5" s="76">
        <f>Q!AD12</f>
        <v>4.4636192480372632</v>
      </c>
      <c r="C5" s="77">
        <f>B5*J1</f>
        <v>140841827.94670922</v>
      </c>
      <c r="D5" s="78">
        <f>C5/1000000000</f>
        <v>0.14084182794670921</v>
      </c>
      <c r="E5" s="76">
        <f>MAX(Q!AD2:AD11)</f>
        <v>7.8226027397260323</v>
      </c>
      <c r="F5" s="80">
        <v>2010</v>
      </c>
      <c r="G5" s="76">
        <f>MIN(Q!AD2:AD11)</f>
        <v>2.1344000000000007</v>
      </c>
      <c r="H5" s="80">
        <v>2003</v>
      </c>
      <c r="I5" s="76">
        <f>E5/G5</f>
        <v>3.6650125279825851</v>
      </c>
      <c r="J5" s="76">
        <f>E5-G5</f>
        <v>5.688202739726032</v>
      </c>
    </row>
    <row r="7" spans="1:10" ht="13.5" thickBot="1" x14ac:dyDescent="0.3">
      <c r="F7" s="73"/>
    </row>
    <row r="8" spans="1:10" ht="15.75" customHeight="1" thickBot="1" x14ac:dyDescent="0.3">
      <c r="B8" s="125" t="s">
        <v>29</v>
      </c>
      <c r="C8" s="126"/>
      <c r="D8" s="126"/>
      <c r="E8" s="126"/>
      <c r="F8" s="126"/>
      <c r="G8" s="127"/>
    </row>
    <row r="9" spans="1:10" ht="30.75" thickBot="1" x14ac:dyDescent="0.3">
      <c r="A9" s="74" t="s">
        <v>18</v>
      </c>
      <c r="B9" s="74" t="s">
        <v>22</v>
      </c>
      <c r="C9" s="74" t="s">
        <v>25</v>
      </c>
      <c r="D9" s="74" t="s">
        <v>23</v>
      </c>
      <c r="E9" s="74" t="s">
        <v>28</v>
      </c>
      <c r="F9" s="74" t="s">
        <v>38</v>
      </c>
      <c r="G9" s="74" t="s">
        <v>36</v>
      </c>
    </row>
    <row r="10" spans="1:10" ht="13.5" thickBot="1" x14ac:dyDescent="0.3">
      <c r="A10" s="75" t="s">
        <v>16</v>
      </c>
      <c r="B10" s="76">
        <f>MAX(Q!R12:AC12)</f>
        <v>10.910736988387708</v>
      </c>
      <c r="C10" s="80" t="s">
        <v>41</v>
      </c>
      <c r="D10" s="76">
        <f>MIN(Q!R12:AC12)</f>
        <v>1.2992483870967748</v>
      </c>
      <c r="E10" s="80" t="s">
        <v>46</v>
      </c>
      <c r="F10" s="76">
        <f>B10/D10</f>
        <v>8.397729869627323</v>
      </c>
      <c r="G10" s="76">
        <f>B10-D10</f>
        <v>9.6114886012909331</v>
      </c>
    </row>
    <row r="12" spans="1:10" ht="13.5" thickBot="1" x14ac:dyDescent="0.3"/>
    <row r="13" spans="1:10" ht="13.5" thickBot="1" x14ac:dyDescent="0.3">
      <c r="B13" s="125" t="s">
        <v>30</v>
      </c>
      <c r="C13" s="126"/>
      <c r="D13" s="126"/>
      <c r="E13" s="126"/>
      <c r="F13" s="126"/>
      <c r="G13" s="127"/>
    </row>
    <row r="14" spans="1:10" ht="30.75" thickBot="1" x14ac:dyDescent="0.3">
      <c r="A14" s="74" t="s">
        <v>18</v>
      </c>
      <c r="B14" s="74" t="s">
        <v>31</v>
      </c>
      <c r="C14" s="74" t="s">
        <v>33</v>
      </c>
      <c r="D14" s="74" t="s">
        <v>32</v>
      </c>
      <c r="E14" s="74" t="s">
        <v>34</v>
      </c>
      <c r="F14" s="74" t="s">
        <v>39</v>
      </c>
      <c r="G14" s="74" t="s">
        <v>37</v>
      </c>
    </row>
    <row r="15" spans="1:10" ht="13.5" thickBot="1" x14ac:dyDescent="0.3">
      <c r="A15" s="75" t="s">
        <v>16</v>
      </c>
      <c r="B15" s="76">
        <f>Q!AD30</f>
        <v>269</v>
      </c>
      <c r="C15" s="81">
        <v>37149</v>
      </c>
      <c r="D15" s="76">
        <f>Q!AD47</f>
        <v>0.02</v>
      </c>
      <c r="E15" s="81" t="s">
        <v>35</v>
      </c>
      <c r="F15" s="76">
        <f>B15/D15</f>
        <v>13450</v>
      </c>
      <c r="G15" s="76">
        <f>B15-D15</f>
        <v>268.98</v>
      </c>
    </row>
  </sheetData>
  <mergeCells count="5">
    <mergeCell ref="B13:G13"/>
    <mergeCell ref="B3:J3"/>
    <mergeCell ref="A1:C1"/>
    <mergeCell ref="F1:I1"/>
    <mergeCell ref="B8:G8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zoomScale="70" zoomScaleNormal="70" workbookViewId="0">
      <selection activeCell="O10" sqref="O10"/>
    </sheetView>
  </sheetViews>
  <sheetFormatPr defaultColWidth="6.7109375" defaultRowHeight="12.75" x14ac:dyDescent="0.25"/>
  <cols>
    <col min="1" max="13" width="8.7109375" style="72" customWidth="1"/>
    <col min="14" max="16384" width="6.7109375" style="72"/>
  </cols>
  <sheetData>
    <row r="1" spans="1:13" ht="15" thickBot="1" x14ac:dyDescent="0.3">
      <c r="A1" s="72" t="s">
        <v>64</v>
      </c>
      <c r="B1" s="115">
        <f>Q!AD12</f>
        <v>4.4636192480372632</v>
      </c>
    </row>
    <row r="2" spans="1:13" ht="29.25" thickBot="1" x14ac:dyDescent="0.3">
      <c r="A2" s="109" t="s">
        <v>0</v>
      </c>
      <c r="B2" s="95" t="s">
        <v>62</v>
      </c>
      <c r="C2" s="114" t="s">
        <v>63</v>
      </c>
      <c r="D2" s="96" t="s">
        <v>10</v>
      </c>
      <c r="E2" s="97" t="s">
        <v>61</v>
      </c>
    </row>
    <row r="3" spans="1:13" x14ac:dyDescent="0.25">
      <c r="A3" s="113">
        <v>2001</v>
      </c>
      <c r="B3" s="84">
        <f>Q!AD2</f>
        <v>4.479665753424654</v>
      </c>
      <c r="C3" s="87">
        <f>B3-B1</f>
        <v>1.604650538739083E-2</v>
      </c>
      <c r="D3" s="87">
        <f>Q!AD13</f>
        <v>1.9354088944456678</v>
      </c>
      <c r="E3" s="92">
        <f>0-D3</f>
        <v>-1.9354088944456678</v>
      </c>
    </row>
    <row r="4" spans="1:13" x14ac:dyDescent="0.25">
      <c r="A4" s="82">
        <v>2002</v>
      </c>
      <c r="B4" s="85">
        <f>Q!AD3</f>
        <v>2.9634630136986293</v>
      </c>
      <c r="C4" s="88">
        <f>B4-B1</f>
        <v>-1.5001562343386339</v>
      </c>
      <c r="D4" s="88">
        <f>Q!AD13</f>
        <v>1.9354088944456678</v>
      </c>
      <c r="E4" s="93">
        <f t="shared" ref="E4:E12" si="0">0-D4</f>
        <v>-1.9354088944456678</v>
      </c>
    </row>
    <row r="5" spans="1:13" x14ac:dyDescent="0.25">
      <c r="A5" s="82">
        <v>2003</v>
      </c>
      <c r="B5" s="85">
        <f>Q!AD4</f>
        <v>2.1344000000000007</v>
      </c>
      <c r="C5" s="88">
        <f>B5-B1</f>
        <v>-2.3292192480372624</v>
      </c>
      <c r="D5" s="88">
        <f>Q!AD13</f>
        <v>1.9354088944456678</v>
      </c>
      <c r="E5" s="93">
        <f t="shared" si="0"/>
        <v>-1.9354088944456678</v>
      </c>
    </row>
    <row r="6" spans="1:13" x14ac:dyDescent="0.25">
      <c r="A6" s="82">
        <v>2004</v>
      </c>
      <c r="B6" s="85">
        <f>Q!AD5</f>
        <v>3.2912459016393436</v>
      </c>
      <c r="C6" s="88">
        <f>B6-B1</f>
        <v>-1.1723733463979196</v>
      </c>
      <c r="D6" s="88">
        <f>Q!AD13</f>
        <v>1.9354088944456678</v>
      </c>
      <c r="E6" s="93">
        <f t="shared" si="0"/>
        <v>-1.9354088944456678</v>
      </c>
    </row>
    <row r="7" spans="1:13" x14ac:dyDescent="0.25">
      <c r="A7" s="82">
        <v>2005</v>
      </c>
      <c r="B7" s="85">
        <f>Q!AD6</f>
        <v>6.8185945205479399</v>
      </c>
      <c r="C7" s="88">
        <f>B7-B1</f>
        <v>2.3549752725106767</v>
      </c>
      <c r="D7" s="88">
        <f>Q!AD13</f>
        <v>1.9354088944456678</v>
      </c>
      <c r="E7" s="93">
        <f t="shared" si="0"/>
        <v>-1.9354088944456678</v>
      </c>
    </row>
    <row r="8" spans="1:13" x14ac:dyDescent="0.25">
      <c r="A8" s="82">
        <v>2006</v>
      </c>
      <c r="B8" s="85">
        <f>Q!AD7</f>
        <v>6.5027753424657604</v>
      </c>
      <c r="C8" s="88">
        <f>B8-B1</f>
        <v>2.0391560944284972</v>
      </c>
      <c r="D8" s="88">
        <f>Q!AD13</f>
        <v>1.9354088944456678</v>
      </c>
      <c r="E8" s="93">
        <f t="shared" si="0"/>
        <v>-1.9354088944456678</v>
      </c>
    </row>
    <row r="9" spans="1:13" x14ac:dyDescent="0.25">
      <c r="A9" s="82">
        <v>2007</v>
      </c>
      <c r="B9" s="85">
        <f>Q!AD8</f>
        <v>3.7749343088685761</v>
      </c>
      <c r="C9" s="88">
        <f>B9-B1</f>
        <v>-0.68868493916868712</v>
      </c>
      <c r="D9" s="88">
        <f>Q!AD13</f>
        <v>1.9354088944456678</v>
      </c>
      <c r="E9" s="93">
        <f t="shared" si="0"/>
        <v>-1.9354088944456678</v>
      </c>
    </row>
    <row r="10" spans="1:13" x14ac:dyDescent="0.25">
      <c r="A10" s="82">
        <v>2008</v>
      </c>
      <c r="B10" s="85">
        <f>Q!AD9</f>
        <v>2.7013537461615837</v>
      </c>
      <c r="C10" s="88">
        <f>B10-B1</f>
        <v>-1.7622655018756794</v>
      </c>
      <c r="D10" s="88">
        <f>Q!AD13</f>
        <v>1.9354088944456678</v>
      </c>
      <c r="E10" s="93">
        <f t="shared" si="0"/>
        <v>-1.9354088944456678</v>
      </c>
    </row>
    <row r="11" spans="1:13" x14ac:dyDescent="0.25">
      <c r="A11" s="82">
        <v>2009</v>
      </c>
      <c r="B11" s="85">
        <f>Q!AD10</f>
        <v>4.1551972602739715</v>
      </c>
      <c r="C11" s="88">
        <f>B11-B1</f>
        <v>-0.30842198776329166</v>
      </c>
      <c r="D11" s="88">
        <f>Q!AD13</f>
        <v>1.9354088944456678</v>
      </c>
      <c r="E11" s="93">
        <f t="shared" si="0"/>
        <v>-1.9354088944456678</v>
      </c>
    </row>
    <row r="12" spans="1:13" ht="13.5" thickBot="1" x14ac:dyDescent="0.3">
      <c r="A12" s="83">
        <v>2010</v>
      </c>
      <c r="B12" s="86">
        <f>Q!AD11</f>
        <v>7.8226027397260323</v>
      </c>
      <c r="C12" s="89">
        <f>B12-B1</f>
        <v>3.3589834916887691</v>
      </c>
      <c r="D12" s="89">
        <f>Q!AD13</f>
        <v>1.9354088944456678</v>
      </c>
      <c r="E12" s="94">
        <f t="shared" si="0"/>
        <v>-1.9354088944456678</v>
      </c>
    </row>
    <row r="14" spans="1:13" ht="13.5" thickBot="1" x14ac:dyDescent="0.3">
      <c r="B14" s="91">
        <v>1</v>
      </c>
      <c r="C14" s="91">
        <v>2</v>
      </c>
      <c r="D14" s="91">
        <v>3</v>
      </c>
      <c r="E14" s="91">
        <v>4</v>
      </c>
      <c r="F14" s="91">
        <v>5</v>
      </c>
      <c r="G14" s="91">
        <v>6</v>
      </c>
      <c r="H14" s="91">
        <v>7</v>
      </c>
      <c r="I14" s="91">
        <v>8</v>
      </c>
      <c r="J14" s="91">
        <v>9</v>
      </c>
      <c r="K14" s="91">
        <v>10</v>
      </c>
      <c r="L14" s="91">
        <v>11</v>
      </c>
      <c r="M14" s="91">
        <v>12</v>
      </c>
    </row>
    <row r="15" spans="1:13" ht="13.5" customHeight="1" thickBot="1" x14ac:dyDescent="0.3">
      <c r="A15" s="90" t="s">
        <v>0</v>
      </c>
      <c r="B15" s="95" t="s">
        <v>9</v>
      </c>
      <c r="C15" s="96" t="s">
        <v>40</v>
      </c>
      <c r="D15" s="96" t="s">
        <v>41</v>
      </c>
      <c r="E15" s="96" t="s">
        <v>42</v>
      </c>
      <c r="F15" s="96" t="s">
        <v>43</v>
      </c>
      <c r="G15" s="96" t="s">
        <v>44</v>
      </c>
      <c r="H15" s="96" t="s">
        <v>45</v>
      </c>
      <c r="I15" s="96" t="s">
        <v>46</v>
      </c>
      <c r="J15" s="96" t="s">
        <v>47</v>
      </c>
      <c r="K15" s="96" t="s">
        <v>48</v>
      </c>
      <c r="L15" s="96" t="s">
        <v>49</v>
      </c>
      <c r="M15" s="97" t="s">
        <v>50</v>
      </c>
    </row>
    <row r="16" spans="1:13" ht="15" customHeight="1" x14ac:dyDescent="0.25">
      <c r="A16" s="101">
        <v>2001</v>
      </c>
      <c r="B16" s="85">
        <f>Q!R2</f>
        <v>0.81645161290322599</v>
      </c>
      <c r="C16" s="88">
        <f>Q!S2</f>
        <v>0.95982142857142871</v>
      </c>
      <c r="D16" s="88">
        <f>Q!T2</f>
        <v>2.3993548387096775</v>
      </c>
      <c r="E16" s="88">
        <f>Q!U2</f>
        <v>10.853266666666666</v>
      </c>
      <c r="F16" s="88">
        <f>Q!V2</f>
        <v>2.0296774193548384</v>
      </c>
      <c r="G16" s="88">
        <f>Q!W2</f>
        <v>8.4596333333333327</v>
      </c>
      <c r="H16" s="88">
        <f>Q!X2</f>
        <v>1.5592903225806451</v>
      </c>
      <c r="I16" s="88">
        <f>Q!Y2</f>
        <v>0.5376774193548387</v>
      </c>
      <c r="J16" s="88">
        <f>Q!Z2</f>
        <v>12.427066666666665</v>
      </c>
      <c r="K16" s="88">
        <f>Q!AA2</f>
        <v>2.3429032258064515</v>
      </c>
      <c r="L16" s="88">
        <f>Q!AB2</f>
        <v>6.1696</v>
      </c>
      <c r="M16" s="93">
        <f>Q!AC2</f>
        <v>5.5054838709677423</v>
      </c>
    </row>
    <row r="17" spans="1:13" ht="15" customHeight="1" x14ac:dyDescent="0.25">
      <c r="A17" s="101">
        <v>2002</v>
      </c>
      <c r="B17" s="85">
        <f>Q!R3</f>
        <v>6.5383870967741933</v>
      </c>
      <c r="C17" s="88">
        <f>Q!S3</f>
        <v>4.0407142857142855</v>
      </c>
      <c r="D17" s="88">
        <f>Q!T3</f>
        <v>2.955806451612903</v>
      </c>
      <c r="E17" s="88">
        <f>Q!U3</f>
        <v>4.5499999999999989</v>
      </c>
      <c r="F17" s="88">
        <f>Q!V3</f>
        <v>1.9046129032258063</v>
      </c>
      <c r="G17" s="88">
        <f>Q!W3</f>
        <v>2.0068666666666664</v>
      </c>
      <c r="H17" s="88">
        <f>Q!X3</f>
        <v>0.44309677419354843</v>
      </c>
      <c r="I17" s="88">
        <f>Q!Y3</f>
        <v>0.77322580645161287</v>
      </c>
      <c r="J17" s="88">
        <f>Q!Z3</f>
        <v>0.62153333333333338</v>
      </c>
      <c r="K17" s="88">
        <f>Q!AA3</f>
        <v>4.0533225806451618</v>
      </c>
      <c r="L17" s="88">
        <f>Q!AB3</f>
        <v>3.8553333333333351</v>
      </c>
      <c r="M17" s="93">
        <f>Q!AC3</f>
        <v>3.8964516129032254</v>
      </c>
    </row>
    <row r="18" spans="1:13" ht="15" customHeight="1" x14ac:dyDescent="0.25">
      <c r="A18" s="101">
        <v>2003</v>
      </c>
      <c r="B18" s="85">
        <f>Q!R4</f>
        <v>6.5051612903225804</v>
      </c>
      <c r="C18" s="88">
        <f>Q!S4</f>
        <v>6.5535714285714262</v>
      </c>
      <c r="D18" s="88">
        <f>Q!T4</f>
        <v>4.7141935483870974</v>
      </c>
      <c r="E18" s="88">
        <f>Q!U4</f>
        <v>1.4933333333333334</v>
      </c>
      <c r="F18" s="88">
        <f>Q!V4</f>
        <v>0.94912903225806455</v>
      </c>
      <c r="G18" s="88">
        <f>Q!W4</f>
        <v>0.64200000000000002</v>
      </c>
      <c r="H18" s="88">
        <f>Q!X4</f>
        <v>0.22206451612903227</v>
      </c>
      <c r="I18" s="88">
        <f>Q!Y4</f>
        <v>9.3774193548387105E-2</v>
      </c>
      <c r="J18" s="88">
        <f>Q!Z4</f>
        <v>0.35986666666666667</v>
      </c>
      <c r="K18" s="88">
        <f>Q!AA4</f>
        <v>1.6019354838709676</v>
      </c>
      <c r="L18" s="88">
        <f>Q!AB4</f>
        <v>0.75219999999999998</v>
      </c>
      <c r="M18" s="93">
        <f>Q!AC4</f>
        <v>1.9825806451612904</v>
      </c>
    </row>
    <row r="19" spans="1:13" ht="15" customHeight="1" x14ac:dyDescent="0.25">
      <c r="A19" s="101">
        <v>2004</v>
      </c>
      <c r="B19" s="85">
        <f>Q!R5</f>
        <v>7.8670967741935485</v>
      </c>
      <c r="C19" s="88">
        <f>Q!S5</f>
        <v>7.5075862068965513</v>
      </c>
      <c r="D19" s="88">
        <f>Q!T5</f>
        <v>3.7548387096774198</v>
      </c>
      <c r="E19" s="88">
        <f>Q!U5</f>
        <v>2.6173333333333333</v>
      </c>
      <c r="F19" s="88">
        <f>Q!V5</f>
        <v>1.8658064516129034</v>
      </c>
      <c r="G19" s="88">
        <f>Q!W5</f>
        <v>2.6066666666666678</v>
      </c>
      <c r="H19" s="88">
        <f>Q!X5</f>
        <v>0.86961290322580642</v>
      </c>
      <c r="I19" s="88">
        <f>Q!Y5</f>
        <v>2.2602903225806457</v>
      </c>
      <c r="J19" s="88">
        <f>Q!Z5</f>
        <v>0.38746666666666674</v>
      </c>
      <c r="K19" s="88">
        <f>Q!AA5</f>
        <v>0.61764516129032265</v>
      </c>
      <c r="L19" s="88">
        <f>Q!AB5</f>
        <v>5.0839333333333325</v>
      </c>
      <c r="M19" s="93">
        <f>Q!AC5</f>
        <v>4.2490322580645152</v>
      </c>
    </row>
    <row r="20" spans="1:13" ht="15" customHeight="1" x14ac:dyDescent="0.25">
      <c r="A20" s="101">
        <v>2005</v>
      </c>
      <c r="B20" s="85">
        <f>Q!R6</f>
        <v>3.3690322580645158</v>
      </c>
      <c r="C20" s="88">
        <f>Q!S6</f>
        <v>13.248214285714287</v>
      </c>
      <c r="D20" s="88">
        <f>Q!T6</f>
        <v>18.539354838709677</v>
      </c>
      <c r="E20" s="88">
        <f>Q!U6</f>
        <v>7.5693333333333319</v>
      </c>
      <c r="F20" s="88">
        <f>Q!V6</f>
        <v>5.1641935483870949</v>
      </c>
      <c r="G20" s="88">
        <f>Q!W6</f>
        <v>3.2559999999999993</v>
      </c>
      <c r="H20" s="88">
        <f>Q!X6</f>
        <v>5.4151612903225814</v>
      </c>
      <c r="I20" s="88">
        <f>Q!Y6</f>
        <v>4.1429999999999998</v>
      </c>
      <c r="J20" s="88">
        <f>Q!Z6</f>
        <v>3.6538000000000008</v>
      </c>
      <c r="K20" s="88">
        <f>Q!AA6</f>
        <v>5.1616129032258096</v>
      </c>
      <c r="L20" s="88">
        <f>Q!AB6</f>
        <v>4.0726666666666667</v>
      </c>
      <c r="M20" s="93">
        <f>Q!AC6</f>
        <v>8.571612903225807</v>
      </c>
    </row>
    <row r="21" spans="1:13" ht="15" customHeight="1" x14ac:dyDescent="0.25">
      <c r="A21" s="101">
        <v>2006</v>
      </c>
      <c r="B21" s="85">
        <f>Q!R7</f>
        <v>6.3674193548387121</v>
      </c>
      <c r="C21" s="88">
        <f>Q!S7</f>
        <v>8.0235714285714277</v>
      </c>
      <c r="D21" s="88">
        <f>Q!T7</f>
        <v>29.012903225806447</v>
      </c>
      <c r="E21" s="88">
        <f>Q!U7</f>
        <v>12.398999999999997</v>
      </c>
      <c r="F21" s="88">
        <f>Q!V7</f>
        <v>5.0212903225806436</v>
      </c>
      <c r="G21" s="88">
        <f>Q!W7</f>
        <v>3.9809999999999994</v>
      </c>
      <c r="H21" s="88">
        <f>Q!X7</f>
        <v>2.4225806451612901</v>
      </c>
      <c r="I21" s="88">
        <f>Q!Y7</f>
        <v>1.7653548387096776</v>
      </c>
      <c r="J21" s="88">
        <f>Q!Z7</f>
        <v>1.2634333333333332</v>
      </c>
      <c r="K21" s="88">
        <f>Q!AA7</f>
        <v>0.95503225806451553</v>
      </c>
      <c r="L21" s="88">
        <f>Q!AB7</f>
        <v>2.7685999999999993</v>
      </c>
      <c r="M21" s="93">
        <f>Q!AC7</f>
        <v>4.0196774193548386</v>
      </c>
    </row>
    <row r="22" spans="1:13" ht="15" customHeight="1" x14ac:dyDescent="0.25">
      <c r="A22" s="101">
        <v>2007</v>
      </c>
      <c r="B22" s="85">
        <f>Q!R8</f>
        <v>6.4525337895205181</v>
      </c>
      <c r="C22" s="88">
        <f>Q!S8</f>
        <v>4.9180644335348971</v>
      </c>
      <c r="D22" s="88">
        <f>Q!T8</f>
        <v>6.4091969942730538</v>
      </c>
      <c r="E22" s="88">
        <f>Q!U8</f>
        <v>2.5135260699734454</v>
      </c>
      <c r="F22" s="88">
        <f>Q!V8</f>
        <v>4.6009114905399215</v>
      </c>
      <c r="G22" s="88">
        <f>Q!W8</f>
        <v>2.087969211903784</v>
      </c>
      <c r="H22" s="88">
        <f>Q!X8</f>
        <v>0.38925806451612904</v>
      </c>
      <c r="I22" s="88">
        <f>Q!Y8</f>
        <v>0.43377419354838714</v>
      </c>
      <c r="J22" s="88">
        <f>Q!Z8</f>
        <v>0.40466666666666667</v>
      </c>
      <c r="K22" s="88">
        <f>Q!AA8</f>
        <v>2.0610003143487856</v>
      </c>
      <c r="L22" s="88">
        <f>Q!AB8</f>
        <v>9.4225281685429163</v>
      </c>
      <c r="M22" s="93">
        <f>Q!AC8</f>
        <v>5.6947611237515687</v>
      </c>
    </row>
    <row r="23" spans="1:13" ht="15" customHeight="1" x14ac:dyDescent="0.25">
      <c r="A23" s="101">
        <v>2008</v>
      </c>
      <c r="B23" s="85">
        <f>Q!R9</f>
        <v>1.5651612903225807</v>
      </c>
      <c r="C23" s="88">
        <f>Q!S9</f>
        <v>7.8517037748965501</v>
      </c>
      <c r="D23" s="88">
        <f>Q!T9</f>
        <v>11.238172889603996</v>
      </c>
      <c r="E23" s="88">
        <f>Q!U9</f>
        <v>4.2021546692556004</v>
      </c>
      <c r="F23" s="88">
        <f>Q!V9</f>
        <v>1.4162258064516127</v>
      </c>
      <c r="G23" s="88">
        <f>Q!W9</f>
        <v>0.94800708780186638</v>
      </c>
      <c r="H23" s="88">
        <f>Q!X9</f>
        <v>0.41538860357031815</v>
      </c>
      <c r="I23" s="88">
        <f>Q!Y9</f>
        <v>0.29767741935483871</v>
      </c>
      <c r="J23" s="88">
        <f>Q!Z9</f>
        <v>0.45326666666666665</v>
      </c>
      <c r="K23" s="88">
        <f>Q!AA9</f>
        <v>0.96902589106490322</v>
      </c>
      <c r="L23" s="88">
        <f>Q!AB9</f>
        <v>1.1113999999999999</v>
      </c>
      <c r="M23" s="93">
        <f>Q!AC9</f>
        <v>2.1483870967741927</v>
      </c>
    </row>
    <row r="24" spans="1:13" ht="15" customHeight="1" x14ac:dyDescent="0.25">
      <c r="A24" s="101">
        <v>2009</v>
      </c>
      <c r="B24" s="85">
        <f>Q!R10</f>
        <v>2.4209677419354843</v>
      </c>
      <c r="C24" s="88">
        <f>Q!S10</f>
        <v>5.5167857142857146</v>
      </c>
      <c r="D24" s="88">
        <f>Q!T10</f>
        <v>15.375806451612899</v>
      </c>
      <c r="E24" s="88">
        <f>Q!U10</f>
        <v>2.952999999999999</v>
      </c>
      <c r="F24" s="88">
        <f>Q!V10</f>
        <v>0.7475806451612903</v>
      </c>
      <c r="G24" s="88">
        <f>Q!W10</f>
        <v>2.5167333333333337</v>
      </c>
      <c r="H24" s="88">
        <f>Q!X10</f>
        <v>2.5264838709677413</v>
      </c>
      <c r="I24" s="88">
        <f>Q!Y10</f>
        <v>0.98996774193548365</v>
      </c>
      <c r="J24" s="88">
        <f>Q!Z10</f>
        <v>0.34866666666666674</v>
      </c>
      <c r="K24" s="88">
        <f>Q!AA10</f>
        <v>1.9861290322580645</v>
      </c>
      <c r="L24" s="88">
        <f>Q!AB10</f>
        <v>3.9426666666666668</v>
      </c>
      <c r="M24" s="93">
        <f>Q!AC10</f>
        <v>10.448064516129032</v>
      </c>
    </row>
    <row r="25" spans="1:13" ht="15.75" customHeight="1" thickBot="1" x14ac:dyDescent="0.3">
      <c r="A25" s="102">
        <v>2010</v>
      </c>
      <c r="B25" s="86">
        <f>Q!R11</f>
        <v>7.0635483870967732</v>
      </c>
      <c r="C25" s="89">
        <f>Q!S11</f>
        <v>18.504642857142859</v>
      </c>
      <c r="D25" s="89">
        <f>Q!T11</f>
        <v>14.70774193548387</v>
      </c>
      <c r="E25" s="89">
        <f>Q!U11</f>
        <v>10.862999999999998</v>
      </c>
      <c r="F25" s="89">
        <f>Q!V11</f>
        <v>7.8635483870967757</v>
      </c>
      <c r="G25" s="89">
        <f>Q!W11</f>
        <v>19.326666666666664</v>
      </c>
      <c r="H25" s="89">
        <f>Q!X11</f>
        <v>9.2483870967741932</v>
      </c>
      <c r="I25" s="89">
        <f>Q!Y11</f>
        <v>1.6977419354838705</v>
      </c>
      <c r="J25" s="89">
        <f>Q!Z11</f>
        <v>0.56513333333333338</v>
      </c>
      <c r="K25" s="89">
        <f>Q!AA11</f>
        <v>1.0736774193548386</v>
      </c>
      <c r="L25" s="89">
        <f>Q!AB11</f>
        <v>1.0404666666666664</v>
      </c>
      <c r="M25" s="94">
        <f>Q!AC11</f>
        <v>2.9667096774193551</v>
      </c>
    </row>
    <row r="26" spans="1:13" ht="15.75" customHeight="1" thickBot="1" x14ac:dyDescent="0.3">
      <c r="A26" s="90" t="s">
        <v>51</v>
      </c>
      <c r="B26" s="98">
        <f>Q!R12</f>
        <v>4.89657595959721</v>
      </c>
      <c r="C26" s="99">
        <f>Q!S12</f>
        <v>7.7122348000389236</v>
      </c>
      <c r="D26" s="99">
        <f>Q!T12</f>
        <v>10.910736988387708</v>
      </c>
      <c r="E26" s="99">
        <f>Q!U12</f>
        <v>6.001394740589574</v>
      </c>
      <c r="F26" s="99">
        <f>Q!V12</f>
        <v>3.1562976006668952</v>
      </c>
      <c r="G26" s="99">
        <f>Q!W12</f>
        <v>4.5831542966372316</v>
      </c>
      <c r="H26" s="99">
        <f>Q!X12</f>
        <v>2.3511324087441285</v>
      </c>
      <c r="I26" s="99">
        <f>Q!Y12</f>
        <v>1.2992483870967748</v>
      </c>
      <c r="J26" s="99">
        <f>Q!Z12</f>
        <v>2.0484900000000001</v>
      </c>
      <c r="K26" s="99">
        <f>Q!AA12</f>
        <v>2.0822284269929812</v>
      </c>
      <c r="L26" s="99">
        <f>Q!AB12</f>
        <v>3.8219394835209632</v>
      </c>
      <c r="M26" s="100">
        <f>Q!AC12</f>
        <v>4.9482761123751597</v>
      </c>
    </row>
    <row r="27" spans="1:13" ht="15" customHeight="1" thickBot="1" x14ac:dyDescent="0.3">
      <c r="A27" s="90" t="s">
        <v>52</v>
      </c>
      <c r="B27" s="98">
        <f t="shared" ref="B27:M27" si="1">MAX(B16:B25)</f>
        <v>7.8670967741935485</v>
      </c>
      <c r="C27" s="99">
        <f t="shared" si="1"/>
        <v>18.504642857142859</v>
      </c>
      <c r="D27" s="99">
        <f t="shared" si="1"/>
        <v>29.012903225806447</v>
      </c>
      <c r="E27" s="99">
        <f t="shared" si="1"/>
        <v>12.398999999999997</v>
      </c>
      <c r="F27" s="99">
        <f t="shared" si="1"/>
        <v>7.8635483870967757</v>
      </c>
      <c r="G27" s="99">
        <f t="shared" si="1"/>
        <v>19.326666666666664</v>
      </c>
      <c r="H27" s="99">
        <f t="shared" si="1"/>
        <v>9.2483870967741932</v>
      </c>
      <c r="I27" s="99">
        <f t="shared" si="1"/>
        <v>4.1429999999999998</v>
      </c>
      <c r="J27" s="99">
        <f t="shared" si="1"/>
        <v>12.427066666666665</v>
      </c>
      <c r="K27" s="99">
        <f t="shared" si="1"/>
        <v>5.1616129032258096</v>
      </c>
      <c r="L27" s="99">
        <f t="shared" si="1"/>
        <v>9.4225281685429163</v>
      </c>
      <c r="M27" s="100">
        <f t="shared" si="1"/>
        <v>10.448064516129032</v>
      </c>
    </row>
    <row r="28" spans="1:13" ht="15" customHeight="1" thickBot="1" x14ac:dyDescent="0.3">
      <c r="A28" s="90" t="s">
        <v>53</v>
      </c>
      <c r="B28" s="98">
        <f t="shared" ref="B28:M28" si="2">MIN(B16:B25)</f>
        <v>0.81645161290322599</v>
      </c>
      <c r="C28" s="99">
        <f t="shared" si="2"/>
        <v>0.95982142857142871</v>
      </c>
      <c r="D28" s="99">
        <f t="shared" si="2"/>
        <v>2.3993548387096775</v>
      </c>
      <c r="E28" s="99">
        <f t="shared" si="2"/>
        <v>1.4933333333333334</v>
      </c>
      <c r="F28" s="99">
        <f t="shared" si="2"/>
        <v>0.7475806451612903</v>
      </c>
      <c r="G28" s="99">
        <f t="shared" si="2"/>
        <v>0.64200000000000002</v>
      </c>
      <c r="H28" s="99">
        <f t="shared" si="2"/>
        <v>0.22206451612903227</v>
      </c>
      <c r="I28" s="99">
        <f t="shared" si="2"/>
        <v>9.3774193548387105E-2</v>
      </c>
      <c r="J28" s="99">
        <f t="shared" si="2"/>
        <v>0.34866666666666674</v>
      </c>
      <c r="K28" s="99">
        <f t="shared" si="2"/>
        <v>0.61764516129032265</v>
      </c>
      <c r="L28" s="99">
        <f t="shared" si="2"/>
        <v>0.75219999999999998</v>
      </c>
      <c r="M28" s="100">
        <f t="shared" si="2"/>
        <v>1.9825806451612904</v>
      </c>
    </row>
    <row r="29" spans="1:13" x14ac:dyDescent="0.25">
      <c r="A29" s="72" t="s">
        <v>77</v>
      </c>
    </row>
  </sheetData>
  <pageMargins left="0.7" right="0.7" top="0.75" bottom="0.75" header="0.3" footer="0.3"/>
  <pageSetup paperSize="9" orientation="portrait" r:id="rId1"/>
  <ignoredErrors>
    <ignoredError sqref="B27:M28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92"/>
  <sheetViews>
    <sheetView zoomScale="85" zoomScaleNormal="85" workbookViewId="0">
      <selection activeCell="W13" sqref="W13"/>
    </sheetView>
  </sheetViews>
  <sheetFormatPr defaultRowHeight="12" customHeight="1" x14ac:dyDescent="0.25"/>
  <cols>
    <col min="1" max="3" width="10.7109375" style="3" customWidth="1"/>
    <col min="4" max="16384" width="9.140625" style="3"/>
  </cols>
  <sheetData>
    <row r="1" spans="1:3" ht="13.5" thickBot="1" x14ac:dyDescent="0.3">
      <c r="A1" s="30" t="s">
        <v>57</v>
      </c>
      <c r="B1" s="30" t="s">
        <v>8</v>
      </c>
      <c r="C1" s="30" t="s">
        <v>59</v>
      </c>
    </row>
    <row r="2" spans="1:3" ht="12" customHeight="1" x14ac:dyDescent="0.25">
      <c r="A2" s="129" t="s">
        <v>54</v>
      </c>
      <c r="B2" s="103">
        <v>1</v>
      </c>
      <c r="C2" s="106">
        <v>1.2</v>
      </c>
    </row>
    <row r="3" spans="1:3" ht="12" customHeight="1" x14ac:dyDescent="0.25">
      <c r="A3" s="130"/>
      <c r="B3" s="104">
        <v>2</v>
      </c>
      <c r="C3" s="107">
        <v>1.1599999999999999</v>
      </c>
    </row>
    <row r="4" spans="1:3" ht="12" customHeight="1" x14ac:dyDescent="0.25">
      <c r="A4" s="130"/>
      <c r="B4" s="104">
        <v>3</v>
      </c>
      <c r="C4" s="107">
        <v>1.1100000000000001</v>
      </c>
    </row>
    <row r="5" spans="1:3" ht="12" customHeight="1" x14ac:dyDescent="0.25">
      <c r="A5" s="130"/>
      <c r="B5" s="104">
        <v>4</v>
      </c>
      <c r="C5" s="107">
        <v>1.07</v>
      </c>
    </row>
    <row r="6" spans="1:3" ht="12" customHeight="1" x14ac:dyDescent="0.25">
      <c r="A6" s="130"/>
      <c r="B6" s="104">
        <v>5</v>
      </c>
      <c r="C6" s="107">
        <v>1.04</v>
      </c>
    </row>
    <row r="7" spans="1:3" ht="12" customHeight="1" x14ac:dyDescent="0.25">
      <c r="A7" s="130"/>
      <c r="B7" s="104">
        <v>6</v>
      </c>
      <c r="C7" s="107">
        <v>1.03</v>
      </c>
    </row>
    <row r="8" spans="1:3" ht="12" customHeight="1" x14ac:dyDescent="0.25">
      <c r="A8" s="130"/>
      <c r="B8" s="104">
        <v>7</v>
      </c>
      <c r="C8" s="107">
        <v>0.995</v>
      </c>
    </row>
    <row r="9" spans="1:3" ht="12" customHeight="1" x14ac:dyDescent="0.25">
      <c r="A9" s="130"/>
      <c r="B9" s="104">
        <v>8</v>
      </c>
      <c r="C9" s="107">
        <v>0.96</v>
      </c>
    </row>
    <row r="10" spans="1:3" ht="12" customHeight="1" x14ac:dyDescent="0.25">
      <c r="A10" s="130"/>
      <c r="B10" s="104">
        <v>9</v>
      </c>
      <c r="C10" s="107">
        <v>0.95</v>
      </c>
    </row>
    <row r="11" spans="1:3" ht="12" customHeight="1" x14ac:dyDescent="0.25">
      <c r="A11" s="130"/>
      <c r="B11" s="104">
        <v>10</v>
      </c>
      <c r="C11" s="107">
        <v>0.95</v>
      </c>
    </row>
    <row r="12" spans="1:3" ht="12" customHeight="1" x14ac:dyDescent="0.25">
      <c r="A12" s="130"/>
      <c r="B12" s="104">
        <v>11</v>
      </c>
      <c r="C12" s="107">
        <v>0.95599999999999996</v>
      </c>
    </row>
    <row r="13" spans="1:3" ht="12" customHeight="1" x14ac:dyDescent="0.25">
      <c r="A13" s="130"/>
      <c r="B13" s="104">
        <v>12</v>
      </c>
      <c r="C13" s="107">
        <v>1.07</v>
      </c>
    </row>
    <row r="14" spans="1:3" ht="12" customHeight="1" x14ac:dyDescent="0.25">
      <c r="A14" s="130"/>
      <c r="B14" s="104">
        <v>13</v>
      </c>
      <c r="C14" s="107">
        <v>1.0900000000000001</v>
      </c>
    </row>
    <row r="15" spans="1:3" ht="12" customHeight="1" x14ac:dyDescent="0.25">
      <c r="A15" s="130"/>
      <c r="B15" s="104">
        <v>14</v>
      </c>
      <c r="C15" s="107">
        <v>1.08</v>
      </c>
    </row>
    <row r="16" spans="1:3" ht="12" customHeight="1" x14ac:dyDescent="0.25">
      <c r="A16" s="130"/>
      <c r="B16" s="104">
        <v>15</v>
      </c>
      <c r="C16" s="107">
        <v>1.04</v>
      </c>
    </row>
    <row r="17" spans="1:3" ht="12" customHeight="1" x14ac:dyDescent="0.25">
      <c r="A17" s="130"/>
      <c r="B17" s="104">
        <v>16</v>
      </c>
      <c r="C17" s="107">
        <v>1.1200000000000001</v>
      </c>
    </row>
    <row r="18" spans="1:3" ht="12" customHeight="1" x14ac:dyDescent="0.25">
      <c r="A18" s="130"/>
      <c r="B18" s="104">
        <v>17</v>
      </c>
      <c r="C18" s="107">
        <v>5.85</v>
      </c>
    </row>
    <row r="19" spans="1:3" ht="12" customHeight="1" x14ac:dyDescent="0.25">
      <c r="A19" s="130"/>
      <c r="B19" s="104">
        <v>18</v>
      </c>
      <c r="C19" s="107">
        <v>16.2</v>
      </c>
    </row>
    <row r="20" spans="1:3" ht="12" customHeight="1" x14ac:dyDescent="0.25">
      <c r="A20" s="130"/>
      <c r="B20" s="104">
        <v>19</v>
      </c>
      <c r="C20" s="107">
        <v>41.5</v>
      </c>
    </row>
    <row r="21" spans="1:3" ht="12" customHeight="1" x14ac:dyDescent="0.25">
      <c r="A21" s="130"/>
      <c r="B21" s="104">
        <v>20</v>
      </c>
      <c r="C21" s="107">
        <v>30.4</v>
      </c>
    </row>
    <row r="22" spans="1:3" ht="12" customHeight="1" x14ac:dyDescent="0.25">
      <c r="A22" s="130"/>
      <c r="B22" s="104">
        <v>21</v>
      </c>
      <c r="C22" s="107">
        <v>11.2</v>
      </c>
    </row>
    <row r="23" spans="1:3" ht="12" customHeight="1" x14ac:dyDescent="0.25">
      <c r="A23" s="130"/>
      <c r="B23" s="104">
        <v>22</v>
      </c>
      <c r="C23" s="107">
        <v>8.35</v>
      </c>
    </row>
    <row r="24" spans="1:3" ht="12" customHeight="1" x14ac:dyDescent="0.25">
      <c r="A24" s="130"/>
      <c r="B24" s="104">
        <v>23</v>
      </c>
      <c r="C24" s="107">
        <v>4.6500000000000004</v>
      </c>
    </row>
    <row r="25" spans="1:3" ht="12" customHeight="1" x14ac:dyDescent="0.25">
      <c r="A25" s="130"/>
      <c r="B25" s="104">
        <v>24</v>
      </c>
      <c r="C25" s="107">
        <v>11.9</v>
      </c>
    </row>
    <row r="26" spans="1:3" ht="12" customHeight="1" x14ac:dyDescent="0.25">
      <c r="A26" s="130"/>
      <c r="B26" s="104">
        <v>25</v>
      </c>
      <c r="C26" s="107">
        <v>65.5</v>
      </c>
    </row>
    <row r="27" spans="1:3" ht="12" customHeight="1" x14ac:dyDescent="0.25">
      <c r="A27" s="130"/>
      <c r="B27" s="104">
        <v>26</v>
      </c>
      <c r="C27" s="107">
        <v>29.7</v>
      </c>
    </row>
    <row r="28" spans="1:3" ht="12" customHeight="1" x14ac:dyDescent="0.25">
      <c r="A28" s="130"/>
      <c r="B28" s="104">
        <v>27</v>
      </c>
      <c r="C28" s="107">
        <v>10.1</v>
      </c>
    </row>
    <row r="29" spans="1:3" ht="12" customHeight="1" x14ac:dyDescent="0.25">
      <c r="A29" s="130"/>
      <c r="B29" s="104">
        <v>28</v>
      </c>
      <c r="C29" s="107">
        <v>7.52</v>
      </c>
    </row>
    <row r="30" spans="1:3" ht="12" customHeight="1" x14ac:dyDescent="0.25">
      <c r="A30" s="130"/>
      <c r="B30" s="104">
        <v>29</v>
      </c>
      <c r="C30" s="107">
        <v>5.13</v>
      </c>
    </row>
    <row r="31" spans="1:3" ht="12" customHeight="1" thickBot="1" x14ac:dyDescent="0.3">
      <c r="A31" s="131"/>
      <c r="B31" s="105">
        <v>30</v>
      </c>
      <c r="C31" s="108">
        <v>5.26</v>
      </c>
    </row>
    <row r="32" spans="1:3" ht="12" customHeight="1" x14ac:dyDescent="0.25">
      <c r="A32" s="129" t="s">
        <v>55</v>
      </c>
      <c r="B32" s="103">
        <v>1</v>
      </c>
      <c r="C32" s="110">
        <v>4.72</v>
      </c>
    </row>
    <row r="33" spans="1:3" ht="12" customHeight="1" x14ac:dyDescent="0.25">
      <c r="A33" s="130"/>
      <c r="B33" s="104">
        <v>2</v>
      </c>
      <c r="C33" s="111">
        <v>4.84</v>
      </c>
    </row>
    <row r="34" spans="1:3" ht="12" customHeight="1" x14ac:dyDescent="0.25">
      <c r="A34" s="130"/>
      <c r="B34" s="104">
        <v>3</v>
      </c>
      <c r="C34" s="111">
        <v>4.24</v>
      </c>
    </row>
    <row r="35" spans="1:3" ht="12" customHeight="1" x14ac:dyDescent="0.25">
      <c r="A35" s="130"/>
      <c r="B35" s="104">
        <v>4</v>
      </c>
      <c r="C35" s="111">
        <v>21.3</v>
      </c>
    </row>
    <row r="36" spans="1:3" ht="12" customHeight="1" x14ac:dyDescent="0.25">
      <c r="A36" s="130"/>
      <c r="B36" s="104">
        <v>5</v>
      </c>
      <c r="C36" s="111">
        <v>71.5</v>
      </c>
    </row>
    <row r="37" spans="1:3" ht="12" customHeight="1" x14ac:dyDescent="0.25">
      <c r="A37" s="130"/>
      <c r="B37" s="104">
        <v>6</v>
      </c>
      <c r="C37" s="111">
        <v>36.5</v>
      </c>
    </row>
    <row r="38" spans="1:3" ht="12" customHeight="1" x14ac:dyDescent="0.25">
      <c r="A38" s="130"/>
      <c r="B38" s="104">
        <v>7</v>
      </c>
      <c r="C38" s="111">
        <v>11.4</v>
      </c>
    </row>
    <row r="39" spans="1:3" ht="12" customHeight="1" x14ac:dyDescent="0.25">
      <c r="A39" s="130"/>
      <c r="B39" s="104">
        <v>8</v>
      </c>
      <c r="C39" s="111">
        <v>7.82</v>
      </c>
    </row>
    <row r="40" spans="1:3" ht="12" customHeight="1" x14ac:dyDescent="0.25">
      <c r="A40" s="130"/>
      <c r="B40" s="104">
        <v>9</v>
      </c>
      <c r="C40" s="111">
        <v>6.67</v>
      </c>
    </row>
    <row r="41" spans="1:3" ht="12" customHeight="1" x14ac:dyDescent="0.25">
      <c r="A41" s="130"/>
      <c r="B41" s="104">
        <v>10</v>
      </c>
      <c r="C41" s="111">
        <v>4.6100000000000003</v>
      </c>
    </row>
    <row r="42" spans="1:3" ht="12" customHeight="1" x14ac:dyDescent="0.25">
      <c r="A42" s="130"/>
      <c r="B42" s="104">
        <v>11</v>
      </c>
      <c r="C42" s="111">
        <v>4.22</v>
      </c>
    </row>
    <row r="43" spans="1:3" ht="12" customHeight="1" x14ac:dyDescent="0.25">
      <c r="A43" s="130"/>
      <c r="B43" s="104">
        <v>12</v>
      </c>
      <c r="C43" s="111">
        <v>3.85</v>
      </c>
    </row>
    <row r="44" spans="1:3" ht="12" customHeight="1" x14ac:dyDescent="0.25">
      <c r="A44" s="130"/>
      <c r="B44" s="104">
        <v>13</v>
      </c>
      <c r="C44" s="111">
        <v>5.14</v>
      </c>
    </row>
    <row r="45" spans="1:3" ht="12" customHeight="1" x14ac:dyDescent="0.25">
      <c r="A45" s="130"/>
      <c r="B45" s="104">
        <v>14</v>
      </c>
      <c r="C45" s="111">
        <v>74</v>
      </c>
    </row>
    <row r="46" spans="1:3" ht="12" customHeight="1" x14ac:dyDescent="0.25">
      <c r="A46" s="130"/>
      <c r="B46" s="104">
        <v>15</v>
      </c>
      <c r="C46" s="111">
        <v>210</v>
      </c>
    </row>
    <row r="47" spans="1:3" ht="12" customHeight="1" x14ac:dyDescent="0.25">
      <c r="A47" s="130"/>
      <c r="B47" s="104">
        <v>16</v>
      </c>
      <c r="C47" s="111">
        <v>229</v>
      </c>
    </row>
    <row r="48" spans="1:3" ht="12" customHeight="1" x14ac:dyDescent="0.25">
      <c r="A48" s="130"/>
      <c r="B48" s="104">
        <v>17</v>
      </c>
      <c r="C48" s="111">
        <v>117</v>
      </c>
    </row>
    <row r="49" spans="1:3" ht="12" customHeight="1" x14ac:dyDescent="0.25">
      <c r="A49" s="130"/>
      <c r="B49" s="104">
        <v>18</v>
      </c>
      <c r="C49" s="111">
        <v>45.5</v>
      </c>
    </row>
    <row r="50" spans="1:3" ht="12" customHeight="1" x14ac:dyDescent="0.25">
      <c r="A50" s="130"/>
      <c r="B50" s="104">
        <v>19</v>
      </c>
      <c r="C50" s="111">
        <v>21.9</v>
      </c>
    </row>
    <row r="51" spans="1:3" ht="12" customHeight="1" x14ac:dyDescent="0.25">
      <c r="A51" s="130"/>
      <c r="B51" s="104">
        <v>20</v>
      </c>
      <c r="C51" s="111">
        <v>14</v>
      </c>
    </row>
    <row r="52" spans="1:3" ht="12" customHeight="1" x14ac:dyDescent="0.25">
      <c r="A52" s="130"/>
      <c r="B52" s="104">
        <v>21</v>
      </c>
      <c r="C52" s="111">
        <v>10.8</v>
      </c>
    </row>
    <row r="53" spans="1:3" ht="12" customHeight="1" x14ac:dyDescent="0.25">
      <c r="A53" s="130"/>
      <c r="B53" s="104">
        <v>22</v>
      </c>
      <c r="C53" s="111">
        <v>9</v>
      </c>
    </row>
    <row r="54" spans="1:3" ht="12" customHeight="1" x14ac:dyDescent="0.25">
      <c r="A54" s="130"/>
      <c r="B54" s="104">
        <v>23</v>
      </c>
      <c r="C54" s="111">
        <v>7.18</v>
      </c>
    </row>
    <row r="55" spans="1:3" ht="12" customHeight="1" x14ac:dyDescent="0.25">
      <c r="A55" s="130"/>
      <c r="B55" s="104">
        <v>24</v>
      </c>
      <c r="C55" s="111">
        <v>5.66</v>
      </c>
    </row>
    <row r="56" spans="1:3" ht="12" customHeight="1" x14ac:dyDescent="0.25">
      <c r="A56" s="130"/>
      <c r="B56" s="104">
        <v>25</v>
      </c>
      <c r="C56" s="111">
        <v>4.58</v>
      </c>
    </row>
    <row r="57" spans="1:3" ht="12" customHeight="1" x14ac:dyDescent="0.25">
      <c r="A57" s="130"/>
      <c r="B57" s="104">
        <v>26</v>
      </c>
      <c r="C57" s="111">
        <v>4.0599999999999996</v>
      </c>
    </row>
    <row r="58" spans="1:3" ht="12" customHeight="1" x14ac:dyDescent="0.25">
      <c r="A58" s="130"/>
      <c r="B58" s="104">
        <v>27</v>
      </c>
      <c r="C58" s="111">
        <v>7.08</v>
      </c>
    </row>
    <row r="59" spans="1:3" ht="12" customHeight="1" x14ac:dyDescent="0.25">
      <c r="A59" s="130"/>
      <c r="B59" s="104">
        <v>28</v>
      </c>
      <c r="C59" s="111">
        <v>15.2</v>
      </c>
    </row>
    <row r="60" spans="1:3" ht="12" customHeight="1" x14ac:dyDescent="0.25">
      <c r="A60" s="130"/>
      <c r="B60" s="104">
        <v>29</v>
      </c>
      <c r="C60" s="111">
        <v>5.77</v>
      </c>
    </row>
    <row r="61" spans="1:3" ht="12" customHeight="1" x14ac:dyDescent="0.25">
      <c r="A61" s="130"/>
      <c r="B61" s="104">
        <v>30</v>
      </c>
      <c r="C61" s="111">
        <v>5.74</v>
      </c>
    </row>
    <row r="62" spans="1:3" ht="12" customHeight="1" thickBot="1" x14ac:dyDescent="0.3">
      <c r="A62" s="131"/>
      <c r="B62" s="105">
        <v>31</v>
      </c>
      <c r="C62" s="112">
        <v>4.55</v>
      </c>
    </row>
    <row r="63" spans="1:3" ht="12" customHeight="1" x14ac:dyDescent="0.25">
      <c r="A63" s="129" t="s">
        <v>56</v>
      </c>
      <c r="B63" s="103">
        <v>1</v>
      </c>
      <c r="C63" s="106">
        <v>3.77</v>
      </c>
    </row>
    <row r="64" spans="1:3" ht="12" customHeight="1" x14ac:dyDescent="0.25">
      <c r="A64" s="130"/>
      <c r="B64" s="104">
        <v>2</v>
      </c>
      <c r="C64" s="107">
        <v>3.38</v>
      </c>
    </row>
    <row r="65" spans="1:3" ht="12" customHeight="1" x14ac:dyDescent="0.25">
      <c r="A65" s="130"/>
      <c r="B65" s="104">
        <v>3</v>
      </c>
      <c r="C65" s="107">
        <v>3.38</v>
      </c>
    </row>
    <row r="66" spans="1:3" ht="12" customHeight="1" x14ac:dyDescent="0.25">
      <c r="A66" s="130"/>
      <c r="B66" s="104">
        <v>4</v>
      </c>
      <c r="C66" s="107">
        <v>2.88</v>
      </c>
    </row>
    <row r="67" spans="1:3" ht="12" customHeight="1" x14ac:dyDescent="0.25">
      <c r="A67" s="130"/>
      <c r="B67" s="104">
        <v>5</v>
      </c>
      <c r="C67" s="107">
        <v>2.58</v>
      </c>
    </row>
    <row r="68" spans="1:3" ht="12" customHeight="1" x14ac:dyDescent="0.25">
      <c r="A68" s="130"/>
      <c r="B68" s="104">
        <v>6</v>
      </c>
      <c r="C68" s="107">
        <v>2.34</v>
      </c>
    </row>
    <row r="69" spans="1:3" ht="12" customHeight="1" x14ac:dyDescent="0.25">
      <c r="A69" s="130"/>
      <c r="B69" s="104">
        <v>7</v>
      </c>
      <c r="C69" s="107">
        <v>2.16</v>
      </c>
    </row>
    <row r="70" spans="1:3" ht="12" customHeight="1" x14ac:dyDescent="0.25">
      <c r="A70" s="130"/>
      <c r="B70" s="104">
        <v>8</v>
      </c>
      <c r="C70" s="107">
        <v>2.0099999999999998</v>
      </c>
    </row>
    <row r="71" spans="1:3" ht="12" customHeight="1" x14ac:dyDescent="0.25">
      <c r="A71" s="130"/>
      <c r="B71" s="104">
        <v>9</v>
      </c>
      <c r="C71" s="107">
        <v>1.88</v>
      </c>
    </row>
    <row r="72" spans="1:3" ht="12" customHeight="1" x14ac:dyDescent="0.25">
      <c r="A72" s="130"/>
      <c r="B72" s="104">
        <v>10</v>
      </c>
      <c r="C72" s="107">
        <v>1.78</v>
      </c>
    </row>
    <row r="73" spans="1:3" ht="12" customHeight="1" x14ac:dyDescent="0.25">
      <c r="A73" s="130"/>
      <c r="B73" s="104">
        <v>11</v>
      </c>
      <c r="C73" s="107">
        <v>1.69</v>
      </c>
    </row>
    <row r="74" spans="1:3" ht="12" customHeight="1" x14ac:dyDescent="0.25">
      <c r="A74" s="130"/>
      <c r="B74" s="104">
        <v>12</v>
      </c>
      <c r="C74" s="107">
        <v>1.67</v>
      </c>
    </row>
    <row r="75" spans="1:3" ht="12" customHeight="1" x14ac:dyDescent="0.25">
      <c r="A75" s="130"/>
      <c r="B75" s="104">
        <v>13</v>
      </c>
      <c r="C75" s="107">
        <v>1.61</v>
      </c>
    </row>
    <row r="76" spans="1:3" ht="12" customHeight="1" x14ac:dyDescent="0.25">
      <c r="A76" s="130"/>
      <c r="B76" s="104">
        <v>14</v>
      </c>
      <c r="C76" s="107">
        <v>1.61</v>
      </c>
    </row>
    <row r="77" spans="1:3" ht="12" customHeight="1" x14ac:dyDescent="0.25">
      <c r="A77" s="130"/>
      <c r="B77" s="104">
        <v>15</v>
      </c>
      <c r="C77" s="107">
        <v>1.71</v>
      </c>
    </row>
    <row r="78" spans="1:3" ht="12" customHeight="1" x14ac:dyDescent="0.25">
      <c r="A78" s="130"/>
      <c r="B78" s="104">
        <v>16</v>
      </c>
      <c r="C78" s="107">
        <v>1.71</v>
      </c>
    </row>
    <row r="79" spans="1:3" ht="12" customHeight="1" x14ac:dyDescent="0.25">
      <c r="A79" s="130"/>
      <c r="B79" s="104">
        <v>17</v>
      </c>
      <c r="C79" s="107">
        <v>1.8</v>
      </c>
    </row>
    <row r="80" spans="1:3" ht="12" customHeight="1" x14ac:dyDescent="0.25">
      <c r="A80" s="130"/>
      <c r="B80" s="104">
        <v>18</v>
      </c>
      <c r="C80" s="107">
        <v>1.89</v>
      </c>
    </row>
    <row r="81" spans="1:3" ht="12" customHeight="1" x14ac:dyDescent="0.25">
      <c r="A81" s="130"/>
      <c r="B81" s="104">
        <v>19</v>
      </c>
      <c r="C81" s="107">
        <v>2.1</v>
      </c>
    </row>
    <row r="82" spans="1:3" ht="12" customHeight="1" x14ac:dyDescent="0.25">
      <c r="A82" s="130"/>
      <c r="B82" s="104">
        <v>20</v>
      </c>
      <c r="C82" s="107">
        <v>2.57</v>
      </c>
    </row>
    <row r="83" spans="1:3" ht="12" customHeight="1" x14ac:dyDescent="0.25">
      <c r="A83" s="130"/>
      <c r="B83" s="104">
        <v>21</v>
      </c>
      <c r="C83" s="107">
        <v>2.3199999999999998</v>
      </c>
    </row>
    <row r="84" spans="1:3" ht="12" customHeight="1" x14ac:dyDescent="0.25">
      <c r="A84" s="130"/>
      <c r="B84" s="104">
        <v>22</v>
      </c>
      <c r="C84" s="107">
        <v>2.04</v>
      </c>
    </row>
    <row r="85" spans="1:3" ht="12" customHeight="1" x14ac:dyDescent="0.25">
      <c r="A85" s="130"/>
      <c r="B85" s="104">
        <v>23</v>
      </c>
      <c r="C85" s="107">
        <v>1.77</v>
      </c>
    </row>
    <row r="86" spans="1:3" ht="12" customHeight="1" x14ac:dyDescent="0.25">
      <c r="A86" s="130"/>
      <c r="B86" s="104">
        <v>24</v>
      </c>
      <c r="C86" s="107">
        <v>1.68</v>
      </c>
    </row>
    <row r="87" spans="1:3" ht="12" customHeight="1" x14ac:dyDescent="0.25">
      <c r="A87" s="130"/>
      <c r="B87" s="104">
        <v>25</v>
      </c>
      <c r="C87" s="107">
        <v>1.92</v>
      </c>
    </row>
    <row r="88" spans="1:3" ht="12" customHeight="1" x14ac:dyDescent="0.25">
      <c r="A88" s="130"/>
      <c r="B88" s="104">
        <v>26</v>
      </c>
      <c r="C88" s="107">
        <v>6.65</v>
      </c>
    </row>
    <row r="89" spans="1:3" ht="12" customHeight="1" x14ac:dyDescent="0.25">
      <c r="A89" s="130"/>
      <c r="B89" s="104">
        <v>27</v>
      </c>
      <c r="C89" s="107">
        <v>3.15</v>
      </c>
    </row>
    <row r="90" spans="1:3" ht="12" customHeight="1" x14ac:dyDescent="0.25">
      <c r="A90" s="130"/>
      <c r="B90" s="104">
        <v>28</v>
      </c>
      <c r="C90" s="107">
        <v>2.15</v>
      </c>
    </row>
    <row r="91" spans="1:3" ht="12" customHeight="1" x14ac:dyDescent="0.25">
      <c r="A91" s="130"/>
      <c r="B91" s="104">
        <v>29</v>
      </c>
      <c r="C91" s="107">
        <v>1.64</v>
      </c>
    </row>
    <row r="92" spans="1:3" ht="12" customHeight="1" thickBot="1" x14ac:dyDescent="0.3">
      <c r="A92" s="131"/>
      <c r="B92" s="105">
        <v>30</v>
      </c>
      <c r="C92" s="108">
        <v>1.49</v>
      </c>
    </row>
  </sheetData>
  <mergeCells count="3">
    <mergeCell ref="A2:A31"/>
    <mergeCell ref="A32:A62"/>
    <mergeCell ref="A63:A92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</vt:lpstr>
      <vt:lpstr>Прорачуни</vt:lpstr>
      <vt:lpstr>Прорачуни2</vt:lpstr>
      <vt:lpstr>2014 апр-јун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Admin</cp:lastModifiedBy>
  <dcterms:created xsi:type="dcterms:W3CDTF">2015-11-02T14:48:32Z</dcterms:created>
  <dcterms:modified xsi:type="dcterms:W3CDTF">2018-12-01T20:18:54Z</dcterms:modified>
</cp:coreProperties>
</file>