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CUC">UC!$D$13:$D$39</definedName>
    <definedName name="FCAMB">Fatores!$G$30</definedName>
    <definedName name="PTUC">UC!$D$10</definedName>
    <definedName name="UC">UC!$A$12:$C$39</definedName>
    <definedName name="PTA">Atores!$D$10</definedName>
    <definedName name="_Toc112831755" localSheetId="2">UC!#REF!</definedName>
    <definedName name="Atores">Atores!$B$13:$C$17</definedName>
    <definedName name="FCTEC">Fatores!$E$16</definedName>
    <definedName name="ITEC">Fatores!$E$16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13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D1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sharedStrings.xml><?xml version="1.0" encoding="utf-8"?>
<sst xmlns="http://schemas.openxmlformats.org/spreadsheetml/2006/main" count="115">
  <si>
    <t>Estimativa de Esforço de Projeto baseado em                                                                Pontos de Caso de Uso (vs 1.1)</t>
  </si>
  <si>
    <t>Projeto:</t>
  </si>
  <si>
    <t>AGECOM</t>
  </si>
  <si>
    <t>Responsável:</t>
  </si>
  <si>
    <t>Jesuel Souza Dias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</si>
  <si>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</si>
  <si>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</si>
  <si>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</si>
  <si>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</si>
  <si>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</si>
  <si>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</si>
  <si>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</si>
  <si>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</si>
  <si>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</si>
  <si>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</si>
  <si>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</si>
  <si>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</si>
  <si>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</si>
  <si>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</si>
  <si>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</si>
  <si>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</si>
  <si>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</si>
  <si>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</si>
  <si>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</si>
  <si>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</si>
  <si>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</si>
  <si>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</si>
  <si>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</si>
  <si>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</si>
  <si>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</si>
  <si>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</si>
  <si>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</si>
  <si>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</si>
  <si>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</si>
  <si>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</si>
  <si>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</si>
  <si>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</si>
  <si>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</si>
  <si>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</si>
  <si>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</si>
  <si>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Desenvolvedores</t>
  </si>
  <si>
    <t>Usuários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</si>
  <si>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</si>
  <si>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</si>
  <si>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</si>
  <si>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</si>
  <si>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</si>
  <si>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</si>
  <si>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</si>
  <si>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</si>
  <si>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</si>
  <si>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 Autenticação</t>
  </si>
  <si>
    <t>Senha, Login</t>
  </si>
  <si>
    <t>[RFC02] Manter Disciplina</t>
  </si>
  <si>
    <t>Sigla, Nome e Professor</t>
  </si>
  <si>
    <t>[RFC03] Manter Evento</t>
  </si>
  <si>
    <t>Data, Lembrete</t>
  </si>
  <si>
    <t>[RFC04] Manter Horário</t>
  </si>
  <si>
    <t>Dias da semana, Disciplinas, Horário_inicio, Horario_Fim e Tipo</t>
  </si>
  <si>
    <t>Fatores de Complexidade</t>
  </si>
  <si>
    <t>Influência Tecnológica</t>
  </si>
  <si>
    <t>Descrição</t>
  </si>
  <si>
    <t>Influência</t>
  </si>
  <si>
    <t>T01</t>
  </si>
  <si>
    <t>Grau de escolaridade do usuário final</t>
  </si>
  <si>
    <t>T02</t>
  </si>
  <si>
    <t>Tempo de resposta</t>
  </si>
  <si>
    <t>T03</t>
  </si>
  <si>
    <t>Facilidade de instalação</t>
  </si>
  <si>
    <t>T04</t>
  </si>
  <si>
    <t>Usabilidade (facilidade operacional)</t>
  </si>
  <si>
    <t>T05</t>
  </si>
  <si>
    <t>Portabilidade</t>
  </si>
  <si>
    <t>T06</t>
  </si>
  <si>
    <t>Facilidade de manutenção</t>
  </si>
  <si>
    <t>T07</t>
  </si>
  <si>
    <t>Concorrência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</si>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</sst>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41" formatCode="_-* #,##0_-;\-* #,##0_-;_-* &quot;-&quot;_-;_-@_-"/>
    <numFmt numFmtId="176" formatCode="&quot;UC&quot;00#"/>
    <numFmt numFmtId="177" formatCode="0.0"/>
    <numFmt numFmtId="178" formatCode="0.0%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15">
    <font>
      <sz val="10"/>
      <color indexed="8"/>
      <name val="Arial"/>
      <charset val="134"/>
    </font>
    <font>
      <sz val="10"/>
      <name val="Arial"/>
      <charset val="134"/>
    </font>
    <font>
      <b/>
      <i/>
      <sz val="14"/>
      <name val="Arial"/>
      <charset val="134"/>
    </font>
    <font>
      <sz val="10"/>
      <name val="宋体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color indexed="9"/>
      <name val="Arial"/>
      <charset val="134"/>
    </font>
    <font>
      <b/>
      <i/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0"/>
      <name val="Arial"/>
      <charset val="1"/>
    </font>
    <font>
      <u/>
      <sz val="10"/>
      <name val="Arial"/>
      <charset val="134"/>
    </font>
    <font>
      <sz val="12"/>
      <name val="Arial"/>
      <charset val="134"/>
    </font>
    <font>
      <sz val="10"/>
      <color indexed="12"/>
      <name val="Arial"/>
      <charset val="134"/>
    </font>
    <font>
      <sz val="10"/>
      <color indexed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9"/>
        <bgColor indexed="26"/>
      </patternFill>
    </fill>
  </fills>
  <borders count="57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33">
    <xf numFmtId="0" fontId="0" fillId="0" borderId="0" xfId="0" applyFont="1" applyAlignment="1"/>
    <xf numFmtId="0" fontId="1" fillId="2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2" borderId="14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4" fillId="3" borderId="16" xfId="0" applyFont="1" applyFill="1" applyBorder="1" applyAlignment="1"/>
    <xf numFmtId="0" fontId="6" fillId="3" borderId="16" xfId="0" applyFont="1" applyFill="1" applyBorder="1" applyAlignment="1"/>
    <xf numFmtId="0" fontId="4" fillId="3" borderId="17" xfId="0" applyFont="1" applyFill="1" applyBorder="1" applyAlignment="1">
      <alignment horizontal="center"/>
    </xf>
    <xf numFmtId="178" fontId="4" fillId="3" borderId="17" xfId="0" applyNumberFormat="1" applyFont="1" applyFill="1" applyBorder="1" applyAlignment="1">
      <alignment horizontal="center"/>
    </xf>
    <xf numFmtId="0" fontId="1" fillId="0" borderId="0" xfId="0" applyFont="1" applyAlignment="1"/>
    <xf numFmtId="0" fontId="7" fillId="2" borderId="0" xfId="0" applyFont="1" applyFill="1" applyBorder="1" applyAlignment="1"/>
    <xf numFmtId="0" fontId="4" fillId="3" borderId="18" xfId="0" applyFont="1" applyFill="1" applyBorder="1" applyAlignment="1"/>
    <xf numFmtId="177" fontId="1" fillId="2" borderId="19" xfId="0" applyNumberFormat="1" applyFont="1" applyFill="1" applyBorder="1" applyAlignment="1">
      <alignment horizontal="center"/>
    </xf>
    <xf numFmtId="177" fontId="1" fillId="2" borderId="20" xfId="0" applyNumberFormat="1" applyFont="1" applyFill="1" applyBorder="1" applyAlignment="1">
      <alignment horizontal="center"/>
    </xf>
    <xf numFmtId="177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0" borderId="24" xfId="0" applyFont="1" applyBorder="1" applyAlignment="1"/>
    <xf numFmtId="177" fontId="4" fillId="3" borderId="17" xfId="0" applyNumberFormat="1" applyFont="1" applyFill="1" applyBorder="1" applyAlignment="1">
      <alignment horizontal="center"/>
    </xf>
    <xf numFmtId="178" fontId="5" fillId="2" borderId="0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left"/>
    </xf>
    <xf numFmtId="0" fontId="3" fillId="0" borderId="25" xfId="0" applyFont="1" applyBorder="1" applyAlignment="1"/>
    <xf numFmtId="0" fontId="3" fillId="0" borderId="26" xfId="0" applyFont="1" applyBorder="1" applyAlignment="1"/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/>
    <xf numFmtId="0" fontId="1" fillId="2" borderId="7" xfId="0" applyFont="1" applyFill="1" applyBorder="1" applyAlignment="1"/>
    <xf numFmtId="0" fontId="5" fillId="2" borderId="9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1" fillId="5" borderId="25" xfId="0" applyFont="1" applyFill="1" applyBorder="1" applyAlignment="1"/>
    <xf numFmtId="0" fontId="1" fillId="5" borderId="26" xfId="0" applyFont="1" applyFill="1" applyBorder="1" applyAlignment="1"/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3" fillId="0" borderId="29" xfId="0" applyFont="1" applyBorder="1" applyAlignment="1"/>
    <xf numFmtId="0" fontId="1" fillId="2" borderId="9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0" borderId="0" xfId="0" applyFont="1" applyBorder="1" applyAlignment="1"/>
    <xf numFmtId="0" fontId="5" fillId="2" borderId="32" xfId="0" applyFont="1" applyFill="1" applyBorder="1" applyAlignment="1"/>
    <xf numFmtId="0" fontId="5" fillId="2" borderId="33" xfId="0" applyFont="1" applyFill="1" applyBorder="1" applyAlignment="1"/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/>
    <xf numFmtId="176" fontId="1" fillId="2" borderId="28" xfId="0" applyNumberFormat="1" applyFont="1" applyFill="1" applyBorder="1" applyAlignment="1"/>
    <xf numFmtId="0" fontId="9" fillId="7" borderId="35" xfId="0" applyFont="1" applyFill="1" applyBorder="1" applyAlignment="1" applyProtection="1">
      <protection locked="0"/>
    </xf>
    <xf numFmtId="0" fontId="9" fillId="7" borderId="35" xfId="0" applyFont="1" applyFill="1" applyBorder="1" applyAlignment="1" applyProtection="1">
      <alignment horizontal="center"/>
      <protection locked="0"/>
    </xf>
    <xf numFmtId="0" fontId="10" fillId="7" borderId="35" xfId="0" applyFont="1" applyFill="1" applyBorder="1" applyAlignment="1" applyProtection="1">
      <alignment horizontal="center"/>
    </xf>
    <xf numFmtId="0" fontId="10" fillId="7" borderId="35" xfId="0" applyFont="1" applyFill="1" applyBorder="1" applyAlignment="1" applyProtection="1">
      <protection locked="0"/>
    </xf>
    <xf numFmtId="0" fontId="1" fillId="0" borderId="36" xfId="0" applyFont="1" applyBorder="1" applyAlignment="1"/>
    <xf numFmtId="0" fontId="1" fillId="0" borderId="36" xfId="0" applyFont="1" applyBorder="1" applyAlignment="1">
      <alignment horizontal="center"/>
    </xf>
    <xf numFmtId="176" fontId="1" fillId="2" borderId="27" xfId="0" applyNumberFormat="1" applyFont="1" applyFill="1" applyBorder="1" applyAlignment="1"/>
    <xf numFmtId="0" fontId="1" fillId="2" borderId="27" xfId="0" applyFont="1" applyFill="1" applyBorder="1" applyAlignment="1"/>
    <xf numFmtId="0" fontId="1" fillId="2" borderId="27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22" xfId="0" applyFont="1" applyFill="1" applyBorder="1" applyAlignment="1"/>
    <xf numFmtId="0" fontId="1" fillId="2" borderId="3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39" xfId="0" applyFont="1" applyFill="1" applyBorder="1" applyAlignment="1"/>
    <xf numFmtId="0" fontId="1" fillId="0" borderId="7" xfId="0" applyFont="1" applyBorder="1" applyAlignment="1"/>
    <xf numFmtId="0" fontId="11" fillId="2" borderId="0" xfId="0" applyFont="1" applyFill="1" applyBorder="1" applyAlignment="1"/>
    <xf numFmtId="0" fontId="5" fillId="2" borderId="31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/>
    </xf>
    <xf numFmtId="49" fontId="8" fillId="2" borderId="41" xfId="0" applyNumberFormat="1" applyFont="1" applyFill="1" applyBorder="1" applyAlignment="1">
      <alignment horizontal="center" vertical="center" wrapText="1"/>
    </xf>
    <xf numFmtId="0" fontId="3" fillId="0" borderId="41" xfId="0" applyFont="1" applyBorder="1" applyAlignment="1"/>
    <xf numFmtId="0" fontId="3" fillId="0" borderId="42" xfId="0" applyFont="1" applyBorder="1" applyAlignment="1"/>
    <xf numFmtId="0" fontId="8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58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4" fillId="2" borderId="0" xfId="0" applyFont="1" applyFill="1" applyBorder="1" applyAlignment="1"/>
    <xf numFmtId="0" fontId="5" fillId="5" borderId="16" xfId="0" applyFont="1" applyFill="1" applyBorder="1" applyAlignment="1">
      <alignment horizontal="center"/>
    </xf>
    <xf numFmtId="0" fontId="3" fillId="0" borderId="23" xfId="0" applyFont="1" applyBorder="1" applyAlignment="1"/>
    <xf numFmtId="0" fontId="5" fillId="5" borderId="16" xfId="0" applyFont="1" applyFill="1" applyBorder="1" applyAlignment="1">
      <alignment horizontal="left"/>
    </xf>
    <xf numFmtId="0" fontId="1" fillId="2" borderId="43" xfId="0" applyFont="1" applyFill="1" applyBorder="1" applyAlignment="1">
      <alignment horizontal="left"/>
    </xf>
    <xf numFmtId="0" fontId="3" fillId="0" borderId="44" xfId="0" applyFont="1" applyBorder="1" applyAlignment="1"/>
    <xf numFmtId="0" fontId="3" fillId="0" borderId="45" xfId="0" applyFont="1" applyBorder="1" applyAlignment="1"/>
    <xf numFmtId="0" fontId="1" fillId="2" borderId="46" xfId="0" applyFont="1" applyFill="1" applyBorder="1" applyAlignment="1">
      <alignment horizontal="left"/>
    </xf>
    <xf numFmtId="0" fontId="3" fillId="0" borderId="47" xfId="0" applyFont="1" applyBorder="1" applyAlignment="1"/>
    <xf numFmtId="0" fontId="3" fillId="0" borderId="48" xfId="0" applyFont="1" applyBorder="1" applyAlignment="1"/>
    <xf numFmtId="0" fontId="1" fillId="2" borderId="49" xfId="0" applyFont="1" applyFill="1" applyBorder="1" applyAlignment="1">
      <alignment horizontal="left"/>
    </xf>
    <xf numFmtId="0" fontId="1" fillId="2" borderId="50" xfId="0" applyFont="1" applyFill="1" applyBorder="1" applyAlignment="1">
      <alignment horizontal="left"/>
    </xf>
    <xf numFmtId="0" fontId="3" fillId="0" borderId="50" xfId="0" applyFont="1" applyBorder="1" applyAlignment="1"/>
    <xf numFmtId="0" fontId="1" fillId="2" borderId="0" xfId="0" applyFont="1" applyFill="1" applyBorder="1" applyAlignment="1">
      <alignment horizontal="left"/>
    </xf>
    <xf numFmtId="0" fontId="1" fillId="2" borderId="5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5" fillId="2" borderId="4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0" fontId="3" fillId="0" borderId="52" xfId="0" applyFont="1" applyBorder="1" applyAlignment="1"/>
    <xf numFmtId="0" fontId="5" fillId="5" borderId="22" xfId="0" applyFont="1" applyFill="1" applyBorder="1" applyAlignment="1">
      <alignment horizontal="center"/>
    </xf>
    <xf numFmtId="0" fontId="5" fillId="2" borderId="0" xfId="0" applyFont="1" applyFill="1" applyBorder="1" applyAlignment="1"/>
    <xf numFmtId="2" fontId="1" fillId="2" borderId="8" xfId="0" applyNumberFormat="1" applyFont="1" applyFill="1" applyBorder="1" applyAlignment="1">
      <alignment horizontal="center"/>
    </xf>
    <xf numFmtId="178" fontId="1" fillId="0" borderId="53" xfId="0" applyNumberFormat="1" applyFont="1" applyBorder="1" applyAlignment="1">
      <alignment horizontal="center"/>
    </xf>
    <xf numFmtId="0" fontId="3" fillId="0" borderId="54" xfId="0" applyFont="1" applyBorder="1" applyAlignment="1"/>
    <xf numFmtId="2" fontId="1" fillId="2" borderId="28" xfId="0" applyNumberFormat="1" applyFont="1" applyFill="1" applyBorder="1" applyAlignment="1">
      <alignment horizontal="center"/>
    </xf>
    <xf numFmtId="178" fontId="1" fillId="0" borderId="55" xfId="0" applyNumberFormat="1" applyFont="1" applyBorder="1" applyAlignment="1">
      <alignment horizontal="center"/>
    </xf>
    <xf numFmtId="10" fontId="1" fillId="0" borderId="55" xfId="0" applyNumberFormat="1" applyFont="1" applyBorder="1" applyAlignment="1">
      <alignment horizontal="center"/>
    </xf>
    <xf numFmtId="177" fontId="5" fillId="2" borderId="13" xfId="0" applyNumberFormat="1" applyFont="1" applyFill="1" applyBorder="1" applyAlignment="1">
      <alignment horizontal="center"/>
    </xf>
    <xf numFmtId="178" fontId="11" fillId="2" borderId="56" xfId="0" applyNumberFormat="1" applyFont="1" applyFill="1" applyBorder="1" applyAlignment="1">
      <alignment horizontal="center"/>
    </xf>
  </cellXfs>
  <cellStyles count="6">
    <cellStyle name="Normal" xfId="0" builtinId="0"/>
    <cellStyle name="Comma" xfId="1" builtinId="3"/>
    <cellStyle name="Moeda" xfId="2" builtinId="4"/>
    <cellStyle name="Comma [0]" xfId="3" builtinId="6"/>
    <cellStyle name="Porcentagem" xfId="4" builtinId="5"/>
    <cellStyle name="Moeda 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tabSelected="1" workbookViewId="0">
      <selection activeCell="A1" sqref="A1"/>
    </sheetView>
  </sheetViews>
  <sheetFormatPr defaultColWidth="17.2857142857143" defaultRowHeight="15" customHeight="1"/>
  <cols>
    <col min="1" max="1" width="6.28571428571429" customWidth="1"/>
    <col min="2" max="3" width="9.14285714285714" customWidth="1"/>
    <col min="4" max="4" width="17.7142857142857" customWidth="1"/>
    <col min="5" max="9" width="9.14285714285714" customWidth="1"/>
    <col min="10" max="10" width="10.5714285714286" customWidth="1"/>
    <col min="11" max="13" width="9.14285714285714" customWidth="1"/>
    <col min="14" max="26" width="8.71428571428571" customWidth="1"/>
  </cols>
  <sheetData>
    <row r="1" ht="12.75" customHeight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92"/>
      <c r="B3" s="93" t="s">
        <v>0</v>
      </c>
      <c r="C3" s="94"/>
      <c r="D3" s="94"/>
      <c r="E3" s="94"/>
      <c r="F3" s="94"/>
      <c r="G3" s="94"/>
      <c r="H3" s="94"/>
      <c r="I3" s="94"/>
      <c r="J3" s="94"/>
      <c r="K3" s="92"/>
      <c r="L3" s="23"/>
      <c r="M3" s="2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92"/>
      <c r="B4" s="95"/>
      <c r="C4" s="95"/>
      <c r="D4" s="95"/>
      <c r="E4" s="95"/>
      <c r="F4" s="95"/>
      <c r="G4" s="95"/>
      <c r="H4" s="95"/>
      <c r="I4" s="95"/>
      <c r="J4" s="95"/>
      <c r="K4" s="92"/>
      <c r="L4" s="23"/>
      <c r="M4" s="2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 spans="1:26">
      <c r="A5" s="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1"/>
      <c r="B6" s="96" t="s">
        <v>1</v>
      </c>
      <c r="C6" s="66"/>
      <c r="D6" s="23" t="s">
        <v>2</v>
      </c>
      <c r="E6" s="97"/>
      <c r="F6" s="97"/>
      <c r="G6" s="97"/>
      <c r="H6" s="97"/>
      <c r="I6" s="97"/>
      <c r="J6" s="23"/>
      <c r="K6" s="23"/>
      <c r="L6" s="23"/>
      <c r="M6" s="2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98" t="s">
        <v>3</v>
      </c>
      <c r="C7" s="66"/>
      <c r="D7" s="23" t="s">
        <v>4</v>
      </c>
      <c r="E7" s="99"/>
      <c r="F7" s="99"/>
      <c r="G7" s="99"/>
      <c r="H7" s="99"/>
      <c r="I7" s="99"/>
      <c r="J7" s="23"/>
      <c r="K7" s="23"/>
      <c r="L7" s="23"/>
      <c r="M7" s="2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100" t="s">
        <v>5</v>
      </c>
      <c r="C8" s="66"/>
      <c r="D8" s="101">
        <v>42262</v>
      </c>
      <c r="E8" s="102"/>
      <c r="F8" s="98" t="s">
        <v>6</v>
      </c>
      <c r="G8" s="66"/>
      <c r="H8" s="102">
        <v>1</v>
      </c>
      <c r="I8" s="102"/>
      <c r="J8" s="23"/>
      <c r="K8" s="23"/>
      <c r="L8" s="23"/>
      <c r="M8" s="2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23"/>
      <c r="C9" s="103"/>
      <c r="D9" s="104" t="s">
        <v>7</v>
      </c>
      <c r="E9" s="66"/>
      <c r="F9" s="66"/>
      <c r="G9" s="66"/>
      <c r="H9" s="66"/>
      <c r="I9" s="66"/>
      <c r="J9" s="104"/>
      <c r="K9" s="23"/>
      <c r="L9" s="23"/>
      <c r="M9" s="2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 spans="1:26">
      <c r="A11" s="1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 spans="1:26">
      <c r="A12" s="1"/>
      <c r="B12" s="105" t="s">
        <v>8</v>
      </c>
      <c r="C12" s="106"/>
      <c r="D12" s="106"/>
      <c r="E12" s="31"/>
      <c r="F12" s="23"/>
      <c r="G12" s="107" t="s">
        <v>9</v>
      </c>
      <c r="H12" s="106"/>
      <c r="I12" s="122"/>
      <c r="J12" s="123" t="s">
        <v>10</v>
      </c>
      <c r="K12" s="123" t="s">
        <v>11</v>
      </c>
      <c r="L12" s="23"/>
      <c r="M12" s="1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108" t="s">
        <v>12</v>
      </c>
      <c r="C13" s="109"/>
      <c r="D13" s="110"/>
      <c r="E13" s="59">
        <f>Atores!D10+UC!D10</f>
        <v>31</v>
      </c>
      <c r="F13" s="23"/>
      <c r="G13" s="108" t="s">
        <v>13</v>
      </c>
      <c r="H13" s="109"/>
      <c r="I13" s="110"/>
      <c r="J13" s="125">
        <f t="shared" ref="J13:J20" si="0">$E$13*$E$14*K13</f>
        <v>4.46502538461539</v>
      </c>
      <c r="K13" s="126">
        <f>dadoshistoricos!E31</f>
        <v>0.0466666666666667</v>
      </c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 spans="1:26">
      <c r="A14" s="1"/>
      <c r="B14" s="111" t="s">
        <v>14</v>
      </c>
      <c r="C14" s="112"/>
      <c r="D14" s="113"/>
      <c r="E14" s="28">
        <f>dadoshistoricos!L30</f>
        <v>3.08642307692308</v>
      </c>
      <c r="F14" s="23"/>
      <c r="G14" s="114" t="s">
        <v>15</v>
      </c>
      <c r="H14" s="47"/>
      <c r="I14" s="127"/>
      <c r="J14" s="128">
        <f>$E$13*$E$14*K14</f>
        <v>15.7338989743589</v>
      </c>
      <c r="K14" s="129">
        <f>dadoshistoricos!F31*0.8</f>
        <v>0.164444444444444</v>
      </c>
      <c r="L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115"/>
      <c r="C15" s="116"/>
      <c r="D15" s="116"/>
      <c r="E15" s="1"/>
      <c r="F15" s="23"/>
      <c r="G15" s="114" t="s">
        <v>16</v>
      </c>
      <c r="H15" s="47"/>
      <c r="I15" s="127"/>
      <c r="J15" s="128">
        <f>$E$13*$E$14*K15</f>
        <v>3.93347474358975</v>
      </c>
      <c r="K15" s="130">
        <f>dadoshistoricos!F31*0.2</f>
        <v>0.0411111111111111</v>
      </c>
      <c r="L15" s="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117"/>
      <c r="C16" s="66"/>
      <c r="D16" s="66"/>
      <c r="E16" s="23"/>
      <c r="F16" s="23"/>
      <c r="G16" s="114" t="s">
        <v>17</v>
      </c>
      <c r="H16" s="47"/>
      <c r="I16" s="127"/>
      <c r="J16" s="128">
        <f>$E$13*$E$14*K16</f>
        <v>6.3786076923077</v>
      </c>
      <c r="K16" s="130">
        <f>dadoshistoricos!G31</f>
        <v>0.0666666666666667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23"/>
      <c r="C17" s="23"/>
      <c r="D17" s="23"/>
      <c r="E17" s="23"/>
      <c r="F17" s="23"/>
      <c r="G17" s="118" t="s">
        <v>18</v>
      </c>
      <c r="H17" s="36"/>
      <c r="I17" s="37"/>
      <c r="J17" s="128">
        <f>$E$13*$E$14*K17</f>
        <v>53.1550641025642</v>
      </c>
      <c r="K17" s="130">
        <f>dadoshistoricos!H31</f>
        <v>0.555555555555556</v>
      </c>
      <c r="L17" s="1"/>
      <c r="M17" s="1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23"/>
      <c r="C18" s="23"/>
      <c r="D18" s="23"/>
      <c r="E18" s="23"/>
      <c r="F18" s="23"/>
      <c r="G18" s="118" t="s">
        <v>19</v>
      </c>
      <c r="H18" s="36"/>
      <c r="I18" s="37"/>
      <c r="J18" s="128">
        <f>$E$13*$E$14*K18</f>
        <v>2.12620256410256</v>
      </c>
      <c r="K18" s="130">
        <f>dadoshistoricos!I31</f>
        <v>0.0222222222222222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23"/>
      <c r="C19" s="23"/>
      <c r="D19" s="23"/>
      <c r="E19" s="1"/>
      <c r="F19" s="1"/>
      <c r="G19" s="118" t="s">
        <v>20</v>
      </c>
      <c r="H19" s="36"/>
      <c r="I19" s="37"/>
      <c r="J19" s="128">
        <f>$E$13*$E$14*K19</f>
        <v>6.48491782051283</v>
      </c>
      <c r="K19" s="130">
        <f>dadoshistoricos!J31</f>
        <v>0.0677777777777778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 spans="1:26">
      <c r="A20" s="1"/>
      <c r="B20" s="119" t="s">
        <v>21</v>
      </c>
      <c r="C20" s="119"/>
      <c r="D20" s="119"/>
      <c r="E20" s="119"/>
      <c r="F20" s="119"/>
      <c r="G20" s="118" t="s">
        <v>22</v>
      </c>
      <c r="H20" s="36"/>
      <c r="I20" s="37"/>
      <c r="J20" s="128">
        <f>$E$13*$E$14*K20</f>
        <v>3.40192410256411</v>
      </c>
      <c r="K20" s="130">
        <f>dadoshistoricos!K31</f>
        <v>0.0355555555555556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23"/>
      <c r="C21" s="23"/>
      <c r="D21" s="23"/>
      <c r="E21" s="23"/>
      <c r="F21" s="23"/>
      <c r="G21" s="120" t="s">
        <v>23</v>
      </c>
      <c r="H21" s="112"/>
      <c r="I21" s="113"/>
      <c r="J21" s="131">
        <f>SUM(J13:J19)</f>
        <v>92.2771912820514</v>
      </c>
      <c r="K21" s="132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17" t="s">
        <v>24</v>
      </c>
      <c r="C22" s="66"/>
      <c r="D22" s="66"/>
      <c r="E22" s="66"/>
      <c r="F22" s="66"/>
      <c r="G22" s="66"/>
      <c r="H22" s="66"/>
      <c r="I22" s="66"/>
      <c r="J22" s="6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21" t="s">
        <v>25</v>
      </c>
      <c r="C23" s="66"/>
      <c r="D23" s="66"/>
      <c r="E23" s="66"/>
      <c r="F23" s="66"/>
      <c r="G23" s="66"/>
      <c r="H23" s="66"/>
      <c r="I23" s="66"/>
      <c r="J23" s="6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 t="s">
        <v>26</v>
      </c>
      <c r="C24" s="23"/>
      <c r="D24" s="23"/>
      <c r="E24" s="23"/>
      <c r="F24" s="23"/>
      <c r="G24" s="23"/>
      <c r="H24" s="23"/>
      <c r="I24" s="23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 t="s">
        <v>27</v>
      </c>
      <c r="C25" s="23"/>
      <c r="D25" s="23"/>
      <c r="E25" s="23"/>
      <c r="F25" s="23"/>
      <c r="G25" s="23"/>
      <c r="H25" s="23"/>
      <c r="I25" s="23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23"/>
      <c r="C26" s="23"/>
      <c r="D26" s="23"/>
      <c r="E26" s="23"/>
      <c r="F26" s="23"/>
      <c r="G26" s="23"/>
      <c r="H26" s="23"/>
      <c r="I26" s="23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 t="s">
        <v>28</v>
      </c>
      <c r="C27" s="23"/>
      <c r="D27" s="23"/>
      <c r="E27" s="23"/>
      <c r="F27" s="23"/>
      <c r="G27" s="23"/>
      <c r="H27" s="23"/>
      <c r="I27" s="23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21" t="s">
        <v>29</v>
      </c>
      <c r="C28" s="66"/>
      <c r="D28" s="66"/>
      <c r="E28" s="66"/>
      <c r="F28" s="66"/>
      <c r="G28" s="66"/>
      <c r="H28" s="66"/>
      <c r="I28" s="66"/>
      <c r="J28" s="6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6:C6"/>
    <mergeCell ref="B7:C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  <mergeCell ref="B3:J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1" width="9.14285714285714" customWidth="1"/>
    <col min="2" max="2" width="29.7142857142857" customWidth="1"/>
    <col min="3" max="3" width="16.7142857142857" customWidth="1"/>
    <col min="4" max="4" width="12.7142857142857" customWidth="1"/>
    <col min="5" max="5" width="9.14285714285714" customWidth="1"/>
    <col min="6" max="6" width="17.8571428571429" customWidth="1"/>
    <col min="7" max="26" width="8.71428571428571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1"/>
      <c r="B2" s="34" t="s">
        <v>30</v>
      </c>
      <c r="C2" s="3"/>
      <c r="D2" s="3"/>
      <c r="E2" s="5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1"/>
      <c r="B6" s="17" t="s">
        <v>31</v>
      </c>
      <c r="C6" s="55" t="s">
        <v>32</v>
      </c>
      <c r="D6" s="83" t="s">
        <v>33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84" t="s">
        <v>34</v>
      </c>
      <c r="C7" s="80">
        <v>1</v>
      </c>
      <c r="D7" s="61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60" t="s">
        <v>35</v>
      </c>
      <c r="C8" s="9">
        <v>2</v>
      </c>
      <c r="D8" s="85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62" t="s">
        <v>36</v>
      </c>
      <c r="C9" s="15">
        <v>3</v>
      </c>
      <c r="D9" s="86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1"/>
      <c r="C10" s="87" t="s">
        <v>37</v>
      </c>
      <c r="D10" s="64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23"/>
      <c r="C12" s="23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49" t="s">
        <v>38</v>
      </c>
      <c r="C13" s="49" t="s">
        <v>39</v>
      </c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40" t="s">
        <v>40</v>
      </c>
      <c r="C14" s="9" t="s">
        <v>36</v>
      </c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40" t="s">
        <v>41</v>
      </c>
      <c r="C15" s="9" t="s">
        <v>36</v>
      </c>
      <c r="D15" s="1"/>
      <c r="E15" s="1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88"/>
      <c r="C16" s="9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40"/>
      <c r="C17" s="9"/>
      <c r="D17" s="1"/>
      <c r="E17" s="1"/>
      <c r="F17" s="8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90" t="s">
        <v>42</v>
      </c>
      <c r="C18" s="91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10"/>
  <sheetViews>
    <sheetView workbookViewId="0">
      <selection activeCell="B20" sqref="B20"/>
    </sheetView>
  </sheetViews>
  <sheetFormatPr defaultColWidth="17.2857142857143" defaultRowHeight="15" customHeight="1"/>
  <cols>
    <col min="1" max="1" width="6.57142857142857" customWidth="1"/>
    <col min="2" max="2" width="43.8571428571429" customWidth="1"/>
    <col min="3" max="3" width="16.7142857142857" customWidth="1"/>
    <col min="4" max="4" width="18.1428571428571" customWidth="1"/>
    <col min="5" max="5" width="43.1428571428571" customWidth="1"/>
    <col min="6" max="6" width="9.42857142857143" customWidth="1"/>
    <col min="7" max="7" width="72" customWidth="1"/>
    <col min="8" max="14" width="9.14285714285714" customWidth="1"/>
    <col min="15" max="15" width="8.71428571428571" hidden="1" customWidth="1"/>
    <col min="16" max="26" width="8.71428571428571" customWidth="1"/>
  </cols>
  <sheetData>
    <row r="1" ht="12.75" customHeight="1" spans="1:26">
      <c r="A1" s="1"/>
      <c r="B1" s="1"/>
      <c r="C1" s="1"/>
      <c r="D1" s="1"/>
      <c r="E1" s="1"/>
      <c r="F1" s="23"/>
      <c r="G1" s="23"/>
      <c r="H1" s="23"/>
      <c r="I1" s="1"/>
      <c r="J1" s="1"/>
      <c r="K1" s="1"/>
      <c r="L1" s="1"/>
      <c r="M1" s="1"/>
      <c r="N1" s="1"/>
      <c r="O1" s="2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23"/>
      <c r="B2" s="34" t="s">
        <v>43</v>
      </c>
      <c r="C2" s="3"/>
      <c r="D2" s="3"/>
      <c r="E2" s="53"/>
      <c r="F2" s="53"/>
      <c r="G2" s="53"/>
      <c r="H2" s="23"/>
      <c r="I2" s="1"/>
      <c r="J2" s="1"/>
      <c r="K2" s="1"/>
      <c r="L2" s="1"/>
      <c r="M2" s="1"/>
      <c r="N2" s="1"/>
      <c r="O2" s="2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23"/>
      <c r="B3" s="23"/>
      <c r="C3" s="23"/>
      <c r="D3" s="23"/>
      <c r="E3" s="23"/>
      <c r="F3" s="1"/>
      <c r="G3" s="1"/>
      <c r="H3" s="23"/>
      <c r="I3" s="1"/>
      <c r="J3" s="1"/>
      <c r="K3" s="1"/>
      <c r="L3" s="1"/>
      <c r="M3" s="1"/>
      <c r="N3" s="1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23"/>
      <c r="B4" s="23"/>
      <c r="C4" s="23"/>
      <c r="D4" s="23"/>
      <c r="E4" s="23"/>
      <c r="F4" s="1"/>
      <c r="G4" s="1"/>
      <c r="H4" s="23"/>
      <c r="I4" s="1"/>
      <c r="J4" s="1"/>
      <c r="K4" s="1"/>
      <c r="L4" s="1"/>
      <c r="M4" s="1"/>
      <c r="N4" s="1"/>
      <c r="O4" s="2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23"/>
      <c r="B5" s="23"/>
      <c r="C5" s="23"/>
      <c r="D5" s="23"/>
      <c r="E5" s="23"/>
      <c r="F5" s="1"/>
      <c r="G5" s="1"/>
      <c r="H5" s="23"/>
      <c r="I5" s="1"/>
      <c r="J5" s="1"/>
      <c r="K5" s="1"/>
      <c r="L5" s="1"/>
      <c r="M5" s="1"/>
      <c r="N5" s="1"/>
      <c r="O5" s="2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23"/>
      <c r="B6" s="54" t="s">
        <v>44</v>
      </c>
      <c r="C6" s="55" t="s">
        <v>32</v>
      </c>
      <c r="D6" s="56" t="s">
        <v>45</v>
      </c>
      <c r="E6" s="57"/>
      <c r="F6" s="1"/>
      <c r="G6" s="1"/>
      <c r="H6" s="23"/>
      <c r="I6" s="1"/>
      <c r="J6" s="1"/>
      <c r="K6" s="1"/>
      <c r="L6" s="1"/>
      <c r="M6" s="1"/>
      <c r="N6" s="1"/>
      <c r="O6" s="2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23"/>
      <c r="B7" s="58" t="s">
        <v>34</v>
      </c>
      <c r="C7" s="8">
        <v>5</v>
      </c>
      <c r="D7" s="59">
        <f>COUNTIF(CUC,B7)</f>
        <v>3</v>
      </c>
      <c r="E7" s="52"/>
      <c r="F7" s="1"/>
      <c r="G7" s="1"/>
      <c r="H7" s="23"/>
      <c r="I7" s="1"/>
      <c r="J7" s="1"/>
      <c r="K7" s="1"/>
      <c r="L7" s="1"/>
      <c r="M7" s="1"/>
      <c r="N7" s="1"/>
      <c r="O7" s="2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23"/>
      <c r="B8" s="60" t="s">
        <v>35</v>
      </c>
      <c r="C8" s="9">
        <v>10</v>
      </c>
      <c r="D8" s="61">
        <f>COUNTIF(CUC,B8)</f>
        <v>1</v>
      </c>
      <c r="E8" s="52"/>
      <c r="F8" s="1"/>
      <c r="G8" s="1"/>
      <c r="H8" s="23"/>
      <c r="I8" s="1"/>
      <c r="J8" s="1"/>
      <c r="K8" s="1"/>
      <c r="L8" s="1"/>
      <c r="M8" s="1"/>
      <c r="N8" s="1"/>
      <c r="O8" s="2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23"/>
      <c r="B9" s="62" t="s">
        <v>36</v>
      </c>
      <c r="C9" s="63">
        <v>15</v>
      </c>
      <c r="D9" s="61">
        <f>COUNTIF(CUC,B9)</f>
        <v>0</v>
      </c>
      <c r="E9" s="52"/>
      <c r="F9" s="1"/>
      <c r="G9" s="1"/>
      <c r="H9" s="23"/>
      <c r="I9" s="1"/>
      <c r="J9" s="1"/>
      <c r="K9" s="1"/>
      <c r="L9" s="1"/>
      <c r="M9" s="1"/>
      <c r="N9" s="1"/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23"/>
      <c r="B10" s="23"/>
      <c r="C10" s="64" t="s">
        <v>46</v>
      </c>
      <c r="D10" s="65">
        <f>(C7*D7)+(C8*D8)+(C9*D9)</f>
        <v>25</v>
      </c>
      <c r="E10" s="23"/>
      <c r="F10" s="1"/>
      <c r="G10" s="1"/>
      <c r="H10" s="23"/>
      <c r="I10" s="1"/>
      <c r="J10" s="1"/>
      <c r="K10" s="1"/>
      <c r="L10" s="1"/>
      <c r="M10" s="1"/>
      <c r="N10" s="1"/>
      <c r="O10" s="2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52"/>
      <c r="B11" s="66"/>
      <c r="C11" s="66"/>
      <c r="D11" s="23"/>
      <c r="E11" s="23"/>
      <c r="F11" s="1"/>
      <c r="G11" s="1"/>
      <c r="H11" s="23"/>
      <c r="I11" s="1"/>
      <c r="J11" s="1"/>
      <c r="K11" s="1"/>
      <c r="L11" s="1"/>
      <c r="M11" s="1"/>
      <c r="N11" s="1"/>
      <c r="O11" s="2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67" t="s">
        <v>47</v>
      </c>
      <c r="B12" s="68" t="s">
        <v>48</v>
      </c>
      <c r="C12" s="69" t="s">
        <v>49</v>
      </c>
      <c r="D12" s="68" t="s">
        <v>39</v>
      </c>
      <c r="E12" s="70" t="s">
        <v>50</v>
      </c>
      <c r="F12" s="1"/>
      <c r="G12" s="1"/>
      <c r="H12" s="23"/>
      <c r="I12" s="1"/>
      <c r="J12" s="1"/>
      <c r="K12" s="1"/>
      <c r="L12" s="1"/>
      <c r="M12" s="1"/>
      <c r="N12" s="1"/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71"/>
      <c r="B13" s="72" t="s">
        <v>51</v>
      </c>
      <c r="C13" s="73">
        <v>2</v>
      </c>
      <c r="D13" s="74" t="s">
        <v>34</v>
      </c>
      <c r="E13" s="75" t="s">
        <v>52</v>
      </c>
      <c r="F13" s="1"/>
      <c r="G13" s="1"/>
      <c r="H13" s="23"/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71"/>
      <c r="B14" s="72" t="s">
        <v>53</v>
      </c>
      <c r="C14" s="73">
        <v>3</v>
      </c>
      <c r="D14" s="74" t="s">
        <v>34</v>
      </c>
      <c r="E14" s="75" t="s">
        <v>54</v>
      </c>
      <c r="F14" s="1"/>
      <c r="G14" s="1"/>
      <c r="H14" s="23"/>
      <c r="I14" s="1"/>
      <c r="J14" s="1"/>
      <c r="K14" s="1"/>
      <c r="L14" s="1"/>
      <c r="M14" s="1"/>
      <c r="N14" s="1"/>
      <c r="O14" s="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71"/>
      <c r="B15" s="72" t="s">
        <v>55</v>
      </c>
      <c r="C15" s="73">
        <v>3</v>
      </c>
      <c r="D15" s="74" t="s">
        <v>34</v>
      </c>
      <c r="E15" s="75" t="s">
        <v>56</v>
      </c>
      <c r="F15" s="1"/>
      <c r="G15" s="1"/>
      <c r="H15" s="23"/>
      <c r="I15" s="1"/>
      <c r="J15" s="1"/>
      <c r="K15" s="1"/>
      <c r="L15" s="1"/>
      <c r="M15" s="1"/>
      <c r="N15" s="1"/>
      <c r="O15" s="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71"/>
      <c r="B16" s="72" t="s">
        <v>57</v>
      </c>
      <c r="C16" s="73">
        <v>5</v>
      </c>
      <c r="D16" s="74" t="s">
        <v>35</v>
      </c>
      <c r="E16" s="75" t="s">
        <v>58</v>
      </c>
      <c r="F16" s="1"/>
      <c r="G16" s="1"/>
      <c r="H16" s="23"/>
      <c r="I16" s="1"/>
      <c r="J16" s="1"/>
      <c r="K16" s="1"/>
      <c r="L16" s="1"/>
      <c r="M16" s="1"/>
      <c r="N16" s="1"/>
      <c r="O16" s="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71"/>
      <c r="B17" s="76"/>
      <c r="C17" s="77"/>
      <c r="D17" s="77"/>
      <c r="E17" s="76"/>
      <c r="F17" s="1"/>
      <c r="G17" s="1"/>
      <c r="H17" s="23"/>
      <c r="I17" s="1"/>
      <c r="J17" s="1"/>
      <c r="K17" s="1"/>
      <c r="L17" s="1"/>
      <c r="M17" s="1"/>
      <c r="N17" s="1"/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78"/>
      <c r="B18" s="79"/>
      <c r="C18" s="80"/>
      <c r="D18" s="80"/>
      <c r="E18" s="79"/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78"/>
      <c r="B19" s="79"/>
      <c r="C19" s="80"/>
      <c r="D19" s="80"/>
      <c r="E19" s="79"/>
      <c r="F19" s="1"/>
      <c r="G19" s="1"/>
      <c r="H19" s="1"/>
      <c r="I19" s="1"/>
      <c r="J19" s="1"/>
      <c r="K19" s="1"/>
      <c r="L19" s="1"/>
      <c r="M19" s="1"/>
      <c r="N19" s="1"/>
      <c r="O19" s="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78"/>
      <c r="B20" s="79"/>
      <c r="C20" s="80"/>
      <c r="D20" s="80"/>
      <c r="E20" s="79"/>
      <c r="F20" s="1"/>
      <c r="G20" s="1"/>
      <c r="H20" s="1"/>
      <c r="I20" s="1"/>
      <c r="J20" s="1"/>
      <c r="K20" s="1"/>
      <c r="L20" s="1"/>
      <c r="M20" s="1"/>
      <c r="N20" s="1"/>
      <c r="O20" s="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78"/>
      <c r="B21" s="79"/>
      <c r="C21" s="80"/>
      <c r="D21" s="80"/>
      <c r="E21" s="79"/>
      <c r="F21" s="1"/>
      <c r="G21" s="1"/>
      <c r="H21" s="1"/>
      <c r="I21" s="1"/>
      <c r="J21" s="1"/>
      <c r="K21" s="1"/>
      <c r="L21" s="1"/>
      <c r="M21" s="1"/>
      <c r="N21" s="1"/>
      <c r="O21" s="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78"/>
      <c r="B22" s="79"/>
      <c r="C22" s="80"/>
      <c r="D22" s="80"/>
      <c r="E22" s="79"/>
      <c r="F22" s="1"/>
      <c r="G22" s="1"/>
      <c r="H22" s="1"/>
      <c r="I22" s="1"/>
      <c r="J22" s="1"/>
      <c r="K22" s="1"/>
      <c r="L22" s="1"/>
      <c r="M22" s="1"/>
      <c r="N22" s="1"/>
      <c r="O22" s="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78"/>
      <c r="B23" s="79"/>
      <c r="C23" s="80"/>
      <c r="D23" s="80"/>
      <c r="E23" s="79"/>
      <c r="F23" s="1"/>
      <c r="G23" s="1"/>
      <c r="H23" s="1"/>
      <c r="I23" s="1"/>
      <c r="J23" s="1"/>
      <c r="K23" s="1"/>
      <c r="L23" s="1"/>
      <c r="M23" s="1"/>
      <c r="N23" s="1"/>
      <c r="O23" s="1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78"/>
      <c r="B24" s="79"/>
      <c r="C24" s="80"/>
      <c r="D24" s="80"/>
      <c r="E24" s="79"/>
      <c r="F24" s="1"/>
      <c r="G24" s="1"/>
      <c r="H24" s="1"/>
      <c r="I24" s="1"/>
      <c r="J24" s="1"/>
      <c r="K24" s="1"/>
      <c r="L24" s="1"/>
      <c r="M24" s="1"/>
      <c r="N24" s="1"/>
      <c r="O24" s="1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78"/>
      <c r="B25" s="79"/>
      <c r="C25" s="80"/>
      <c r="D25" s="80"/>
      <c r="E25" s="79"/>
      <c r="F25" s="1"/>
      <c r="G25" s="1"/>
      <c r="H25" s="1"/>
      <c r="I25" s="1"/>
      <c r="J25" s="1"/>
      <c r="K25" s="1"/>
      <c r="L25" s="1"/>
      <c r="M25" s="1"/>
      <c r="N25" s="1"/>
      <c r="O25" s="1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78"/>
      <c r="B26" s="79"/>
      <c r="C26" s="80"/>
      <c r="D26" s="80"/>
      <c r="E26" s="79"/>
      <c r="F26" s="1"/>
      <c r="G26" s="1"/>
      <c r="H26" s="1"/>
      <c r="I26" s="1"/>
      <c r="J26" s="1"/>
      <c r="K26" s="1"/>
      <c r="L26" s="1"/>
      <c r="M26" s="1"/>
      <c r="N26" s="1"/>
      <c r="O26" s="1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78"/>
      <c r="B27" s="79"/>
      <c r="C27" s="80"/>
      <c r="D27" s="80"/>
      <c r="E27" s="79"/>
      <c r="F27" s="1"/>
      <c r="G27" s="1"/>
      <c r="H27" s="1"/>
      <c r="I27" s="1"/>
      <c r="J27" s="1"/>
      <c r="K27" s="1"/>
      <c r="L27" s="1"/>
      <c r="M27" s="1"/>
      <c r="N27" s="1"/>
      <c r="O27" s="1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78"/>
      <c r="B28" s="79"/>
      <c r="C28" s="80"/>
      <c r="D28" s="80"/>
      <c r="E28" s="79"/>
      <c r="F28" s="1"/>
      <c r="G28" s="1"/>
      <c r="H28" s="1"/>
      <c r="I28" s="1"/>
      <c r="J28" s="1"/>
      <c r="K28" s="1"/>
      <c r="L28" s="1"/>
      <c r="M28" s="1"/>
      <c r="N28" s="1"/>
      <c r="O28" s="1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78"/>
      <c r="B29" s="79"/>
      <c r="C29" s="80"/>
      <c r="D29" s="80"/>
      <c r="E29" s="79"/>
      <c r="F29" s="1"/>
      <c r="G29" s="1"/>
      <c r="H29" s="1"/>
      <c r="I29" s="1"/>
      <c r="J29" s="1"/>
      <c r="K29" s="1"/>
      <c r="L29" s="1"/>
      <c r="M29" s="1"/>
      <c r="N29" s="1"/>
      <c r="O29" s="1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78"/>
      <c r="B30" s="79"/>
      <c r="C30" s="80"/>
      <c r="D30" s="80"/>
      <c r="E30" s="79"/>
      <c r="F30" s="1"/>
      <c r="G30" s="1"/>
      <c r="H30" s="1"/>
      <c r="I30" s="1"/>
      <c r="J30" s="1"/>
      <c r="K30" s="1"/>
      <c r="L30" s="1"/>
      <c r="M30" s="1"/>
      <c r="N30" s="1"/>
      <c r="O30" s="1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78"/>
      <c r="B31" s="79"/>
      <c r="C31" s="80"/>
      <c r="D31" s="80"/>
      <c r="E31" s="79"/>
      <c r="F31" s="1"/>
      <c r="G31" s="1"/>
      <c r="H31" s="1"/>
      <c r="I31" s="1"/>
      <c r="J31" s="1"/>
      <c r="K31" s="1"/>
      <c r="L31" s="1"/>
      <c r="M31" s="1"/>
      <c r="N31" s="1"/>
      <c r="O31" s="1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78"/>
      <c r="B32" s="79"/>
      <c r="C32" s="80"/>
      <c r="D32" s="80"/>
      <c r="E32" s="79"/>
      <c r="F32" s="1"/>
      <c r="G32" s="1"/>
      <c r="H32" s="1"/>
      <c r="I32" s="1"/>
      <c r="J32" s="1"/>
      <c r="K32" s="1"/>
      <c r="L32" s="1"/>
      <c r="M32" s="1"/>
      <c r="N32" s="1"/>
      <c r="O32" s="1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78"/>
      <c r="B33" s="79"/>
      <c r="C33" s="80"/>
      <c r="D33" s="80"/>
      <c r="E33" s="79"/>
      <c r="F33" s="1"/>
      <c r="G33" s="1"/>
      <c r="H33" s="1"/>
      <c r="I33" s="1"/>
      <c r="J33" s="1"/>
      <c r="K33" s="1"/>
      <c r="L33" s="1"/>
      <c r="M33" s="1"/>
      <c r="N33" s="1"/>
      <c r="O33" s="1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78"/>
      <c r="B34" s="79"/>
      <c r="C34" s="80"/>
      <c r="D34" s="80"/>
      <c r="E34" s="79"/>
      <c r="F34" s="1"/>
      <c r="G34" s="1"/>
      <c r="H34" s="1"/>
      <c r="I34" s="1"/>
      <c r="J34" s="1"/>
      <c r="K34" s="1"/>
      <c r="L34" s="1"/>
      <c r="M34" s="1"/>
      <c r="N34" s="1"/>
      <c r="O34" s="1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78"/>
      <c r="B35" s="79"/>
      <c r="C35" s="80"/>
      <c r="D35" s="80"/>
      <c r="E35" s="79"/>
      <c r="F35" s="1"/>
      <c r="G35" s="1"/>
      <c r="H35" s="1"/>
      <c r="I35" s="1"/>
      <c r="J35" s="1"/>
      <c r="K35" s="1"/>
      <c r="L35" s="1"/>
      <c r="M35" s="1"/>
      <c r="N35" s="1"/>
      <c r="O35" s="1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78"/>
      <c r="B36" s="79"/>
      <c r="C36" s="80"/>
      <c r="D36" s="80"/>
      <c r="E36" s="79"/>
      <c r="F36" s="1"/>
      <c r="G36" s="1"/>
      <c r="H36" s="1"/>
      <c r="I36" s="1"/>
      <c r="J36" s="1"/>
      <c r="K36" s="1"/>
      <c r="L36" s="1"/>
      <c r="M36" s="1"/>
      <c r="N36" s="1"/>
      <c r="O36" s="1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78"/>
      <c r="B37" s="79"/>
      <c r="C37" s="80"/>
      <c r="D37" s="80"/>
      <c r="E37" s="79"/>
      <c r="F37" s="1"/>
      <c r="G37" s="1"/>
      <c r="H37" s="1"/>
      <c r="I37" s="1"/>
      <c r="J37" s="1"/>
      <c r="K37" s="1"/>
      <c r="L37" s="1"/>
      <c r="M37" s="1"/>
      <c r="N37" s="1"/>
      <c r="O37" s="1"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78"/>
      <c r="B38" s="79"/>
      <c r="C38" s="80"/>
      <c r="D38" s="80"/>
      <c r="E38" s="79"/>
      <c r="F38" s="1"/>
      <c r="G38" s="1"/>
      <c r="H38" s="1"/>
      <c r="I38" s="1"/>
      <c r="J38" s="1"/>
      <c r="K38" s="1"/>
      <c r="L38" s="1"/>
      <c r="M38" s="1"/>
      <c r="N38" s="1"/>
      <c r="O38" s="1">
        <v>27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78"/>
      <c r="B39" s="79"/>
      <c r="C39" s="80"/>
      <c r="D39" s="80"/>
      <c r="E39" s="79"/>
      <c r="F39" s="1"/>
      <c r="G39" s="1"/>
      <c r="H39" s="1"/>
      <c r="I39" s="1"/>
      <c r="J39" s="1"/>
      <c r="K39" s="1"/>
      <c r="L39" s="1"/>
      <c r="M39" s="1"/>
      <c r="N39" s="1"/>
      <c r="O39" s="1">
        <v>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68" t="s">
        <v>42</v>
      </c>
      <c r="B40" s="68">
        <f>SUBTOTAL(103,B13:B39)</f>
        <v>4</v>
      </c>
      <c r="C40" s="81"/>
      <c r="D40" s="82"/>
      <c r="E40" s="82"/>
      <c r="F40" s="1"/>
      <c r="G40" s="1"/>
      <c r="H40" s="1"/>
      <c r="I40" s="1"/>
      <c r="J40" s="1"/>
      <c r="K40" s="1"/>
      <c r="L40" s="1"/>
      <c r="M40" s="1"/>
      <c r="N40" s="1"/>
      <c r="O40" s="1">
        <v>29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 count="3">
    <dataValidation type="textLength" operator="between" showInputMessage="1" showErrorMessage="1" sqref="B13:B16">
      <formula1>1</formula1>
      <formula2>100</formula2>
    </dataValidation>
    <dataValidation type="list" showInputMessage="1" showErrorMessage="1" sqref="D13:D16">
      <formula1>$B$7:$B$9</formula1>
    </dataValidation>
    <dataValidation allowBlank="1" showErrorMessage="1" sqref="C13:C16"/>
  </dataValidation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2" width="9.14285714285714" customWidth="1"/>
    <col min="3" max="3" width="40.4285714285714" customWidth="1"/>
    <col min="4" max="4" width="5.28571428571429" customWidth="1"/>
    <col min="5" max="5" width="10.4285714285714" customWidth="1"/>
    <col min="6" max="6" width="9.14285714285714" customWidth="1"/>
    <col min="7" max="7" width="10" customWidth="1"/>
    <col min="8" max="10" width="9.14285714285714" customWidth="1"/>
    <col min="11" max="26" width="8.71428571428571" customWidth="1"/>
  </cols>
  <sheetData>
    <row r="1" ht="12.75" customHeight="1" spans="1:26">
      <c r="A1" s="1"/>
      <c r="B1" s="23"/>
      <c r="C1" s="23"/>
      <c r="D1" s="23"/>
      <c r="E1" s="23"/>
      <c r="F1" s="23"/>
      <c r="G1" s="23"/>
      <c r="H1" s="23"/>
      <c r="I1" s="23"/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1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1"/>
      <c r="B4" s="34" t="s">
        <v>59</v>
      </c>
      <c r="C4" s="3"/>
      <c r="D4" s="3"/>
      <c r="E4" s="3"/>
      <c r="F4" s="23"/>
      <c r="G4" s="23"/>
      <c r="H4" s="23"/>
      <c r="I4" s="23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"/>
      <c r="B5" s="23"/>
      <c r="C5" s="23"/>
      <c r="D5" s="23"/>
      <c r="E5" s="23"/>
      <c r="F5" s="23"/>
      <c r="G5" s="23"/>
      <c r="H5" s="23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 spans="1:26">
      <c r="A6" s="1"/>
      <c r="B6" s="23"/>
      <c r="C6" s="23"/>
      <c r="D6" s="23"/>
      <c r="E6" s="23"/>
      <c r="F6" s="23"/>
      <c r="G6" s="23"/>
      <c r="H6" s="23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1"/>
      <c r="B7" s="35" t="s">
        <v>60</v>
      </c>
      <c r="C7" s="36"/>
      <c r="D7" s="36"/>
      <c r="E7" s="37"/>
      <c r="F7" s="23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38" t="s">
        <v>47</v>
      </c>
      <c r="C8" s="39" t="s">
        <v>61</v>
      </c>
      <c r="D8" s="39" t="s">
        <v>32</v>
      </c>
      <c r="E8" s="39" t="s">
        <v>62</v>
      </c>
      <c r="F8" s="23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9" t="s">
        <v>63</v>
      </c>
      <c r="C9" s="40" t="s">
        <v>64</v>
      </c>
      <c r="D9" s="9">
        <v>1</v>
      </c>
      <c r="E9" s="9">
        <v>0</v>
      </c>
      <c r="F9" s="23"/>
      <c r="G9" s="23"/>
      <c r="H9" s="1"/>
      <c r="I9" s="5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9" t="s">
        <v>65</v>
      </c>
      <c r="C10" s="40" t="s">
        <v>66</v>
      </c>
      <c r="D10" s="9">
        <v>0.5</v>
      </c>
      <c r="E10" s="9">
        <v>0</v>
      </c>
      <c r="F10" s="23"/>
      <c r="G10" s="23"/>
      <c r="H10" s="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9" t="s">
        <v>67</v>
      </c>
      <c r="C11" s="40" t="s">
        <v>68</v>
      </c>
      <c r="D11" s="9">
        <v>0.5</v>
      </c>
      <c r="E11" s="9">
        <v>0</v>
      </c>
      <c r="F11" s="23"/>
      <c r="G11" s="23"/>
      <c r="H11" s="1"/>
      <c r="I11" s="5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9" t="s">
        <v>69</v>
      </c>
      <c r="C12" s="40" t="s">
        <v>70</v>
      </c>
      <c r="D12" s="9">
        <v>0.5</v>
      </c>
      <c r="E12" s="9">
        <v>0</v>
      </c>
      <c r="F12" s="23"/>
      <c r="G12" s="23"/>
      <c r="H12" s="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9" t="s">
        <v>71</v>
      </c>
      <c r="C13" s="40" t="s">
        <v>72</v>
      </c>
      <c r="D13" s="9">
        <v>0.5</v>
      </c>
      <c r="E13" s="9">
        <v>0</v>
      </c>
      <c r="F13" s="23"/>
      <c r="G13" s="23"/>
      <c r="H13" s="1"/>
      <c r="I13" s="5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9" t="s">
        <v>73</v>
      </c>
      <c r="C14" s="40" t="s">
        <v>74</v>
      </c>
      <c r="D14" s="9">
        <v>1</v>
      </c>
      <c r="E14" s="9">
        <v>0</v>
      </c>
      <c r="F14" s="23"/>
      <c r="G14" s="23"/>
      <c r="H14" s="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1"/>
      <c r="B15" s="9" t="s">
        <v>75</v>
      </c>
      <c r="C15" s="40" t="s">
        <v>76</v>
      </c>
      <c r="D15" s="9">
        <v>1</v>
      </c>
      <c r="E15" s="9">
        <v>0</v>
      </c>
      <c r="F15" s="23"/>
      <c r="G15" s="23"/>
      <c r="H15" s="1"/>
      <c r="I15" s="5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41" t="s">
        <v>77</v>
      </c>
      <c r="C16" s="36"/>
      <c r="D16" s="37"/>
      <c r="E16" s="42">
        <f>0.6+(0.01*SUM(D9*E9,D10*E10,D11*E11,D12*E12,D13*E13,D14*E14,D15*E15))</f>
        <v>0.6</v>
      </c>
      <c r="F16" s="23"/>
      <c r="G16" s="23"/>
      <c r="H16" s="1"/>
      <c r="I16" s="5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F17" s="23"/>
      <c r="G17" s="23"/>
      <c r="H17" s="1"/>
      <c r="I17" s="5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F18" s="23"/>
      <c r="G18" s="23"/>
      <c r="H18" s="1"/>
      <c r="I18" s="5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F19" s="23"/>
      <c r="G19" s="23"/>
      <c r="H19" s="1"/>
      <c r="I19" s="5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35" t="s">
        <v>78</v>
      </c>
      <c r="C20" s="36"/>
      <c r="D20" s="36"/>
      <c r="E20" s="36"/>
      <c r="F20" s="43"/>
      <c r="G20" s="44"/>
      <c r="H20" s="1"/>
      <c r="I20" s="5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45" t="s">
        <v>47</v>
      </c>
      <c r="C21" s="46" t="s">
        <v>61</v>
      </c>
      <c r="D21" s="47"/>
      <c r="E21" s="47"/>
      <c r="F21" s="45" t="s">
        <v>32</v>
      </c>
      <c r="G21" s="45" t="s">
        <v>62</v>
      </c>
      <c r="H21" s="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9" t="s">
        <v>79</v>
      </c>
      <c r="C22" s="48" t="s">
        <v>80</v>
      </c>
      <c r="D22" s="36"/>
      <c r="E22" s="36"/>
      <c r="F22" s="9">
        <v>2</v>
      </c>
      <c r="G22" s="9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9" t="s">
        <v>81</v>
      </c>
      <c r="C23" s="48" t="s">
        <v>82</v>
      </c>
      <c r="D23" s="36"/>
      <c r="E23" s="36"/>
      <c r="F23" s="9">
        <v>0.5</v>
      </c>
      <c r="G23" s="9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9" t="s">
        <v>83</v>
      </c>
      <c r="C24" s="48" t="s">
        <v>84</v>
      </c>
      <c r="D24" s="36"/>
      <c r="E24" s="36"/>
      <c r="F24" s="9">
        <v>1</v>
      </c>
      <c r="G24" s="9">
        <v>0.5</v>
      </c>
      <c r="H24" s="1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9" t="s">
        <v>85</v>
      </c>
      <c r="C25" s="48" t="s">
        <v>86</v>
      </c>
      <c r="D25" s="36"/>
      <c r="E25" s="37"/>
      <c r="F25" s="9">
        <v>1</v>
      </c>
      <c r="G25" s="9">
        <v>1</v>
      </c>
      <c r="H25" s="1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9" t="s">
        <v>87</v>
      </c>
      <c r="C26" s="48" t="s">
        <v>88</v>
      </c>
      <c r="D26" s="36"/>
      <c r="E26" s="37"/>
      <c r="F26" s="9">
        <v>0.5</v>
      </c>
      <c r="G26" s="9">
        <v>0</v>
      </c>
      <c r="H26" s="1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9" t="s">
        <v>89</v>
      </c>
      <c r="C27" s="48" t="s">
        <v>90</v>
      </c>
      <c r="D27" s="36"/>
      <c r="E27" s="37"/>
      <c r="F27" s="9">
        <v>2</v>
      </c>
      <c r="G27" s="9">
        <v>0</v>
      </c>
      <c r="H27" s="1"/>
      <c r="I27" s="2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9" t="s">
        <v>91</v>
      </c>
      <c r="C28" s="48" t="s">
        <v>92</v>
      </c>
      <c r="D28" s="36"/>
      <c r="E28" s="37"/>
      <c r="F28" s="9">
        <v>0.5</v>
      </c>
      <c r="G28" s="9">
        <v>0</v>
      </c>
      <c r="H28" s="1"/>
      <c r="I28" s="5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9" t="s">
        <v>93</v>
      </c>
      <c r="C29" s="48" t="s">
        <v>94</v>
      </c>
      <c r="D29" s="36"/>
      <c r="E29" s="37"/>
      <c r="F29" s="9">
        <v>2</v>
      </c>
      <c r="G29" s="9">
        <v>1</v>
      </c>
      <c r="H29" s="1"/>
      <c r="I29" s="5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41" t="s">
        <v>95</v>
      </c>
      <c r="C30" s="36"/>
      <c r="D30" s="36"/>
      <c r="E30" s="36"/>
      <c r="F30" s="37"/>
      <c r="G30" s="49">
        <f>1.4+(-0.03*SUM(F22*G22,F23*G23,F24*G24,F25*G25,F26*G26,F27*G27,F28*G28,F29*G29))</f>
        <v>1.295</v>
      </c>
      <c r="H30" s="1"/>
      <c r="I30" s="5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H31" s="1"/>
      <c r="I31" s="5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H32" s="1"/>
      <c r="I32" s="5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H33" s="1"/>
      <c r="I33" s="5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H34" s="1"/>
      <c r="I34" s="5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H35" s="1"/>
      <c r="I35" s="5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50"/>
      <c r="E41" s="50"/>
      <c r="F41" s="5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50"/>
      <c r="E42" s="50"/>
      <c r="F42" s="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50"/>
      <c r="D43" s="51"/>
      <c r="E43" s="50"/>
      <c r="F43" s="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50"/>
      <c r="D44" s="51"/>
      <c r="E44" s="50"/>
      <c r="F44" s="5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50"/>
      <c r="D45" s="51"/>
      <c r="E45" s="50"/>
      <c r="F45" s="5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50"/>
      <c r="D46" s="51"/>
      <c r="E46" s="50"/>
      <c r="F46" s="5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4:E4"/>
    <mergeCell ref="B7:E7"/>
    <mergeCell ref="B16:D16"/>
    <mergeCell ref="B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B30:F3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Z1000"/>
  <sheetViews>
    <sheetView workbookViewId="0">
      <selection activeCell="A1" sqref="A1"/>
    </sheetView>
  </sheetViews>
  <sheetFormatPr defaultColWidth="17.2857142857143" defaultRowHeight="15" customHeight="1"/>
  <cols>
    <col min="1" max="3" width="11.5714285714286" customWidth="1"/>
    <col min="4" max="4" width="15" customWidth="1"/>
    <col min="5" max="5" width="14.2857142857143" customWidth="1"/>
    <col min="6" max="6" width="20.5714285714286" customWidth="1"/>
    <col min="7" max="7" width="16.7142857142857" customWidth="1"/>
    <col min="8" max="8" width="20.7142857142857" customWidth="1"/>
    <col min="9" max="14" width="11.5714285714286" customWidth="1"/>
    <col min="15" max="26" width="8.71428571428571" customWidth="1"/>
  </cols>
  <sheetData>
    <row r="1" ht="18.75" customHeight="1" spans="1:26">
      <c r="A1" s="1"/>
      <c r="B1" s="2" t="s">
        <v>96</v>
      </c>
      <c r="C1" s="3"/>
      <c r="D1" s="3"/>
      <c r="E1" s="3"/>
      <c r="F1" s="3"/>
      <c r="G1" s="3"/>
      <c r="H1" s="3"/>
      <c r="I1" s="3"/>
      <c r="J1" s="3"/>
      <c r="K1" s="3"/>
      <c r="L1" s="3"/>
      <c r="M1" s="24"/>
      <c r="N1" s="1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2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2.75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 spans="1:26">
      <c r="A5" s="1"/>
      <c r="B5" s="4" t="s">
        <v>97</v>
      </c>
      <c r="C5" s="5" t="s">
        <v>98</v>
      </c>
      <c r="D5" s="5" t="s">
        <v>99</v>
      </c>
      <c r="E5" s="6" t="s">
        <v>100</v>
      </c>
      <c r="F5" s="6" t="s">
        <v>101</v>
      </c>
      <c r="G5" s="6" t="s">
        <v>102</v>
      </c>
      <c r="H5" s="6" t="s">
        <v>103</v>
      </c>
      <c r="I5" s="6" t="s">
        <v>104</v>
      </c>
      <c r="J5" s="6" t="s">
        <v>105</v>
      </c>
      <c r="K5" s="6" t="s">
        <v>106</v>
      </c>
      <c r="L5" s="25" t="s">
        <v>107</v>
      </c>
      <c r="M5" s="1"/>
      <c r="N5" s="1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 spans="1:26">
      <c r="A6" s="1"/>
      <c r="B6" s="7" t="s">
        <v>108</v>
      </c>
      <c r="C6" s="8">
        <v>190</v>
      </c>
      <c r="D6" s="9">
        <f t="shared" ref="D6:D9" si="0">SUM(E6:K6)</f>
        <v>589</v>
      </c>
      <c r="E6" s="10">
        <v>25</v>
      </c>
      <c r="F6" s="10">
        <v>80</v>
      </c>
      <c r="G6" s="10">
        <v>25</v>
      </c>
      <c r="H6" s="10">
        <v>400</v>
      </c>
      <c r="I6" s="10">
        <v>10</v>
      </c>
      <c r="J6" s="10">
        <v>25</v>
      </c>
      <c r="K6" s="10">
        <v>24</v>
      </c>
      <c r="L6" s="26">
        <f t="shared" ref="L6:L9" si="1">D6/C6</f>
        <v>3.1</v>
      </c>
      <c r="M6" s="1"/>
      <c r="N6" s="1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 spans="1:26">
      <c r="A7" s="1"/>
      <c r="B7" s="7" t="s">
        <v>109</v>
      </c>
      <c r="C7" s="9">
        <v>130</v>
      </c>
      <c r="D7" s="9">
        <f>SUM(E7:K7)</f>
        <v>326</v>
      </c>
      <c r="E7" s="11">
        <v>20</v>
      </c>
      <c r="F7" s="11">
        <v>120</v>
      </c>
      <c r="G7" s="11">
        <v>30</v>
      </c>
      <c r="H7" s="11">
        <v>100</v>
      </c>
      <c r="I7" s="11">
        <v>10</v>
      </c>
      <c r="J7" s="11">
        <v>30</v>
      </c>
      <c r="K7" s="11">
        <v>16</v>
      </c>
      <c r="L7" s="26">
        <f>D7/C7</f>
        <v>2.50769230769231</v>
      </c>
      <c r="M7" s="1"/>
      <c r="N7" s="1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 spans="1:26">
      <c r="A8" s="1"/>
      <c r="B8" s="7" t="s">
        <v>110</v>
      </c>
      <c r="C8" s="9">
        <v>140</v>
      </c>
      <c r="D8" s="9">
        <f>SUM(E8:K8)</f>
        <v>399</v>
      </c>
      <c r="E8" s="12">
        <v>17</v>
      </c>
      <c r="F8" s="12">
        <v>90</v>
      </c>
      <c r="G8" s="12">
        <v>32</v>
      </c>
      <c r="H8" s="12">
        <v>200</v>
      </c>
      <c r="I8" s="12">
        <v>12</v>
      </c>
      <c r="J8" s="12">
        <v>32</v>
      </c>
      <c r="K8" s="12">
        <v>16</v>
      </c>
      <c r="L8" s="26">
        <f>D8/C8</f>
        <v>2.85</v>
      </c>
      <c r="M8" s="1"/>
      <c r="N8" s="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2.75" customHeight="1" spans="1:26">
      <c r="A9" s="1"/>
      <c r="B9" s="7" t="s">
        <v>111</v>
      </c>
      <c r="C9" s="9">
        <v>125</v>
      </c>
      <c r="D9" s="9">
        <f>SUM(E9:K9)</f>
        <v>486</v>
      </c>
      <c r="E9" s="11">
        <v>22</v>
      </c>
      <c r="F9" s="11">
        <v>80</v>
      </c>
      <c r="G9" s="11">
        <v>33</v>
      </c>
      <c r="H9" s="11">
        <v>300</v>
      </c>
      <c r="I9" s="11">
        <v>8</v>
      </c>
      <c r="J9" s="11">
        <v>35</v>
      </c>
      <c r="K9" s="11">
        <v>8</v>
      </c>
      <c r="L9" s="26">
        <f>D9/C9</f>
        <v>3.888</v>
      </c>
      <c r="M9" s="1"/>
      <c r="N9" s="1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2.75" customHeight="1" spans="1:26">
      <c r="A10" s="1"/>
      <c r="B10" s="13"/>
      <c r="C10" s="9"/>
      <c r="D10" s="9"/>
      <c r="E10" s="11"/>
      <c r="F10" s="11"/>
      <c r="G10" s="11"/>
      <c r="H10" s="11"/>
      <c r="I10" s="11"/>
      <c r="J10" s="11"/>
      <c r="K10" s="11"/>
      <c r="L10" s="27"/>
      <c r="M10" s="1"/>
      <c r="N10" s="1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2.75" customHeight="1" spans="1:26">
      <c r="A11" s="1"/>
      <c r="B11" s="13"/>
      <c r="C11" s="9"/>
      <c r="D11" s="9"/>
      <c r="E11" s="11"/>
      <c r="F11" s="11"/>
      <c r="G11" s="11"/>
      <c r="H11" s="11"/>
      <c r="I11" s="11"/>
      <c r="J11" s="11"/>
      <c r="K11" s="11"/>
      <c r="L11" s="27"/>
      <c r="M11" s="1"/>
      <c r="N11" s="1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 spans="1:26">
      <c r="A12" s="1"/>
      <c r="B12" s="13"/>
      <c r="C12" s="9"/>
      <c r="D12" s="9"/>
      <c r="E12" s="11"/>
      <c r="F12" s="11"/>
      <c r="G12" s="11"/>
      <c r="H12" s="11"/>
      <c r="I12" s="11"/>
      <c r="J12" s="11"/>
      <c r="K12" s="11"/>
      <c r="L12" s="27"/>
      <c r="M12" s="1"/>
      <c r="N12" s="1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2.75" customHeight="1" spans="1:26">
      <c r="A13" s="1"/>
      <c r="B13" s="13"/>
      <c r="C13" s="9"/>
      <c r="D13" s="9"/>
      <c r="E13" s="11"/>
      <c r="F13" s="11"/>
      <c r="G13" s="11"/>
      <c r="H13" s="11"/>
      <c r="I13" s="11"/>
      <c r="J13" s="11"/>
      <c r="K13" s="11"/>
      <c r="L13" s="27"/>
      <c r="M13" s="1"/>
      <c r="N13" s="1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2.75" customHeight="1" spans="1:26">
      <c r="A14" s="1"/>
      <c r="B14" s="13"/>
      <c r="C14" s="9"/>
      <c r="D14" s="9"/>
      <c r="E14" s="11"/>
      <c r="F14" s="11"/>
      <c r="G14" s="11"/>
      <c r="H14" s="11"/>
      <c r="I14" s="11"/>
      <c r="J14" s="11"/>
      <c r="K14" s="11"/>
      <c r="L14" s="27"/>
      <c r="M14" s="1"/>
      <c r="N14" s="1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2.75" customHeight="1" spans="1:26">
      <c r="A15" s="1"/>
      <c r="B15" s="13"/>
      <c r="C15" s="9"/>
      <c r="D15" s="9"/>
      <c r="E15" s="11"/>
      <c r="F15" s="11"/>
      <c r="G15" s="11"/>
      <c r="H15" s="11"/>
      <c r="I15" s="11"/>
      <c r="J15" s="11"/>
      <c r="K15" s="11"/>
      <c r="L15" s="27"/>
      <c r="M15" s="1"/>
      <c r="N15" s="1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2.75" customHeight="1" spans="1:26">
      <c r="A16" s="1"/>
      <c r="B16" s="13"/>
      <c r="C16" s="9"/>
      <c r="D16" s="9"/>
      <c r="E16" s="11"/>
      <c r="F16" s="11"/>
      <c r="G16" s="11"/>
      <c r="H16" s="11"/>
      <c r="I16" s="11"/>
      <c r="J16" s="11"/>
      <c r="K16" s="11"/>
      <c r="L16" s="27"/>
      <c r="M16" s="1"/>
      <c r="N16" s="1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 spans="1:26">
      <c r="A17" s="1"/>
      <c r="B17" s="13"/>
      <c r="C17" s="9"/>
      <c r="D17" s="9"/>
      <c r="E17" s="11"/>
      <c r="F17" s="11"/>
      <c r="G17" s="11"/>
      <c r="H17" s="11"/>
      <c r="I17" s="11"/>
      <c r="J17" s="11"/>
      <c r="K17" s="11"/>
      <c r="L17" s="27"/>
      <c r="M17" s="1"/>
      <c r="N17" s="1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2.75" customHeight="1" spans="1:26">
      <c r="A18" s="1"/>
      <c r="B18" s="13"/>
      <c r="C18" s="9"/>
      <c r="D18" s="9"/>
      <c r="E18" s="11"/>
      <c r="F18" s="11"/>
      <c r="G18" s="11"/>
      <c r="H18" s="11"/>
      <c r="I18" s="11"/>
      <c r="J18" s="11"/>
      <c r="K18" s="11"/>
      <c r="L18" s="27"/>
      <c r="M18" s="1"/>
      <c r="N18" s="1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2.75" customHeight="1" spans="1:26">
      <c r="A19" s="1"/>
      <c r="B19" s="13"/>
      <c r="C19" s="9"/>
      <c r="D19" s="9"/>
      <c r="E19" s="11"/>
      <c r="F19" s="11"/>
      <c r="G19" s="11"/>
      <c r="H19" s="11"/>
      <c r="I19" s="11"/>
      <c r="J19" s="11"/>
      <c r="K19" s="11"/>
      <c r="L19" s="27"/>
      <c r="M19" s="1"/>
      <c r="N19" s="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2.75" customHeight="1" spans="1:26">
      <c r="A20" s="1"/>
      <c r="B20" s="13"/>
      <c r="C20" s="9"/>
      <c r="D20" s="9"/>
      <c r="E20" s="11"/>
      <c r="F20" s="11"/>
      <c r="G20" s="11"/>
      <c r="H20" s="11"/>
      <c r="I20" s="11"/>
      <c r="J20" s="11"/>
      <c r="K20" s="11"/>
      <c r="L20" s="27"/>
      <c r="M20" s="1"/>
      <c r="N20" s="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2.75" customHeight="1" spans="1:26">
      <c r="A21" s="1"/>
      <c r="B21" s="13"/>
      <c r="C21" s="9"/>
      <c r="D21" s="9"/>
      <c r="E21" s="11"/>
      <c r="F21" s="11"/>
      <c r="G21" s="11"/>
      <c r="H21" s="11"/>
      <c r="I21" s="11"/>
      <c r="J21" s="11"/>
      <c r="K21" s="11"/>
      <c r="L21" s="27"/>
      <c r="M21" s="1"/>
      <c r="N21" s="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2.75" customHeight="1" spans="1:26">
      <c r="A22" s="1"/>
      <c r="B22" s="13"/>
      <c r="C22" s="9"/>
      <c r="D22" s="9"/>
      <c r="E22" s="11"/>
      <c r="F22" s="11"/>
      <c r="G22" s="11"/>
      <c r="H22" s="11"/>
      <c r="I22" s="11"/>
      <c r="J22" s="11"/>
      <c r="K22" s="11"/>
      <c r="L22" s="27"/>
      <c r="M22" s="1"/>
      <c r="N22" s="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2.75" customHeight="1" spans="1:26">
      <c r="A23" s="1"/>
      <c r="B23" s="13"/>
      <c r="C23" s="9"/>
      <c r="D23" s="9"/>
      <c r="E23" s="11"/>
      <c r="F23" s="11"/>
      <c r="G23" s="11"/>
      <c r="H23" s="11"/>
      <c r="I23" s="11"/>
      <c r="J23" s="11"/>
      <c r="K23" s="11"/>
      <c r="L23" s="27"/>
      <c r="M23" s="1"/>
      <c r="N23" s="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2.75" customHeight="1" spans="1:26">
      <c r="A24" s="1"/>
      <c r="B24" s="13"/>
      <c r="C24" s="9"/>
      <c r="D24" s="9"/>
      <c r="E24" s="11"/>
      <c r="F24" s="11"/>
      <c r="G24" s="11"/>
      <c r="H24" s="11"/>
      <c r="I24" s="11"/>
      <c r="J24" s="11"/>
      <c r="K24" s="11"/>
      <c r="L24" s="27"/>
      <c r="M24" s="1"/>
      <c r="N24" s="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2.75" customHeight="1" spans="1:26">
      <c r="A25" s="1"/>
      <c r="B25" s="13"/>
      <c r="C25" s="9"/>
      <c r="D25" s="9"/>
      <c r="E25" s="11"/>
      <c r="F25" s="11"/>
      <c r="G25" s="11"/>
      <c r="H25" s="11"/>
      <c r="I25" s="11"/>
      <c r="J25" s="11"/>
      <c r="K25" s="11"/>
      <c r="L25" s="27"/>
      <c r="M25" s="1"/>
      <c r="N25" s="1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2.75" customHeight="1" spans="1:26">
      <c r="A26" s="1"/>
      <c r="B26" s="13"/>
      <c r="C26" s="9"/>
      <c r="D26" s="9"/>
      <c r="E26" s="11"/>
      <c r="F26" s="11"/>
      <c r="G26" s="11"/>
      <c r="H26" s="11"/>
      <c r="I26" s="11"/>
      <c r="J26" s="11"/>
      <c r="K26" s="11"/>
      <c r="L26" s="27"/>
      <c r="M26" s="1"/>
      <c r="N26" s="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2.75" customHeight="1" spans="1:26">
      <c r="A27" s="1"/>
      <c r="B27" s="13"/>
      <c r="C27" s="9"/>
      <c r="D27" s="9"/>
      <c r="E27" s="11"/>
      <c r="F27" s="11"/>
      <c r="G27" s="11"/>
      <c r="H27" s="11"/>
      <c r="I27" s="11"/>
      <c r="J27" s="11"/>
      <c r="K27" s="11"/>
      <c r="L27" s="27"/>
      <c r="M27" s="1"/>
      <c r="N27" s="1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2.75" customHeight="1" spans="1:26">
      <c r="A28" s="1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28"/>
      <c r="M28" s="1"/>
      <c r="N28" s="1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2.75" customHeight="1" spans="1:26">
      <c r="A29" s="1"/>
      <c r="B29" s="17" t="s">
        <v>112</v>
      </c>
      <c r="C29" s="18"/>
      <c r="D29" s="18">
        <f t="shared" ref="D29:K29" si="2">SUM(D6:D28)</f>
        <v>1800</v>
      </c>
      <c r="E29" s="18">
        <f>SUM(E6:E28)</f>
        <v>84</v>
      </c>
      <c r="F29" s="18">
        <f>SUM(F6:F28)</f>
        <v>370</v>
      </c>
      <c r="G29" s="18">
        <f>SUM(G6:G28)</f>
        <v>120</v>
      </c>
      <c r="H29" s="18">
        <f>SUM(H6:H28)</f>
        <v>1000</v>
      </c>
      <c r="I29" s="18">
        <f>SUM(I6:I28)</f>
        <v>40</v>
      </c>
      <c r="J29" s="18">
        <f>SUM(J6:J28)</f>
        <v>122</v>
      </c>
      <c r="K29" s="18">
        <f>SUM(K6:K28)</f>
        <v>64</v>
      </c>
      <c r="L29" s="29"/>
      <c r="M29" s="1"/>
      <c r="N29" s="1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30" t="s">
        <v>113</v>
      </c>
      <c r="K30" s="31"/>
      <c r="L30" s="32">
        <f>SUM(L5:L28)/4</f>
        <v>3.08642307692308</v>
      </c>
      <c r="M30" s="1"/>
      <c r="N30" s="1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2.75" customHeight="1" spans="1:26">
      <c r="A31" s="1"/>
      <c r="B31" s="19" t="s">
        <v>114</v>
      </c>
      <c r="C31" s="20"/>
      <c r="D31" s="21"/>
      <c r="E31" s="22">
        <f t="shared" ref="E31:K31" si="3">(E29*1)/$D$29</f>
        <v>0.0466666666666667</v>
      </c>
      <c r="F31" s="22">
        <f>(F29*1)/$D$29</f>
        <v>0.205555555555556</v>
      </c>
      <c r="G31" s="22">
        <f>(G29*1)/$D$29</f>
        <v>0.0666666666666667</v>
      </c>
      <c r="H31" s="22">
        <f>(H29*1)/$D$29</f>
        <v>0.555555555555556</v>
      </c>
      <c r="I31" s="22">
        <f>(I29*1)/$D$29</f>
        <v>0.0222222222222222</v>
      </c>
      <c r="J31" s="22">
        <f>(J29*1)/$D$29</f>
        <v>0.0677777777777778</v>
      </c>
      <c r="K31" s="22">
        <f>(K29*1)/$D$29</f>
        <v>0.0355555555555556</v>
      </c>
      <c r="L31" s="33">
        <f>SUM(E31:K31)</f>
        <v>1</v>
      </c>
      <c r="M31" s="1"/>
      <c r="N31" s="1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2.75" customHeight="1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2.75" customHeight="1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2.75" customHeight="1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2.75" customHeight="1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2.75" customHeight="1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2.75" customHeight="1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2.75" customHeight="1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2.75" customHeight="1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2.75" customHeight="1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2.75" customHeight="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2.75" customHeight="1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2.75" customHeight="1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2.75" customHeight="1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2.75" customHeight="1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2.75" customHeight="1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2.75" customHeight="1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2.75" customHeight="1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2.75" customHeight="1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2.75" customHeight="1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2.75" customHeight="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2.75" customHeight="1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2.75" customHeight="1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2.75" customHeight="1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2.75" customHeight="1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2.75" customHeight="1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2.75" customHeight="1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2.75" customHeight="1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2.75" customHeight="1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2.75" customHeight="1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2.75" customHeight="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2.75" customHeight="1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2.75" customHeight="1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2.75" customHeight="1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2.75" customHeight="1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2.75" customHeight="1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2.75" customHeight="1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2.75" customHeight="1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2.75" customHeight="1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2.75" customHeight="1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2.75" customHeight="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2.75" customHeight="1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2.75" customHeight="1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2.75" customHeight="1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2.75" customHeight="1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2.75" customHeight="1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2.75" customHeight="1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2.75" customHeight="1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2.75" customHeight="1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2.75" customHeight="1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2.75" customHeight="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2.75" customHeight="1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2.75" customHeight="1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2.75" customHeight="1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2.75" customHeight="1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2.75" customHeight="1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2.75" customHeight="1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2.75" customHeight="1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2.75" customHeight="1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2.75" customHeight="1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2.75" customHeight="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2.75" customHeight="1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2.75" customHeight="1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2.75" customHeight="1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2.75" customHeight="1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2.75" customHeight="1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2.75" customHeight="1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2.75" customHeight="1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2.75" customHeight="1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2.75" customHeight="1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2.75" customHeight="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2.75" customHeight="1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2.75" customHeight="1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2.75" customHeight="1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2.75" customHeight="1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2.75" customHeight="1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2.75" customHeight="1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2.75" customHeight="1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2.75" customHeight="1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2.75" customHeight="1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2.75" customHeight="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2.75" customHeight="1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2.75" customHeight="1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2.75" customHeight="1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2.75" customHeight="1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2.75" customHeight="1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2.75" customHeight="1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2.75" customHeight="1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2.75" customHeight="1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2.75" customHeight="1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2.75" customHeight="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2.75" customHeight="1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2.75" customHeight="1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2.75" customHeight="1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2.75" customHeight="1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2.75" customHeight="1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2.75" customHeight="1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2.75" customHeight="1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2.75" customHeight="1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2.75" customHeight="1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2.75" customHeight="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2.75" customHeight="1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2.75" customHeight="1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2.75" customHeight="1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2.75" customHeight="1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2.75" customHeight="1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2.75" customHeight="1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2.75" customHeight="1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2.75" customHeight="1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2.75" customHeight="1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2.75" customHeight="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2.75" customHeight="1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2.75" customHeight="1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2.75" customHeight="1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2.75" customHeight="1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2.75" customHeight="1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2.75" customHeight="1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2.75" customHeight="1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2.75" customHeight="1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2.75" customHeight="1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2.75" customHeight="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2.75" customHeight="1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2.75" customHeight="1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2.75" customHeight="1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2.75" customHeight="1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2.75" customHeight="1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2.75" customHeight="1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2.75" customHeight="1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2.75" customHeight="1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2.75" customHeight="1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2.75" customHeight="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2.75" customHeight="1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2.75" customHeight="1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2.75" customHeight="1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2.75" customHeight="1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2.75" customHeight="1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2.75" customHeight="1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2.75" customHeight="1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2.75" customHeight="1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2.75" customHeight="1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2.75" customHeight="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2.75" customHeight="1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2.75" customHeight="1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2.75" customHeight="1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2.75" customHeight="1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2.75" customHeight="1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2.75" customHeight="1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2.75" customHeight="1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2.75" customHeight="1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2.75" customHeight="1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2.75" customHeight="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2.75" customHeight="1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2.75" customHeight="1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2.75" customHeight="1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2.75" customHeight="1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2.75" customHeight="1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2.75" customHeight="1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2.75" customHeight="1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2.75" customHeight="1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2.75" customHeight="1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2.75" customHeight="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2.75" customHeight="1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2.75" customHeight="1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2.75" customHeight="1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2.75" customHeight="1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2.75" customHeight="1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2.75" customHeight="1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2.75" customHeight="1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2.75" customHeight="1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2.75" customHeight="1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2.75" customHeight="1" spans="1:2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2.75" customHeight="1" spans="1:2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2.75" customHeight="1" spans="1:2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2.75" customHeight="1" spans="1:2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2.75" customHeight="1" spans="1:2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2.75" customHeight="1" spans="1:2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2.75" customHeight="1" spans="1:2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2.75" customHeight="1" spans="1:2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2.75" customHeight="1" spans="1:2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2.75" customHeight="1" spans="1:2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2.75" customHeight="1" spans="1:2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2.75" customHeight="1" spans="1:2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2.75" customHeight="1" spans="1:2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2.75" customHeight="1" spans="1:2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2.75" customHeight="1" spans="1:2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2.75" customHeight="1" spans="1:2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2.75" customHeight="1" spans="1:2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2.75" customHeight="1" spans="1:2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2.75" customHeight="1" spans="1:2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2.75" customHeight="1" spans="1:2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2.75" customHeight="1" spans="1:2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2.75" customHeight="1" spans="1:2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2.75" customHeight="1" spans="1:2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2.75" customHeight="1" spans="1:2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2.75" customHeight="1" spans="1:2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2.75" customHeight="1" spans="1: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2.75" customHeight="1" spans="1:2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2.75" customHeight="1" spans="1:2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2.75" customHeight="1" spans="1:2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2.75" customHeight="1" spans="1:2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2.75" customHeight="1" spans="1:2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2.75" customHeight="1" spans="1:2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2.75" customHeight="1" spans="1:2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2.75" customHeight="1" spans="1:2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2.75" customHeight="1" spans="1:2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2.75" customHeight="1" spans="1:2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2.75" customHeight="1" spans="1:2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2.75" customHeight="1" spans="1:2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2.75" customHeight="1" spans="1:2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2.75" customHeight="1" spans="1:2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2.75" customHeight="1" spans="1:2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2.75" customHeight="1" spans="1:2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2.75" customHeight="1" spans="1:2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2.75" customHeight="1" spans="1:2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2.75" customHeight="1" spans="1:2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2.75" customHeight="1" spans="1:2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2.75" customHeight="1" spans="1:2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2.75" customHeight="1" spans="1:2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2.75" customHeight="1" spans="1:2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2.75" customHeight="1" spans="1:2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2.75" customHeight="1" spans="1:2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2.75" customHeight="1" spans="1:2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2.75" customHeight="1" spans="1:2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2.75" customHeight="1" spans="1:2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2.75" customHeight="1" spans="1:2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2.75" customHeight="1" spans="1:2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2.75" customHeight="1" spans="1:2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2.75" customHeight="1" spans="1:2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2.75" customHeight="1" spans="1:2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2.75" customHeight="1" spans="1:2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2.75" customHeight="1" spans="1:2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2.75" customHeight="1" spans="1:2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2.75" customHeight="1" spans="1:2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2.75" customHeight="1" spans="1:2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2.75" customHeight="1" spans="1:2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2.75" customHeight="1" spans="1:2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2.75" customHeight="1" spans="1:2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2.75" customHeight="1" spans="1:2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2.75" customHeight="1" spans="1:2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2.75" customHeight="1" spans="1:2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2.75" customHeight="1" spans="1:2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2.75" customHeight="1" spans="1:2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2.75" customHeight="1" spans="1:2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2.75" customHeight="1" spans="1:2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2.75" customHeight="1" spans="1:2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2.75" customHeight="1" spans="1:2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2.75" customHeight="1" spans="1:2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2.75" customHeight="1" spans="1:2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2.75" customHeight="1" spans="1:2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2.75" customHeight="1" spans="1:2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2.75" customHeight="1" spans="1:2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2.75" customHeight="1" spans="1:2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2.75" customHeight="1" spans="1:2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2.75" customHeight="1" spans="1:2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2.75" customHeight="1" spans="1:2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2.75" customHeight="1" spans="1:2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2.75" customHeight="1" spans="1:2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2.75" customHeight="1" spans="1:2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2.75" customHeight="1" spans="1:2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2.75" customHeight="1" spans="1:2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2.75" customHeight="1" spans="1:2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2.75" customHeight="1" spans="1:2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2.75" customHeight="1" spans="1:2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2.75" customHeight="1" spans="1:2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2.75" customHeight="1" spans="1:2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2.75" customHeight="1" spans="1:2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2.75" customHeight="1" spans="1:2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2.75" customHeight="1" spans="1:2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2.75" customHeight="1" spans="1:2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2.75" customHeight="1" spans="1:2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2.75" customHeight="1" spans="1:2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2.75" customHeight="1" spans="1:2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2.75" customHeight="1" spans="1:2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2.75" customHeight="1" spans="1:2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2.75" customHeight="1" spans="1:2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2.75" customHeight="1" spans="1:2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2.75" customHeight="1" spans="1:2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2.75" customHeight="1" spans="1:2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2.75" customHeight="1" spans="1:2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2.75" customHeight="1" spans="1:2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2.75" customHeight="1" spans="1:2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2.75" customHeight="1" spans="1:2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2.75" customHeight="1" spans="1:2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2.75" customHeight="1" spans="1:2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2.75" customHeight="1" spans="1:2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2.75" customHeight="1" spans="1:2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2.75" customHeight="1" spans="1:2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2.75" customHeight="1" spans="1:2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2.75" customHeight="1" spans="1:2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2.75" customHeight="1" spans="1:2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2.75" customHeight="1" spans="1:2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2.75" customHeight="1" spans="1:2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2.75" customHeight="1" spans="1:2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2.75" customHeight="1" spans="1:2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2.75" customHeight="1" spans="1:2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2.75" customHeight="1" spans="1: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2.75" customHeight="1" spans="1:2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2.75" customHeight="1" spans="1:2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2.75" customHeight="1" spans="1:2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2.75" customHeight="1" spans="1:2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2.75" customHeight="1" spans="1:2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2.75" customHeight="1" spans="1:2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2.75" customHeight="1" spans="1:2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2.75" customHeight="1" spans="1:2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2.75" customHeight="1" spans="1:2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2.75" customHeight="1" spans="1:2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2.75" customHeight="1" spans="1:2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2.75" customHeight="1" spans="1:2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2.75" customHeight="1" spans="1:2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2.75" customHeight="1" spans="1:2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2.75" customHeight="1" spans="1:2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2.75" customHeight="1" spans="1:2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2.75" customHeight="1" spans="1:2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2.75" customHeight="1" spans="1:2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2.75" customHeight="1" spans="1:2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2.75" customHeight="1" spans="1:2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2.75" customHeight="1" spans="1:2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2.75" customHeight="1" spans="1:2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2.75" customHeight="1" spans="1:2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2.75" customHeight="1" spans="1:2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2.75" customHeight="1" spans="1:2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2.75" customHeight="1" spans="1:2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2.75" customHeight="1" spans="1:2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2.75" customHeight="1" spans="1:2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2.75" customHeight="1" spans="1:2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2.75" customHeight="1" spans="1:2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2.75" customHeight="1" spans="1:2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2.75" customHeight="1" spans="1:2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2.75" customHeight="1" spans="1:2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2.75" customHeight="1" spans="1:2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2.75" customHeight="1" spans="1:2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2.75" customHeight="1" spans="1:2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2.75" customHeight="1" spans="1:2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2.75" customHeight="1" spans="1:2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2.75" customHeight="1" spans="1:2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2.75" customHeight="1" spans="1:2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2.75" customHeight="1" spans="1:2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2.75" customHeight="1" spans="1:2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2.75" customHeight="1" spans="1:2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2.75" customHeight="1" spans="1:2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2.75" customHeight="1" spans="1:2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2.75" customHeight="1" spans="1:2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2.75" customHeight="1" spans="1:2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2.75" customHeight="1" spans="1:2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2.75" customHeight="1" spans="1:2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2.75" customHeight="1" spans="1:2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2.75" customHeight="1" spans="1:2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2.75" customHeight="1" spans="1:2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2.75" customHeight="1" spans="1:2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2.75" customHeight="1" spans="1:2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2.75" customHeight="1" spans="1:2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2.75" customHeight="1" spans="1:2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2.75" customHeight="1" spans="1:2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2.75" customHeight="1" spans="1:2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2.75" customHeight="1" spans="1:2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2.75" customHeight="1" spans="1:2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2.75" customHeight="1" spans="1:2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2.75" customHeight="1" spans="1:2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2.75" customHeight="1" spans="1:2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2.75" customHeight="1" spans="1:2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2.75" customHeight="1" spans="1:2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2.75" customHeight="1" spans="1:2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2.75" customHeight="1" spans="1:2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2.75" customHeight="1" spans="1:2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2.75" customHeight="1" spans="1:2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2.75" customHeight="1" spans="1:2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2.75" customHeight="1" spans="1:2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2.75" customHeight="1" spans="1:2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2.75" customHeight="1" spans="1:2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2.75" customHeight="1" spans="1:2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2.75" customHeight="1" spans="1:2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2.75" customHeight="1" spans="1:2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2.75" customHeight="1" spans="1:2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2.75" customHeight="1" spans="1:2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2.75" customHeight="1" spans="1:2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2.75" customHeight="1" spans="1:2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2.75" customHeight="1" spans="1:2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2.75" customHeight="1" spans="1:2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2.75" customHeight="1" spans="1:2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2.75" customHeight="1" spans="1:2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2.75" customHeight="1" spans="1:2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2.75" customHeight="1" spans="1:2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2.75" customHeight="1" spans="1:2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2.75" customHeight="1" spans="1:2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2.75" customHeight="1" spans="1:2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2.75" customHeight="1" spans="1:2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2.75" customHeight="1" spans="1:2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2.75" customHeight="1" spans="1:2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2.75" customHeight="1" spans="1:2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2.75" customHeight="1" spans="1:2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2.75" customHeight="1" spans="1:2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2.75" customHeight="1" spans="1:2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2.75" customHeight="1" spans="1:2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2.75" customHeight="1" spans="1:2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2.75" customHeight="1" spans="1:2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2.75" customHeight="1" spans="1: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2.75" customHeight="1" spans="1:2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2.75" customHeight="1" spans="1:2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2.75" customHeight="1" spans="1:2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2.75" customHeight="1" spans="1:2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2.75" customHeight="1" spans="1:2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2.75" customHeight="1" spans="1:2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2.75" customHeight="1" spans="1:2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2.75" customHeight="1" spans="1:2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2.75" customHeight="1" spans="1:2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2.75" customHeight="1" spans="1:2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2.75" customHeight="1" spans="1:2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2.75" customHeight="1" spans="1:2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2.75" customHeight="1" spans="1:2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2.75" customHeight="1" spans="1:2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2.75" customHeight="1" spans="1:2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2.75" customHeight="1" spans="1:2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2.75" customHeight="1" spans="1:2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2.75" customHeight="1" spans="1:2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2.75" customHeight="1" spans="1:2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2.75" customHeight="1" spans="1:2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2.75" customHeight="1" spans="1:2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2.75" customHeight="1" spans="1:2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2.75" customHeight="1" spans="1:2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2.75" customHeight="1" spans="1:2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2.75" customHeight="1" spans="1:2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2.75" customHeight="1" spans="1:2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2.75" customHeight="1" spans="1:2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2.75" customHeight="1" spans="1:2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2.75" customHeight="1" spans="1:2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2.75" customHeight="1" spans="1:2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2.75" customHeight="1" spans="1:2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2.75" customHeight="1" spans="1:2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2.75" customHeight="1" spans="1:2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2.75" customHeight="1" spans="1:2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2.75" customHeight="1" spans="1:2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2.75" customHeight="1" spans="1:2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2.75" customHeight="1" spans="1:2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2.75" customHeight="1" spans="1:2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2.75" customHeight="1" spans="1:2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2.75" customHeight="1" spans="1:2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2.75" customHeight="1" spans="1:2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2.75" customHeight="1" spans="1:2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2.75" customHeight="1" spans="1:2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2.75" customHeight="1" spans="1:2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2.75" customHeight="1" spans="1:2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2.75" customHeight="1" spans="1:2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2.75" customHeight="1" spans="1:2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2.75" customHeight="1" spans="1:2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2.75" customHeight="1" spans="1:2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2.75" customHeight="1" spans="1:2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2.75" customHeight="1" spans="1:2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2.75" customHeight="1" spans="1:2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2.75" customHeight="1" spans="1:2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2.75" customHeight="1" spans="1:2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2.75" customHeight="1" spans="1:26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2.75" customHeight="1" spans="1:26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2.75" customHeight="1" spans="1:26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2.75" customHeight="1" spans="1:26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2.75" customHeight="1" spans="1:26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2.75" customHeight="1" spans="1:2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2.75" customHeight="1" spans="1:26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2.75" customHeight="1" spans="1:26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2.75" customHeight="1" spans="1:26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2.75" customHeight="1" spans="1:26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2.75" customHeight="1" spans="1:26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2.75" customHeight="1" spans="1:26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2.75" customHeight="1" spans="1:26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2.75" customHeight="1" spans="1:26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2.75" customHeight="1" spans="1:26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2.75" customHeight="1" spans="1:2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2.75" customHeight="1" spans="1:26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2.75" customHeight="1" spans="1:26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2.75" customHeight="1" spans="1:26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2.75" customHeight="1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2.75" customHeight="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2.75" customHeight="1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2.75" customHeight="1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2.75" customHeight="1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2.75" customHeight="1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2.75" customHeight="1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2.75" customHeight="1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2.75" customHeight="1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2.75" customHeight="1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2.75" customHeight="1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2.75" customHeight="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2.75" customHeight="1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2.75" customHeight="1" spans="1:26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2.75" customHeight="1" spans="1:26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2.75" customHeight="1" spans="1:26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2.75" customHeight="1" spans="1:2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2.75" customHeight="1" spans="1:26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2.75" customHeight="1" spans="1:26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2.75" customHeight="1" spans="1:26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2.75" customHeight="1" spans="1:26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2.75" customHeight="1" spans="1:26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2.75" customHeight="1" spans="1:26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2.75" customHeight="1" spans="1:26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2.75" customHeight="1" spans="1:26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2.75" customHeight="1" spans="1:26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2.75" customHeight="1" spans="1: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2.75" customHeight="1" spans="1:26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2.75" customHeight="1" spans="1:26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2.75" customHeight="1" spans="1:26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2.75" customHeight="1" spans="1:26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2.75" customHeight="1" spans="1:26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2.75" customHeight="1" spans="1:26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2.75" customHeight="1" spans="1:26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2.75" customHeight="1" spans="1:26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2.75" customHeight="1" spans="1:26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2.75" customHeight="1" spans="1:2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2.75" customHeight="1" spans="1:26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2.75" customHeight="1" spans="1:26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2.75" customHeight="1" spans="1:26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2.75" customHeight="1" spans="1:26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2.75" customHeight="1" spans="1:26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2.75" customHeight="1" spans="1:26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2.75" customHeight="1" spans="1:26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2.75" customHeight="1" spans="1:26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2.75" customHeight="1" spans="1:26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2.75" customHeight="1" spans="1:2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2.75" customHeight="1" spans="1:26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2.75" customHeight="1" spans="1:26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2.75" customHeight="1" spans="1:26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2.75" customHeight="1" spans="1:26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2.75" customHeight="1" spans="1:26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2.75" customHeight="1" spans="1:26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2.75" customHeight="1" spans="1:26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2.75" customHeight="1" spans="1:26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2.75" customHeight="1" spans="1:26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2.75" customHeight="1" spans="1:2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2.75" customHeight="1" spans="1:26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2.75" customHeight="1" spans="1:26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2.75" customHeight="1" spans="1:26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2.75" customHeight="1" spans="1:26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2.75" customHeight="1" spans="1:26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2.75" customHeight="1" spans="1:26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2.75" customHeight="1" spans="1:26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2.75" customHeight="1" spans="1:26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2.75" customHeight="1" spans="1:26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2.75" customHeight="1" spans="1:2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2.75" customHeight="1" spans="1:26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2.75" customHeight="1" spans="1:26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2.75" customHeight="1" spans="1:26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2.75" customHeight="1" spans="1:26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2.75" customHeight="1" spans="1:26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2.75" customHeight="1" spans="1:26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2.75" customHeight="1" spans="1:26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2.75" customHeight="1" spans="1:26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2.75" customHeight="1" spans="1:26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2.75" customHeight="1" spans="1:2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2.75" customHeight="1" spans="1:26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2.75" customHeight="1" spans="1:26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2.75" customHeight="1" spans="1:26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2.75" customHeight="1" spans="1:26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2.75" customHeight="1" spans="1:26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2.75" customHeight="1" spans="1:26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2.75" customHeight="1" spans="1:26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2.75" customHeight="1" spans="1:26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2.75" customHeight="1" spans="1:26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2.75" customHeight="1" spans="1:2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2.75" customHeight="1" spans="1:26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2.75" customHeight="1" spans="1:26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2.75" customHeight="1" spans="1:26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2.75" customHeight="1" spans="1:26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2.75" customHeight="1" spans="1:26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2.75" customHeight="1" spans="1:26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2.75" customHeight="1" spans="1:26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2.75" customHeight="1" spans="1:26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2.75" customHeight="1" spans="1:26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2.75" customHeight="1" spans="1:2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2.75" customHeight="1" spans="1:26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2.75" customHeight="1" spans="1:26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2.75" customHeight="1" spans="1:26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2.75" customHeight="1" spans="1:26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2.75" customHeight="1" spans="1:26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2.75" customHeight="1" spans="1:26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2.75" customHeight="1" spans="1:26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2.75" customHeight="1" spans="1:26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2.75" customHeight="1" spans="1:26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2.75" customHeight="1" spans="1:2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2.75" customHeight="1" spans="1:26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2.75" customHeight="1" spans="1:26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2.75" customHeight="1" spans="1:26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2.75" customHeight="1" spans="1:26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2.75" customHeight="1" spans="1:26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2.75" customHeight="1" spans="1:26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2.75" customHeight="1" spans="1:26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2.75" customHeight="1" spans="1:26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2.75" customHeight="1" spans="1:26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2.75" customHeight="1" spans="1:2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2.75" customHeight="1" spans="1:26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2.75" customHeight="1" spans="1:26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2.75" customHeight="1" spans="1:26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2.75" customHeight="1" spans="1:26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2.75" customHeight="1" spans="1:26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2.75" customHeight="1" spans="1:26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2.75" customHeight="1" spans="1:26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2.75" customHeight="1" spans="1:26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2.75" customHeight="1" spans="1:26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2.75" customHeight="1" spans="1: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2.75" customHeight="1" spans="1:26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2.75" customHeight="1" spans="1:26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2.75" customHeight="1" spans="1:26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2.75" customHeight="1" spans="1:26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2.75" customHeight="1" spans="1:26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2.75" customHeight="1" spans="1:26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2.75" customHeight="1" spans="1:26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2.75" customHeight="1" spans="1:26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2.75" customHeight="1" spans="1:26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2.75" customHeight="1" spans="1:2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2.75" customHeight="1" spans="1:26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2.75" customHeight="1" spans="1:26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2.75" customHeight="1" spans="1:26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2.75" customHeight="1" spans="1:26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2.75" customHeight="1" spans="1:26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2.75" customHeight="1" spans="1:26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2.75" customHeight="1" spans="1:26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2.75" customHeight="1" spans="1:26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2.75" customHeight="1" spans="1:26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2.75" customHeight="1" spans="1:2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2.75" customHeight="1" spans="1:26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2.75" customHeight="1" spans="1:26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2.75" customHeight="1" spans="1:26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2.75" customHeight="1" spans="1:26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2.75" customHeight="1" spans="1:26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2.75" customHeight="1" spans="1:26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2.75" customHeight="1" spans="1:26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2.75" customHeight="1" spans="1:26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2.75" customHeight="1" spans="1:26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2.75" customHeight="1" spans="1:2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2.75" customHeight="1" spans="1:26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2.75" customHeight="1" spans="1:26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2.75" customHeight="1" spans="1:26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2.75" customHeight="1" spans="1:26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2.75" customHeight="1" spans="1:26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2.75" customHeight="1" spans="1:26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2.75" customHeight="1" spans="1:26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2.75" customHeight="1" spans="1:26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2.75" customHeight="1" spans="1:26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2.75" customHeight="1" spans="1:2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2.75" customHeight="1" spans="1:26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2.75" customHeight="1" spans="1:26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2.75" customHeight="1" spans="1:26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2.75" customHeight="1" spans="1:26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2.75" customHeight="1" spans="1:26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2.75" customHeight="1" spans="1:26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2.75" customHeight="1" spans="1:26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2.75" customHeight="1" spans="1:26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2.75" customHeight="1" spans="1:26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2.75" customHeight="1" spans="1:2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2.75" customHeight="1" spans="1:26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2.75" customHeight="1" spans="1:26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2.75" customHeight="1" spans="1:26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2.75" customHeight="1" spans="1:26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2.75" customHeight="1" spans="1:26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2.75" customHeight="1" spans="1:26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2.75" customHeight="1" spans="1:26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2.75" customHeight="1" spans="1:26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2.75" customHeight="1" spans="1:26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2.75" customHeight="1" spans="1:2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2.75" customHeight="1" spans="1:26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2.75" customHeight="1" spans="1:26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2.75" customHeight="1" spans="1:26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2.75" customHeight="1" spans="1:26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2.75" customHeight="1" spans="1:26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2.75" customHeight="1" spans="1:26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2.75" customHeight="1" spans="1:26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2.75" customHeight="1" spans="1:26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2.75" customHeight="1" spans="1:26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2.75" customHeight="1" spans="1:2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2.75" customHeight="1" spans="1:26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2.75" customHeight="1" spans="1:26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2.75" customHeight="1" spans="1:26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2.75" customHeight="1" spans="1:26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2.75" customHeight="1" spans="1:26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2.75" customHeight="1" spans="1:26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2.75" customHeight="1" spans="1:26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2.75" customHeight="1" spans="1:26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2.75" customHeight="1" spans="1:26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2.75" customHeight="1" spans="1:2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2.75" customHeight="1" spans="1:26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2.75" customHeight="1" spans="1:26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2.75" customHeight="1" spans="1:26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2.75" customHeight="1" spans="1:26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2.75" customHeight="1" spans="1:26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2.75" customHeight="1" spans="1:26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2.75" customHeight="1" spans="1:26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2.75" customHeight="1" spans="1:26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2.75" customHeight="1" spans="1:26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2.75" customHeight="1" spans="1:2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2.75" customHeight="1" spans="1:26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2.75" customHeight="1" spans="1:26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2.75" customHeight="1" spans="1:26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2.75" customHeight="1" spans="1:26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2.75" customHeight="1" spans="1:26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2.75" customHeight="1" spans="1:26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2.75" customHeight="1" spans="1:26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2.75" customHeight="1" spans="1:26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2.75" customHeight="1" spans="1:26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2.75" customHeight="1" spans="1: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2.75" customHeight="1" spans="1:26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2.75" customHeight="1" spans="1:26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2.75" customHeight="1" spans="1:26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2.75" customHeight="1" spans="1:26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2.75" customHeight="1" spans="1:26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2.75" customHeight="1" spans="1:26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2.75" customHeight="1" spans="1:26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2.75" customHeight="1" spans="1:26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2.75" customHeight="1" spans="1:26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2.75" customHeight="1" spans="1:2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2.75" customHeight="1" spans="1:26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2.75" customHeight="1" spans="1:26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2.75" customHeight="1" spans="1:26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2.75" customHeight="1" spans="1:26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2.75" customHeight="1" spans="1:26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2.75" customHeight="1" spans="1:26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2.75" customHeight="1" spans="1:26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2.75" customHeight="1" spans="1:26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2.75" customHeight="1" spans="1:26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2.75" customHeight="1" spans="1:2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2.75" customHeight="1" spans="1:26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2.75" customHeight="1" spans="1:26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2.75" customHeight="1" spans="1:26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2.75" customHeight="1" spans="1:26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2.75" customHeight="1" spans="1:26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2.75" customHeight="1" spans="1:26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2.75" customHeight="1" spans="1:26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2.75" customHeight="1" spans="1:26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2.75" customHeight="1" spans="1:26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2.75" customHeight="1" spans="1:2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2.75" customHeight="1" spans="1:26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2.75" customHeight="1" spans="1:26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2.75" customHeight="1" spans="1:26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2.75" customHeight="1" spans="1:26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2.75" customHeight="1" spans="1:26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2.75" customHeight="1" spans="1:26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2.75" customHeight="1" spans="1:26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2.75" customHeight="1" spans="1:26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2.75" customHeight="1" spans="1:26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2.75" customHeight="1" spans="1:2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2.75" customHeight="1" spans="1:26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2.75" customHeight="1" spans="1:26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2.75" customHeight="1" spans="1:26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2.75" customHeight="1" spans="1:26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2.75" customHeight="1" spans="1:26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2.75" customHeight="1" spans="1:26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2.75" customHeight="1" spans="1:26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2.75" customHeight="1" spans="1:26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2.75" customHeight="1" spans="1:26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2.75" customHeight="1" spans="1:2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2.75" customHeight="1" spans="1:26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2.75" customHeight="1" spans="1:26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2.75" customHeight="1" spans="1:26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2.75" customHeight="1" spans="1:26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2.75" customHeight="1" spans="1:26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2.75" customHeight="1" spans="1:26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2.75" customHeight="1" spans="1:26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2.75" customHeight="1" spans="1:26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2.75" customHeight="1" spans="1:26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2.75" customHeight="1" spans="1:2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2.75" customHeight="1" spans="1:26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2.75" customHeight="1" spans="1:26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2.75" customHeight="1" spans="1:26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2.75" customHeight="1" spans="1:26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2.75" customHeight="1" spans="1:26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2.75" customHeight="1" spans="1:26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2.75" customHeight="1" spans="1:26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2.75" customHeight="1" spans="1:26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2.75" customHeight="1" spans="1:26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2.75" customHeight="1" spans="1:2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2.75" customHeight="1" spans="1:26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2.75" customHeight="1" spans="1:26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2.75" customHeight="1" spans="1:26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2.75" customHeight="1" spans="1:26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2.75" customHeight="1" spans="1:26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2.75" customHeight="1" spans="1:26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2.75" customHeight="1" spans="1:26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2.75" customHeight="1" spans="1:26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2.75" customHeight="1" spans="1:26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2.75" customHeight="1" spans="1:2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2.75" customHeight="1" spans="1:26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2.75" customHeight="1" spans="1:26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2.75" customHeight="1" spans="1:26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2.75" customHeight="1" spans="1:26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2.75" customHeight="1" spans="1:26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2.75" customHeight="1" spans="1:26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2.75" customHeight="1" spans="1:26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2.75" customHeight="1" spans="1:26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2.75" customHeight="1" spans="1:26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2.75" customHeight="1" spans="1:2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2.75" customHeight="1" spans="1:26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2.75" customHeight="1" spans="1:26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2.75" customHeight="1" spans="1:26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2.75" customHeight="1" spans="1:26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2.75" customHeight="1" spans="1:26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2.75" customHeight="1" spans="1:26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2.75" customHeight="1" spans="1:26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2.75" customHeight="1" spans="1:26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2.75" customHeight="1" spans="1:26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2.75" customHeight="1" spans="1: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2.75" customHeight="1" spans="1:26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2.75" customHeight="1" spans="1:26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2.75" customHeight="1" spans="1:26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2.75" customHeight="1" spans="1:26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2.75" customHeight="1" spans="1:26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2.75" customHeight="1" spans="1:26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2.75" customHeight="1" spans="1:26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2.75" customHeight="1" spans="1:26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2.75" customHeight="1" spans="1:26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2.75" customHeight="1" spans="1:2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2.75" customHeight="1" spans="1:26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2.75" customHeight="1" spans="1:26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2.75" customHeight="1" spans="1:26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2.75" customHeight="1" spans="1:26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2.75" customHeight="1" spans="1:26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2.75" customHeight="1" spans="1:26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2.75" customHeight="1" spans="1:26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2.75" customHeight="1" spans="1:26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2.75" customHeight="1" spans="1:26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2.75" customHeight="1" spans="1:2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2.75" customHeight="1" spans="1:26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2.75" customHeight="1" spans="1:26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2.75" customHeight="1" spans="1:26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2.75" customHeight="1" spans="1:26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2.75" customHeight="1" spans="1:26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2.75" customHeight="1" spans="1:26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2.75" customHeight="1" spans="1:26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2.75" customHeight="1" spans="1:26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2.75" customHeight="1" spans="1:26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2.75" customHeight="1" spans="1:2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2.75" customHeight="1" spans="1:26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2.75" customHeight="1" spans="1:26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2.75" customHeight="1" spans="1:26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2.75" customHeight="1" spans="1:26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2.75" customHeight="1" spans="1:26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2.75" customHeight="1" spans="1:26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2.75" customHeight="1" spans="1:26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2.75" customHeight="1" spans="1:26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2.75" customHeight="1" spans="1:26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2.75" customHeight="1" spans="1:2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2.75" customHeight="1" spans="1:26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2.75" customHeight="1" spans="1:26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2.75" customHeight="1" spans="1:26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2.75" customHeight="1" spans="1:26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2.75" customHeight="1" spans="1:26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2.75" customHeight="1" spans="1:26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2.75" customHeight="1" spans="1:26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2.75" customHeight="1" spans="1:26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2.75" customHeight="1" spans="1:26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2.75" customHeight="1" spans="1:2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2.75" customHeight="1" spans="1:26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2.75" customHeight="1" spans="1:26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2.75" customHeight="1" spans="1:26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2.75" customHeight="1" spans="1:26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2.75" customHeight="1" spans="1:26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2.75" customHeight="1" spans="1:26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2.75" customHeight="1" spans="1:26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2.75" customHeight="1" spans="1:26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2.75" customHeight="1" spans="1:26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2.75" customHeight="1" spans="1:2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2.75" customHeight="1" spans="1:26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2.75" customHeight="1" spans="1:26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2.75" customHeight="1" spans="1:26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2.75" customHeight="1" spans="1:26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2.75" customHeight="1" spans="1:26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2.75" customHeight="1" spans="1:26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2.75" customHeight="1" spans="1:26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2.75" customHeight="1" spans="1:26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2.75" customHeight="1" spans="1:26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2.75" customHeight="1" spans="1:2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2.75" customHeight="1" spans="1:26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2.75" customHeight="1" spans="1:26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2.75" customHeight="1" spans="1:26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2.75" customHeight="1" spans="1:26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2.75" customHeight="1" spans="1:26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2.75" customHeight="1" spans="1:26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2.75" customHeight="1" spans="1:26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2.75" customHeight="1" spans="1:26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2.75" customHeight="1" spans="1:26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2.75" customHeight="1" spans="1:2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2.75" customHeight="1" spans="1:26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2.75" customHeight="1" spans="1:26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2.75" customHeight="1" spans="1:26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2.75" customHeight="1" spans="1:26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2.75" customHeight="1" spans="1:26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2.75" customHeight="1" spans="1:26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2.75" customHeight="1" spans="1:26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2.75" customHeight="1" spans="1:26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2.75" customHeight="1" spans="1:26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2.75" customHeight="1" spans="1:2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2.75" customHeight="1" spans="1:26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2.75" customHeight="1" spans="1:26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2.75" customHeight="1" spans="1:26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2.75" customHeight="1" spans="1:26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2.75" customHeight="1" spans="1:26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2.75" customHeight="1" spans="1:26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2.75" customHeight="1" spans="1:26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2.75" customHeight="1" spans="1:26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2.75" customHeight="1" spans="1:26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2.75" customHeight="1" spans="1: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2.75" customHeight="1" spans="1:26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2.75" customHeight="1" spans="1:26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2.75" customHeight="1" spans="1:26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2.75" customHeight="1" spans="1:26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2.75" customHeight="1" spans="1:26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2.75" customHeight="1" spans="1:26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2.75" customHeight="1" spans="1:26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2.75" customHeight="1" spans="1:26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2.75" customHeight="1" spans="1:26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2.75" customHeight="1" spans="1:2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2.75" customHeight="1" spans="1:26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2.75" customHeight="1" spans="1:26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2.75" customHeight="1" spans="1:26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2.75" customHeight="1" spans="1:26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2.75" customHeight="1" spans="1:26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2.75" customHeight="1" spans="1:26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2.75" customHeight="1" spans="1:26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2.75" customHeight="1" spans="1:26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2.75" customHeight="1" spans="1:26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2.75" customHeight="1" spans="1:2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2.75" customHeight="1" spans="1:26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2.75" customHeight="1" spans="1:26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2.75" customHeight="1" spans="1:26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2.75" customHeight="1" spans="1:26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2.75" customHeight="1" spans="1:26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2.75" customHeight="1" spans="1:26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2.75" customHeight="1" spans="1:26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2.75" customHeight="1" spans="1:26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2.75" customHeight="1" spans="1:26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2.75" customHeight="1" spans="1:2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2.75" customHeight="1" spans="1:26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2.75" customHeight="1" spans="1:26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2.75" customHeight="1" spans="1:26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2.75" customHeight="1" spans="1:26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2.75" customHeight="1" spans="1:26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2.75" customHeight="1" spans="1:26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2.75" customHeight="1" spans="1:26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2.75" customHeight="1" spans="1:26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2.75" customHeight="1" spans="1:26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2.75" customHeight="1" spans="1:2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2.75" customHeight="1" spans="1:26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2.75" customHeight="1" spans="1:26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2.75" customHeight="1" spans="1:26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2.75" customHeight="1" spans="1:26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2.75" customHeight="1" spans="1:26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2.75" customHeight="1" spans="1:26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2.75" customHeight="1" spans="1:26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2.75" customHeight="1" spans="1:26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2.75" customHeight="1" spans="1:26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2.75" customHeight="1" spans="1:2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2.75" customHeight="1" spans="1:26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2.75" customHeight="1" spans="1:26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2.75" customHeight="1" spans="1:26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2.75" customHeight="1" spans="1:26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2.75" customHeight="1" spans="1:26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2.75" customHeight="1" spans="1:26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2.75" customHeight="1" spans="1:26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2.75" customHeight="1" spans="1:26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2.75" customHeight="1" spans="1:26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2.75" customHeight="1" spans="1:2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2.75" customHeight="1" spans="1:26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2.75" customHeight="1" spans="1:26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2.75" customHeight="1" spans="1:26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2.75" customHeight="1" spans="1:26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2.75" customHeight="1" spans="1:26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2.75" customHeight="1" spans="1:26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2.75" customHeight="1" spans="1:26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2.75" customHeight="1" spans="1:26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2.75" customHeight="1" spans="1:26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2.75" customHeight="1" spans="1:2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2.75" customHeight="1" spans="1:26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2.75" customHeight="1" spans="1:26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2.75" customHeight="1" spans="1:26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2.75" customHeight="1" spans="1:26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1:L1"/>
    <mergeCell ref="J30:K3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Atores</vt:lpstr>
      <vt:lpstr>UC</vt:lpstr>
      <vt:lpstr>Fatores</vt:lpstr>
      <vt:lpstr>dadoshistoricos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dcterms:created xsi:type="dcterms:W3CDTF">2015-11-16T21:30:00Z</dcterms:created>
  <dcterms:modified xsi:type="dcterms:W3CDTF">2015-11-24T21:00:17Z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1046-9.1.0.5171</vt:lpwstr>
  </property>
</Properties>
</file>