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ificacion QA" sheetId="1" r:id="rId3"/>
    <sheet state="visible" name="Calidad de Pruebas " sheetId="2" r:id="rId4"/>
    <sheet state="visible" name="Evidencia de Prueba" sheetId="3" r:id="rId5"/>
    <sheet state="hidden" name="Catalogo" sheetId="4" r:id="rId6"/>
  </sheets>
  <definedNames>
    <definedName hidden="1" localSheetId="2" name="_xlnm._FilterDatabase">'Evidencia de Prueba'!$A$5:$K$67</definedName>
  </definedNames>
  <calcPr/>
  <extLst>
    <ext uri="GoogleSheetsCustomDataVersion1">
      <go:sheetsCustomData xmlns:go="http://customooxmlschemas.google.com/" r:id="rId7" roundtripDataSignature="AMtx7miRSUoA0Uj+ItgPQ7PghoMGGbEByQ=="/>
    </ext>
  </extLst>
</workbook>
</file>

<file path=xl/sharedStrings.xml><?xml version="1.0" encoding="utf-8"?>
<sst xmlns="http://schemas.openxmlformats.org/spreadsheetml/2006/main" count="229" uniqueCount="98">
  <si>
    <t>Calificación</t>
  </si>
  <si>
    <t>Definición</t>
  </si>
  <si>
    <t>Proceso</t>
  </si>
  <si>
    <t>Descripción</t>
  </si>
  <si>
    <t>Calidad de Pruebas &lt;Proyecto&gt;</t>
  </si>
  <si>
    <t>Alta</t>
  </si>
  <si>
    <t>Confiable</t>
  </si>
  <si>
    <t>Finalizado</t>
  </si>
  <si>
    <t>Media</t>
  </si>
  <si>
    <t>Estable</t>
  </si>
  <si>
    <t>Confiable:</t>
  </si>
  <si>
    <t>Pendiente</t>
  </si>
  <si>
    <t>Baja</t>
  </si>
  <si>
    <t>Inestable</t>
  </si>
  <si>
    <t>Cumple con las especificaciones de funcionalidad, fiabilidad, usabilidad, eficiencia, portabilidad y productividad. Se considera completamente estable y confiable, supera las expectativas funcionales y técnicas.</t>
  </si>
  <si>
    <t>Validación</t>
  </si>
  <si>
    <t>Estable:</t>
  </si>
  <si>
    <t>Datos</t>
  </si>
  <si>
    <t>Critico</t>
  </si>
  <si>
    <t xml:space="preserve">Actividad </t>
  </si>
  <si>
    <t>Relevancia</t>
  </si>
  <si>
    <t>Estado Prueba</t>
  </si>
  <si>
    <t>Cliente</t>
  </si>
  <si>
    <t>Inutilizable</t>
  </si>
  <si>
    <t>Iteración 1</t>
  </si>
  <si>
    <t>Count of Actividad</t>
  </si>
  <si>
    <t>Signup</t>
  </si>
  <si>
    <t>Los usuarios se pueden registrar.</t>
  </si>
  <si>
    <t>Posee un alto grado de estabilidad. Opera adecuadamente. Se cumple el flujo de procesos según las especificaciones de funcionalidad. Presenta errores o defectos leves. El reporte de hallazgos genera ajustes técnicos y mejoras para incrementar la calidad.</t>
  </si>
  <si>
    <t>Inestable:</t>
  </si>
  <si>
    <t>La funcionalidad no opera debidamente en todos los escenarios, según las especificaciones. Sin embargo, no impide la operación general del sistema. Los errores o defectos detectados se contemplan dentro de un margen moderado de esfuerzo por corrección.</t>
  </si>
  <si>
    <t>Suma total</t>
  </si>
  <si>
    <t>Ambiente:</t>
  </si>
  <si>
    <t>Se utiliza W10 y Google Chrome o Mozilla Firefox como navegadores</t>
  </si>
  <si>
    <t>Crítico:</t>
  </si>
  <si>
    <t>No se puede utilizar la funcionalidad en un ambiente de producción.  Se adapta parcialmente a las especificaciones de funcionalidad. Provoca un esfuerzo adicional para completar el flujo de procesos previstos en la prueba de QA. Implica modificaciones o correcciones por errores o defectos graves u omisiones.</t>
  </si>
  <si>
    <t>Inutilizable:</t>
  </si>
  <si>
    <t>Imposibilita la continuidad de la prueba y compromete la estabilidad de la funcionalidad. Presenta errores o defectos de tipo bloqueante. No se adapta a las especificaciones de funcionalidad. Implica reprogramación parcial.</t>
  </si>
  <si>
    <t xml:space="preserve">Count of Actividad </t>
  </si>
  <si>
    <t>Username: YValle; email: yvalle@gmail.com; Password: 1234; Fullname: Yocasta Valle; fecha de nacimiento: 01/01/1990</t>
  </si>
  <si>
    <t>Los username son únicos.</t>
  </si>
  <si>
    <t>Una vez creado el usuario anterior, utilizar Yvalle de nuevo</t>
  </si>
  <si>
    <t>Los correos son únicos</t>
  </si>
  <si>
    <t>Una vez creado el usuario anterior, utilizar yvalle@gmail.com de nuevo</t>
  </si>
  <si>
    <t>Los usuarios pueden ingresar su fecha de nacimiento.</t>
  </si>
  <si>
    <t>Se debe ingresar nombre.</t>
  </si>
  <si>
    <t>Se intenta ingresar con todos los datos, sin poner nombre</t>
  </si>
  <si>
    <t>Se debe ingresar username.</t>
  </si>
  <si>
    <t>Se intenta ingresar con todos los datos, sin poner username</t>
  </si>
  <si>
    <t>Se debe ingresar correo.</t>
  </si>
  <si>
    <t>Se intenta ingresar con todos los datos, sin poner correo</t>
  </si>
  <si>
    <t>Se debe ingresar contraseña</t>
  </si>
  <si>
    <t>Se intenta ingresar con todos los datos, sin poner contraseña</t>
  </si>
  <si>
    <t>Se debe ingresar fecha de nacimiento</t>
  </si>
  <si>
    <t>Se intenta ingresar con todos los datos, sin poner fecha de nacimiento</t>
  </si>
  <si>
    <t>Se verifica que el correo tenga un formato válido</t>
  </si>
  <si>
    <t>Se intenta registrar con el correo yvalle.com</t>
  </si>
  <si>
    <t>Se muestra un mensaje cuando el usuario no pudo registrarse</t>
  </si>
  <si>
    <t>Se redirecciona al login cuando el usuario se registra</t>
  </si>
  <si>
    <t>Login</t>
  </si>
  <si>
    <t>Para la Calificación se Toma como "5" la calificación más alta para una Funcionalidad</t>
  </si>
  <si>
    <t>Se verifica que el usuario exista en el sistema.</t>
  </si>
  <si>
    <t>Se prueba con el usuario yvalle (debe dar error)</t>
  </si>
  <si>
    <t>Se muestra un mensaje cuando el usuario existe en el sistema</t>
  </si>
  <si>
    <t>Se verifica que la contraseña ingresada sea la correcta</t>
  </si>
  <si>
    <t>Se prueba con la constraseña 123456</t>
  </si>
  <si>
    <t>Se muestra un mensaje cuando la contraseña es incorrecta</t>
  </si>
  <si>
    <t>Se redirecciona al feed cuando se ingresa correctamente</t>
  </si>
  <si>
    <t>Se prueba con los credenciales yvalle@gmail.com y la contraseña 1234</t>
  </si>
  <si>
    <t>Posts</t>
  </si>
  <si>
    <t>Los usuarios pueden hacer posts públicos.</t>
  </si>
  <si>
    <t>Los usuarios pueden hacer posts privados</t>
  </si>
  <si>
    <t>Tabla de Referencia para PESOS por Criticidad y Calificación</t>
  </si>
  <si>
    <t>Los usuarios pueden ver posts privados (si tienen permiso).</t>
  </si>
  <si>
    <t>Los usuarios pueden ver posts públicos</t>
  </si>
  <si>
    <t>Los usuarios pueden dar like a un post.</t>
  </si>
  <si>
    <t>Se puede visualizar quien ha dado like a los posts</t>
  </si>
  <si>
    <t>Los usuarios solo pueden dar like una vez por post.</t>
  </si>
  <si>
    <t>Los usuarios pueden asignar tags a un post</t>
  </si>
  <si>
    <t>No se pueden ver los posts si no se está loggeado</t>
  </si>
  <si>
    <t>Se debe poner título al post.</t>
  </si>
  <si>
    <t>Se debe poner cuerpo al post.</t>
  </si>
  <si>
    <t>Se muestra la fecha y hora de los posts</t>
  </si>
  <si>
    <t>Comentarios</t>
  </si>
  <si>
    <t>Se pueden comentar los post.</t>
  </si>
  <si>
    <t>Se puede colocar tags en los comentarios.</t>
  </si>
  <si>
    <t>Se muestra la fecha y hora de los comentarios</t>
  </si>
  <si>
    <t>Tags</t>
  </si>
  <si>
    <t>Se pueden buscar los posts por medio de tags</t>
  </si>
  <si>
    <t>Se pueden visualizar los tags más utilizados</t>
  </si>
  <si>
    <t>Máximo Puntaje Posible</t>
  </si>
  <si>
    <t>Estado</t>
  </si>
  <si>
    <t>CriterioQA</t>
  </si>
  <si>
    <t>En Proceso</t>
  </si>
  <si>
    <t>Cruce de Puntajes de Funcionalidad con Tabla de Pesos</t>
  </si>
  <si>
    <t>Puntaje Obtenido</t>
  </si>
  <si>
    <t>Nota por Relavancia</t>
  </si>
  <si>
    <t>CALIFICACIÓN DE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</si>
</sst>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20">
    <font>
      <sz val="11.0"/>
      <color rgb="FF000000"/>
      <name val="Calibri"/>
    </font>
    <font>
      <sz val="11.0"/>
      <name val="Calibri"/>
    </font>
    <font>
      <b/>
      <sz val="9.0"/>
      <color rgb="FFFFFFFF"/>
      <name val="Arial"/>
    </font>
    <font/>
    <font>
      <sz val="11.0"/>
      <color rgb="FFFFFFFF"/>
      <name val="Calibri"/>
    </font>
    <font>
      <b/>
      <sz val="9.0"/>
      <color rgb="FF000000"/>
      <name val="Arial"/>
    </font>
    <font>
      <b/>
      <sz val="9.0"/>
      <name val="Arial"/>
    </font>
    <font>
      <sz val="9.0"/>
      <name val="Arial"/>
    </font>
    <font>
      <b/>
      <sz val="11.0"/>
      <color rgb="FF000000"/>
      <name val="Calibri"/>
    </font>
    <font>
      <b/>
      <sz val="9.0"/>
      <color rgb="FF000000"/>
      <name val="Calibri"/>
    </font>
    <font>
      <i/>
      <sz val="11.0"/>
      <color rgb="FF000000"/>
      <name val="Calibri"/>
    </font>
    <font>
      <sz val="9.0"/>
      <color rgb="FF000000"/>
      <name val="Calibri"/>
    </font>
    <font>
      <sz val="9.0"/>
      <name val="Calibri"/>
    </font>
    <font>
      <i/>
      <sz val="8.0"/>
      <color rgb="FF000000"/>
      <name val="Calibri"/>
    </font>
    <font>
      <b/>
      <sz val="9.0"/>
      <name val="Calibri"/>
    </font>
    <font>
      <b/>
      <sz val="9.0"/>
      <color rgb="FFFFFFFF"/>
      <name val="Calibri"/>
    </font>
    <font>
      <b/>
      <sz val="8.0"/>
      <color rgb="FFFFFFFF"/>
      <name val="Tahoma"/>
    </font>
    <font>
      <sz val="8.0"/>
      <color rgb="FF000000"/>
      <name val="Tahoma"/>
    </font>
    <font>
      <b/>
      <sz val="8.0"/>
      <color rgb="FF000000"/>
      <name val="Tahoma"/>
    </font>
    <font>
      <b/>
      <sz val="12.0"/>
      <color rgb="FF000000"/>
      <name val="Tahoma"/>
    </font>
  </fonts>
  <fills count="1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808000"/>
        <bgColor rgb="FF808000"/>
      </patternFill>
    </fill>
    <fill>
      <patternFill patternType="solid">
        <fgColor rgb="FF660066"/>
        <bgColor rgb="FF660066"/>
      </patternFill>
    </fill>
    <fill>
      <patternFill patternType="solid">
        <fgColor rgb="FFCC99FF"/>
        <bgColor rgb="FFCC99FF"/>
      </patternFill>
    </fill>
    <fill>
      <patternFill patternType="solid">
        <fgColor rgb="FF800080"/>
        <bgColor rgb="FF800080"/>
      </patternFill>
    </fill>
  </fills>
  <borders count="42">
    <border/>
    <border>
      <bottom/>
    </border>
    <border>
      <bottom style="medium">
        <color rgb="FFFFFFFF"/>
      </bottom>
    </border>
    <border>
      <left/>
      <right style="medium">
        <color rgb="FFFFFFFF"/>
      </right>
      <bottom style="thick">
        <color rgb="FFFFFFFF"/>
      </bottom>
    </border>
    <border>
      <right style="medium">
        <color rgb="FFFFFFFF"/>
      </right>
      <bottom style="medium">
        <color rgb="FFFFFFFF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/>
      <right style="medium">
        <color rgb="FFFFFFFF"/>
      </right>
      <bottom style="medium">
        <color rgb="FFFFFFFF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666666"/>
      </bottom>
    </border>
    <border>
      <bottom style="thick">
        <color rgb="FF666666"/>
      </bottom>
    </border>
    <border>
      <right style="thin">
        <color rgb="FF000000"/>
      </right>
      <bottom style="thick">
        <color rgb="FF666666"/>
      </bottom>
    </border>
    <border>
      <left style="thin">
        <color rgb="FF000000"/>
      </left>
      <right style="thin">
        <color rgb="FF000000"/>
      </right>
    </border>
    <border>
      <left/>
      <right style="medium">
        <color rgb="FFFFFFFF"/>
      </right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/>
      <bottom style="thick">
        <color rgb="FF666666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right/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right/>
      <bottom style="hair">
        <color rgb="FF000000"/>
      </bottom>
    </border>
    <border>
      <left style="hair">
        <color rgb="FF000000"/>
      </left>
      <right/>
      <bottom/>
    </border>
    <border>
      <right style="hair">
        <color rgb="FF000000"/>
      </right>
      <bottom/>
    </border>
    <border>
      <right/>
      <bottom/>
    </border>
    <border>
      <right style="medium">
        <color rgb="FF000000"/>
      </right>
      <bottom style="hair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bottom/>
    </border>
    <border>
      <left style="thin">
        <color rgb="FF000000"/>
      </left>
      <right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" fillId="2" fontId="2" numFmtId="0" xfId="0" applyAlignment="1" applyBorder="1" applyFill="1" applyFont="1">
      <alignment horizontal="center" shrinkToFit="0" vertical="bottom" wrapText="1"/>
    </xf>
    <xf borderId="4" fillId="2" fontId="2" numFmtId="0" xfId="0" applyAlignment="1" applyBorder="1" applyFont="1">
      <alignment horizontal="center" shrinkToFit="0" vertical="bottom" wrapText="1"/>
    </xf>
    <xf borderId="2" fillId="2" fontId="2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vertical="bottom"/>
    </xf>
    <xf borderId="2" fillId="0" fontId="3" numFmtId="0" xfId="0" applyBorder="1" applyFont="1"/>
    <xf borderId="0" fillId="0" fontId="4" numFmtId="0" xfId="0" applyFont="1"/>
    <xf borderId="4" fillId="0" fontId="3" numFmtId="0" xfId="0" applyBorder="1" applyFont="1"/>
    <xf borderId="6" fillId="0" fontId="0" numFmtId="0" xfId="0" applyAlignment="1" applyBorder="1" applyFont="1">
      <alignment horizontal="center" vertical="bottom"/>
    </xf>
    <xf borderId="7" fillId="3" fontId="5" numFmtId="0" xfId="0" applyAlignment="1" applyBorder="1" applyFill="1" applyFont="1">
      <alignment horizontal="center" shrinkToFit="0" vertical="bottom" wrapText="1"/>
    </xf>
    <xf borderId="5" fillId="0" fontId="1" numFmtId="0" xfId="0" applyAlignment="1" applyBorder="1" applyFont="1">
      <alignment vertical="bottom"/>
    </xf>
    <xf borderId="4" fillId="3" fontId="6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vertical="bottom"/>
    </xf>
    <xf borderId="2" fillId="3" fontId="7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vertical="bottom"/>
    </xf>
    <xf borderId="7" fillId="4" fontId="5" numFmtId="0" xfId="0" applyAlignment="1" applyBorder="1" applyFill="1" applyFont="1">
      <alignment horizontal="center" shrinkToFit="0" vertical="bottom" wrapText="1"/>
    </xf>
    <xf borderId="8" fillId="0" fontId="0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5" fillId="0" fontId="3" numFmtId="0" xfId="0" applyBorder="1" applyFont="1"/>
    <xf borderId="9" fillId="0" fontId="8" numFmtId="0" xfId="0" applyAlignment="1" applyBorder="1" applyFont="1">
      <alignment vertical="bottom"/>
    </xf>
    <xf borderId="8" fillId="0" fontId="3" numFmtId="0" xfId="0" applyBorder="1" applyFont="1"/>
    <xf borderId="8" fillId="0" fontId="8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8" fillId="0" fontId="8" numFmtId="0" xfId="0" applyAlignment="1" applyBorder="1" applyFont="1">
      <alignment horizontal="center" vertical="bottom"/>
    </xf>
    <xf borderId="11" fillId="0" fontId="1" numFmtId="0" xfId="0" applyAlignment="1" applyBorder="1" applyFont="1">
      <alignment vertical="bottom"/>
    </xf>
    <xf borderId="11" fillId="0" fontId="9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1" fillId="5" fontId="10" numFmtId="0" xfId="0" applyAlignment="1" applyBorder="1" applyFill="1" applyFont="1">
      <alignment vertical="bottom"/>
    </xf>
    <xf borderId="13" fillId="5" fontId="10" numFmtId="0" xfId="0" applyAlignment="1" applyBorder="1" applyFont="1">
      <alignment vertical="bottom"/>
    </xf>
    <xf borderId="13" fillId="5" fontId="1" numFmtId="0" xfId="0" applyAlignment="1" applyBorder="1" applyFont="1">
      <alignment vertical="bottom"/>
    </xf>
    <xf borderId="11" fillId="0" fontId="11" numFmtId="0" xfId="0" applyAlignment="1" applyBorder="1" applyFont="1">
      <alignment vertical="bottom"/>
    </xf>
    <xf borderId="12" fillId="5" fontId="1" numFmtId="0" xfId="0" applyAlignment="1" applyBorder="1" applyFont="1">
      <alignment vertical="bottom"/>
    </xf>
    <xf borderId="12" fillId="0" fontId="11" numFmtId="0" xfId="0" applyAlignment="1" applyBorder="1" applyFont="1">
      <alignment vertical="bottom"/>
    </xf>
    <xf borderId="14" fillId="5" fontId="10" numFmtId="0" xfId="0" applyAlignment="1" applyBorder="1" applyFont="1">
      <alignment vertical="bottom"/>
    </xf>
    <xf borderId="15" fillId="6" fontId="0" numFmtId="0" xfId="0" applyAlignment="1" applyBorder="1" applyFill="1" applyFont="1">
      <alignment horizontal="center" vertical="bottom"/>
    </xf>
    <xf borderId="4" fillId="4" fontId="6" numFmtId="0" xfId="0" applyAlignment="1" applyBorder="1" applyFont="1">
      <alignment shrinkToFit="0" vertical="bottom" wrapText="1"/>
    </xf>
    <xf borderId="2" fillId="4" fontId="7" numFmtId="0" xfId="0" applyAlignment="1" applyBorder="1" applyFont="1">
      <alignment shrinkToFit="0" vertical="bottom" wrapText="1"/>
    </xf>
    <xf borderId="16" fillId="6" fontId="0" numFmtId="0" xfId="0" applyAlignment="1" applyBorder="1" applyFont="1">
      <alignment horizontal="center" vertical="bottom"/>
    </xf>
    <xf borderId="16" fillId="6" fontId="0" numFmtId="0" xfId="0" applyAlignment="1" applyBorder="1" applyFont="1">
      <alignment vertical="bottom"/>
    </xf>
    <xf borderId="17" fillId="7" fontId="0" numFmtId="0" xfId="0" applyAlignment="1" applyBorder="1" applyFill="1" applyFont="1">
      <alignment vertical="bottom"/>
    </xf>
    <xf borderId="18" fillId="3" fontId="5" numFmtId="0" xfId="0" applyAlignment="1" applyBorder="1" applyFont="1">
      <alignment horizontal="center" shrinkToFit="0" vertical="bottom" wrapText="1"/>
    </xf>
    <xf borderId="0" fillId="8" fontId="0" numFmtId="0" xfId="0" applyAlignment="1" applyFill="1" applyFont="1">
      <alignment horizontal="right" vertical="bottom"/>
    </xf>
    <xf borderId="19" fillId="8" fontId="0" numFmtId="0" xfId="0" applyAlignment="1" applyBorder="1" applyFont="1">
      <alignment horizontal="right" vertical="bottom"/>
    </xf>
    <xf borderId="12" fillId="0" fontId="11" numFmtId="0" xfId="0" applyAlignment="1" applyBorder="1" applyFont="1">
      <alignment horizontal="center" vertical="bottom"/>
    </xf>
    <xf borderId="20" fillId="7" fontId="0" numFmtId="0" xfId="0" applyAlignment="1" applyBorder="1" applyFont="1">
      <alignment vertical="bottom"/>
    </xf>
    <xf borderId="21" fillId="6" fontId="0" numFmtId="0" xfId="0" applyAlignment="1" applyBorder="1" applyFont="1">
      <alignment shrinkToFit="0" vertical="bottom" wrapText="0"/>
    </xf>
    <xf borderId="22" fillId="8" fontId="1" numFmtId="0" xfId="0" applyAlignment="1" applyBorder="1" applyFont="1">
      <alignment vertical="bottom"/>
    </xf>
    <xf borderId="11" fillId="7" fontId="0" numFmtId="0" xfId="0" applyAlignment="1" applyBorder="1" applyFont="1">
      <alignment vertical="bottom"/>
    </xf>
    <xf borderId="23" fillId="8" fontId="0" numFmtId="0" xfId="0" applyAlignment="1" applyBorder="1" applyFont="1">
      <alignment horizontal="right" vertical="bottom"/>
    </xf>
    <xf borderId="12" fillId="8" fontId="0" numFmtId="0" xfId="0" applyAlignment="1" applyBorder="1" applyFont="1">
      <alignment horizontal="right" vertical="bottom"/>
    </xf>
    <xf borderId="17" fillId="5" fontId="8" numFmtId="0" xfId="0" applyAlignment="1" applyBorder="1" applyFont="1">
      <alignment vertical="bottom"/>
    </xf>
    <xf borderId="0" fillId="5" fontId="8" numFmtId="0" xfId="0" applyAlignment="1" applyFont="1">
      <alignment horizontal="right" vertical="bottom"/>
    </xf>
    <xf borderId="19" fillId="5" fontId="8" numFmtId="0" xfId="0" applyAlignment="1" applyBorder="1" applyFont="1">
      <alignment horizontal="right" vertical="bottom"/>
    </xf>
    <xf borderId="17" fillId="0" fontId="1" numFmtId="0" xfId="0" applyAlignment="1" applyBorder="1" applyFont="1">
      <alignment vertical="bottom"/>
    </xf>
    <xf borderId="12" fillId="0" fontId="8" numFmtId="9" xfId="0" applyAlignment="1" applyBorder="1" applyFont="1" applyNumberFormat="1">
      <alignment vertical="bottom"/>
    </xf>
    <xf borderId="19" fillId="0" fontId="1" numFmtId="0" xfId="0" applyAlignment="1" applyBorder="1" applyFont="1">
      <alignment vertical="bottom"/>
    </xf>
    <xf borderId="11" fillId="0" fontId="12" numFmtId="0" xfId="0" applyAlignment="1" applyBorder="1" applyFont="1">
      <alignment vertical="bottom"/>
    </xf>
    <xf borderId="12" fillId="0" fontId="0" numFmtId="9" xfId="0" applyAlignment="1" applyBorder="1" applyFont="1" applyNumberFormat="1">
      <alignment vertical="bottom"/>
    </xf>
    <xf borderId="10" fillId="0" fontId="1" numFmtId="0" xfId="0" applyAlignment="1" applyBorder="1" applyFont="1">
      <alignment vertical="bottom"/>
    </xf>
    <xf borderId="24" fillId="0" fontId="13" numFmtId="0" xfId="0" applyAlignment="1" applyBorder="1" applyFont="1">
      <alignment shrinkToFit="0" vertical="bottom" wrapText="0"/>
    </xf>
    <xf borderId="25" fillId="0" fontId="0" numFmtId="9" xfId="0" applyAlignment="1" applyBorder="1" applyFont="1" applyNumberFormat="1">
      <alignment vertical="bottom"/>
    </xf>
    <xf borderId="24" fillId="0" fontId="1" numFmtId="0" xfId="0" applyAlignment="1" applyBorder="1" applyFont="1">
      <alignment vertical="bottom"/>
    </xf>
    <xf borderId="26" fillId="0" fontId="1" numFmtId="0" xfId="0" applyAlignment="1" applyBorder="1" applyFont="1">
      <alignment vertical="bottom"/>
    </xf>
    <xf borderId="27" fillId="0" fontId="1" numFmtId="0" xfId="0" applyAlignment="1" applyBorder="1" applyFont="1">
      <alignment vertical="bottom"/>
    </xf>
    <xf borderId="8" fillId="0" fontId="0" numFmtId="9" xfId="0" applyAlignment="1" applyBorder="1" applyFont="1" applyNumberFormat="1">
      <alignment vertical="bottom"/>
    </xf>
    <xf borderId="28" fillId="9" fontId="14" numFmtId="164" xfId="0" applyAlignment="1" applyBorder="1" applyFill="1" applyFont="1" applyNumberFormat="1">
      <alignment horizontal="center" vertical="bottom"/>
    </xf>
    <xf borderId="27" fillId="0" fontId="3" numFmtId="0" xfId="0" applyBorder="1" applyFont="1"/>
    <xf borderId="12" fillId="0" fontId="12" numFmtId="0" xfId="0" applyAlignment="1" applyBorder="1" applyFont="1">
      <alignment vertical="bottom"/>
    </xf>
    <xf borderId="29" fillId="0" fontId="3" numFmtId="0" xfId="0" applyBorder="1" applyFont="1"/>
    <xf borderId="27" fillId="0" fontId="1" numFmtId="0" xfId="0" applyAlignment="1" applyBorder="1" applyFont="1">
      <alignment vertical="bottom"/>
    </xf>
    <xf borderId="30" fillId="9" fontId="14" numFmtId="0" xfId="0" applyAlignment="1" applyBorder="1" applyFont="1">
      <alignment horizontal="center" vertical="bottom"/>
    </xf>
    <xf borderId="31" fillId="9" fontId="14" numFmtId="0" xfId="0" applyAlignment="1" applyBorder="1" applyFont="1">
      <alignment horizontal="center" vertical="bottom"/>
    </xf>
    <xf borderId="29" fillId="9" fontId="14" numFmtId="0" xfId="0" applyAlignment="1" applyBorder="1" applyFont="1">
      <alignment horizontal="center" vertical="bottom"/>
    </xf>
    <xf borderId="11" fillId="0" fontId="14" numFmtId="0" xfId="0" applyAlignment="1" applyBorder="1" applyFont="1">
      <alignment vertical="bottom"/>
    </xf>
    <xf borderId="32" fillId="8" fontId="11" numFmtId="0" xfId="0" applyAlignment="1" applyBorder="1" applyFont="1">
      <alignment horizontal="center" vertical="bottom"/>
    </xf>
    <xf borderId="12" fillId="0" fontId="11" numFmtId="0" xfId="0" applyAlignment="1" applyBorder="1" applyFont="1">
      <alignment horizontal="center" readingOrder="0" vertical="bottom"/>
    </xf>
    <xf borderId="1" fillId="0" fontId="11" numFmtId="0" xfId="0" applyAlignment="1" applyBorder="1" applyFont="1">
      <alignment horizontal="center" vertical="bottom"/>
    </xf>
    <xf borderId="33" fillId="0" fontId="11" numFmtId="0" xfId="0" applyAlignment="1" applyBorder="1" applyFont="1">
      <alignment horizontal="center" vertical="bottom"/>
    </xf>
    <xf borderId="32" fillId="10" fontId="11" numFmtId="0" xfId="0" applyAlignment="1" applyBorder="1" applyFill="1" applyFont="1">
      <alignment horizontal="center" vertical="bottom"/>
    </xf>
    <xf borderId="34" fillId="10" fontId="11" numFmtId="0" xfId="0" applyAlignment="1" applyBorder="1" applyFont="1">
      <alignment horizontal="center" vertical="bottom"/>
    </xf>
    <xf borderId="33" fillId="10" fontId="11" numFmtId="0" xfId="0" applyAlignment="1" applyBorder="1" applyFont="1">
      <alignment horizontal="center" vertical="bottom"/>
    </xf>
    <xf borderId="30" fillId="8" fontId="11" numFmtId="0" xfId="0" applyAlignment="1" applyBorder="1" applyFont="1">
      <alignment horizontal="center" vertical="bottom"/>
    </xf>
    <xf borderId="27" fillId="0" fontId="11" numFmtId="0" xfId="0" applyAlignment="1" applyBorder="1" applyFont="1">
      <alignment horizontal="center" vertical="bottom"/>
    </xf>
    <xf borderId="29" fillId="0" fontId="11" numFmtId="0" xfId="0" applyAlignment="1" applyBorder="1" applyFont="1">
      <alignment horizontal="center" vertical="bottom"/>
    </xf>
    <xf borderId="0" fillId="0" fontId="0" numFmtId="0" xfId="0" applyAlignment="1" applyFont="1">
      <alignment horizontal="center"/>
    </xf>
    <xf borderId="30" fillId="9" fontId="14" numFmtId="0" xfId="0" applyAlignment="1" applyBorder="1" applyFont="1">
      <alignment horizontal="center" shrinkToFit="0" wrapText="1"/>
    </xf>
    <xf borderId="31" fillId="9" fontId="14" numFmtId="0" xfId="0" applyAlignment="1" applyBorder="1" applyFont="1">
      <alignment horizontal="center"/>
    </xf>
    <xf borderId="35" fillId="9" fontId="14" numFmtId="0" xfId="0" applyAlignment="1" applyBorder="1" applyFont="1">
      <alignment horizontal="center"/>
    </xf>
    <xf borderId="8" fillId="11" fontId="15" numFmtId="0" xfId="0" applyAlignment="1" applyBorder="1" applyFill="1" applyFont="1">
      <alignment horizontal="center"/>
    </xf>
    <xf borderId="28" fillId="12" fontId="15" numFmtId="164" xfId="0" applyAlignment="1" applyBorder="1" applyFill="1" applyFont="1" applyNumberFormat="1">
      <alignment horizontal="center" vertical="bottom"/>
    </xf>
    <xf borderId="36" fillId="12" fontId="16" numFmtId="0" xfId="0" applyAlignment="1" applyBorder="1" applyFont="1">
      <alignment horizontal="center" vertical="bottom"/>
    </xf>
    <xf borderId="37" fillId="12" fontId="16" numFmtId="0" xfId="0" applyAlignment="1" applyBorder="1" applyFont="1">
      <alignment horizontal="center" vertical="bottom"/>
    </xf>
    <xf borderId="12" fillId="12" fontId="16" numFmtId="0" xfId="0" applyAlignment="1" applyBorder="1" applyFont="1">
      <alignment horizontal="center" vertical="bottom"/>
    </xf>
    <xf borderId="38" fillId="0" fontId="17" numFmtId="0" xfId="0" applyAlignment="1" applyBorder="1" applyFont="1">
      <alignment horizontal="center" vertical="bottom"/>
    </xf>
    <xf borderId="10" fillId="0" fontId="17" numFmtId="0" xfId="0" applyAlignment="1" applyBorder="1" applyFont="1">
      <alignment horizontal="center" vertical="bottom"/>
    </xf>
    <xf borderId="39" fillId="13" fontId="17" numFmtId="0" xfId="0" applyAlignment="1" applyBorder="1" applyFill="1" applyFont="1">
      <alignment horizontal="center" vertical="bottom"/>
    </xf>
    <xf borderId="40" fillId="0" fontId="17" numFmtId="0" xfId="0" applyAlignment="1" applyBorder="1" applyFont="1">
      <alignment horizontal="center" vertical="bottom"/>
    </xf>
    <xf borderId="41" fillId="12" fontId="16" numFmtId="0" xfId="0" applyAlignment="1" applyBorder="1" applyFont="1">
      <alignment horizontal="center" vertical="bottom"/>
    </xf>
    <xf borderId="12" fillId="14" fontId="16" numFmtId="0" xfId="0" applyAlignment="1" applyBorder="1" applyFill="1" applyFont="1">
      <alignment horizontal="center"/>
    </xf>
    <xf borderId="0" fillId="0" fontId="1" numFmtId="9" xfId="0" applyAlignment="1" applyFont="1" applyNumberFormat="1">
      <alignment vertical="bottom"/>
    </xf>
    <xf borderId="6" fillId="0" fontId="18" numFmtId="0" xfId="0" applyAlignment="1" applyBorder="1" applyFont="1">
      <alignment horizontal="center" vertical="bottom"/>
    </xf>
    <xf borderId="5" fillId="0" fontId="18" numFmtId="10" xfId="0" applyAlignment="1" applyBorder="1" applyFont="1" applyNumberFormat="1">
      <alignment horizontal="center" vertical="bottom"/>
    </xf>
    <xf borderId="41" fillId="0" fontId="1" numFmtId="0" xfId="0" applyAlignment="1" applyBorder="1" applyFont="1">
      <alignment vertical="bottom"/>
    </xf>
    <xf borderId="37" fillId="8" fontId="19" numFmtId="0" xfId="0" applyAlignment="1" applyBorder="1" applyFont="1">
      <alignment horizontal="center" shrinkToFit="0" vertical="bottom" wrapText="0"/>
    </xf>
    <xf borderId="12" fillId="8" fontId="1" numFmtId="0" xfId="0" applyAlignment="1" applyBorder="1" applyFont="1">
      <alignment vertical="bottom"/>
    </xf>
    <xf borderId="12" fillId="8" fontId="19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8.0"/>
    <col customWidth="1" min="2" max="2" width="10.71"/>
    <col customWidth="1" min="3" max="3" width="10.43"/>
    <col customWidth="1" min="4" max="10" width="8.71"/>
    <col customWidth="1" min="11" max="11" width="11.14"/>
    <col customWidth="1" min="12" max="12" width="57.71"/>
  </cols>
  <sheetData>
    <row r="1">
      <c r="A1" s="1"/>
      <c r="B1" s="1"/>
      <c r="C1" s="3"/>
      <c r="D1" s="3"/>
      <c r="E1" s="3"/>
      <c r="F1" s="3"/>
      <c r="G1" s="3"/>
      <c r="H1" s="3"/>
      <c r="I1" s="3"/>
      <c r="J1" s="2"/>
      <c r="K1" s="2"/>
      <c r="L1" s="2"/>
      <c r="M1" s="2"/>
    </row>
    <row r="2" ht="25.5" customHeight="1">
      <c r="A2" s="5" t="s">
        <v>0</v>
      </c>
      <c r="B2" s="6" t="s">
        <v>1</v>
      </c>
      <c r="C2" s="7" t="s">
        <v>3</v>
      </c>
      <c r="D2" s="9"/>
      <c r="E2" s="9"/>
      <c r="F2" s="9"/>
      <c r="G2" s="9"/>
      <c r="H2" s="9"/>
      <c r="I2" s="11"/>
      <c r="J2" s="2"/>
      <c r="K2" s="2"/>
      <c r="L2" s="2"/>
      <c r="M2" s="2"/>
    </row>
    <row r="3" ht="49.5" customHeight="1">
      <c r="A3" s="13">
        <v>5.0</v>
      </c>
      <c r="B3" s="15" t="s">
        <v>10</v>
      </c>
      <c r="C3" s="17" t="s">
        <v>14</v>
      </c>
      <c r="D3" s="9"/>
      <c r="E3" s="9"/>
      <c r="F3" s="9"/>
      <c r="G3" s="9"/>
      <c r="H3" s="9"/>
      <c r="I3" s="11"/>
      <c r="J3" s="2"/>
      <c r="K3" s="2"/>
      <c r="L3" s="2"/>
      <c r="M3" s="2"/>
    </row>
    <row r="4" ht="49.5" customHeight="1">
      <c r="A4" s="19">
        <v>4.0</v>
      </c>
      <c r="B4" s="40" t="s">
        <v>16</v>
      </c>
      <c r="C4" s="41" t="s">
        <v>28</v>
      </c>
      <c r="D4" s="9"/>
      <c r="E4" s="9"/>
      <c r="F4" s="9"/>
      <c r="G4" s="9"/>
      <c r="H4" s="9"/>
      <c r="I4" s="11"/>
      <c r="J4" s="2"/>
      <c r="K4" s="2"/>
      <c r="L4" s="2"/>
      <c r="M4" s="2"/>
    </row>
    <row r="5" ht="49.5" customHeight="1">
      <c r="A5" s="13">
        <v>3.0</v>
      </c>
      <c r="B5" s="15" t="s">
        <v>29</v>
      </c>
      <c r="C5" s="17" t="s">
        <v>30</v>
      </c>
      <c r="D5" s="9"/>
      <c r="E5" s="9"/>
      <c r="F5" s="9"/>
      <c r="G5" s="9"/>
      <c r="H5" s="9"/>
      <c r="I5" s="11"/>
      <c r="J5" s="2"/>
      <c r="K5" s="4" t="s">
        <v>32</v>
      </c>
      <c r="L5" s="4" t="s">
        <v>33</v>
      </c>
      <c r="M5" s="2"/>
    </row>
    <row r="6" ht="49.5" customHeight="1">
      <c r="A6" s="19">
        <v>2.0</v>
      </c>
      <c r="B6" s="40" t="s">
        <v>34</v>
      </c>
      <c r="C6" s="41" t="s">
        <v>35</v>
      </c>
      <c r="D6" s="9"/>
      <c r="E6" s="9"/>
      <c r="F6" s="9"/>
      <c r="G6" s="9"/>
      <c r="H6" s="9"/>
      <c r="I6" s="11"/>
      <c r="J6" s="2"/>
      <c r="K6" s="2"/>
      <c r="L6" s="2"/>
      <c r="M6" s="2"/>
    </row>
    <row r="7" ht="49.5" customHeight="1">
      <c r="A7" s="45">
        <v>1.0</v>
      </c>
      <c r="B7" s="15" t="s">
        <v>36</v>
      </c>
      <c r="C7" s="17" t="s">
        <v>37</v>
      </c>
      <c r="D7" s="9"/>
      <c r="E7" s="9"/>
      <c r="F7" s="9"/>
      <c r="G7" s="9"/>
      <c r="H7" s="9"/>
      <c r="I7" s="11"/>
      <c r="J7" s="2"/>
      <c r="K7" s="2"/>
      <c r="L7" s="2"/>
      <c r="M7" s="2"/>
    </row>
    <row r="8" ht="24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ht="24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ht="24.75" customHeight="1">
      <c r="A10" s="26"/>
      <c r="B10" s="2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38" t="s">
        <v>21</v>
      </c>
      <c r="B11" s="50" t="s">
        <v>38</v>
      </c>
      <c r="C11" s="26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52" t="s">
        <v>7</v>
      </c>
      <c r="B12" s="54">
        <v>29.0</v>
      </c>
      <c r="C12" s="59" t="str">
        <f>GETPIVOTDATA("Actividad ",$A$11,"Estado Prueba","Finalizado")/GETPIVOTDATA("Actividad ",$A$11)</f>
        <v>#REF!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>
      <c r="A13" s="49" t="s">
        <v>2</v>
      </c>
      <c r="B13" s="53">
        <v>5.0</v>
      </c>
      <c r="C13" s="62" t="str">
        <f>GETPIVOTDATA("Actividad ",$A$11,"Estado Prueba","Pendiente")/GETPIVOTDATA("Actividad ",$A$11)</f>
        <v>#REF!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>
      <c r="A14" s="55" t="s">
        <v>31</v>
      </c>
      <c r="B14" s="57">
        <v>34.0</v>
      </c>
      <c r="C14" s="65" t="str">
        <f>GETPIVOTDATA("Actividad ",$A$11,"Estado Prueba","Proceso")/GETPIVOTDATA("Actividad ",$A$11)</f>
        <v>#REF!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>
      <c r="A15" s="28"/>
      <c r="B15" s="67"/>
      <c r="C15" s="69">
        <v>1.0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>
      <c r="A16" s="28"/>
      <c r="B16" s="30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2:I2"/>
    <mergeCell ref="C3:I3"/>
    <mergeCell ref="C4:I4"/>
    <mergeCell ref="C5:I5"/>
    <mergeCell ref="C6:I6"/>
    <mergeCell ref="C7:I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7.57"/>
    <col customWidth="1" min="2" max="4" width="17.71"/>
    <col customWidth="1" min="5" max="5" width="11.14"/>
    <col customWidth="1" min="6" max="6" width="4.43"/>
  </cols>
  <sheetData>
    <row r="1">
      <c r="A1" s="8"/>
      <c r="B1" s="8"/>
      <c r="C1" s="8"/>
      <c r="D1" s="8"/>
      <c r="E1" s="8"/>
      <c r="F1" s="2"/>
      <c r="G1" s="2"/>
      <c r="H1" s="2"/>
      <c r="I1" s="2"/>
      <c r="J1" s="2"/>
      <c r="K1" s="2"/>
      <c r="L1" s="2"/>
      <c r="M1" s="2"/>
      <c r="N1" s="2"/>
    </row>
    <row r="2">
      <c r="A2" s="12" t="s">
        <v>4</v>
      </c>
      <c r="B2" s="22"/>
      <c r="C2" s="22"/>
      <c r="D2" s="22"/>
      <c r="E2" s="24"/>
      <c r="F2" s="2"/>
      <c r="G2" s="2"/>
      <c r="H2" s="2"/>
      <c r="I2" s="2"/>
      <c r="J2" s="2"/>
      <c r="K2" s="2"/>
      <c r="L2" s="2"/>
      <c r="M2" s="2"/>
      <c r="N2" s="2"/>
    </row>
    <row r="3">
      <c r="A3" s="26"/>
      <c r="B3" s="2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>
      <c r="A4" s="28"/>
      <c r="B4" s="3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>
      <c r="A5" s="26"/>
      <c r="B5" s="26"/>
      <c r="C5" s="26"/>
      <c r="D5" s="26"/>
      <c r="E5" s="26"/>
      <c r="F5" s="2"/>
      <c r="G5" s="2"/>
      <c r="H5" s="2"/>
      <c r="I5" s="2"/>
      <c r="J5" s="2"/>
      <c r="K5" s="2"/>
      <c r="L5" s="2"/>
      <c r="M5" s="2"/>
      <c r="N5" s="2"/>
    </row>
    <row r="6">
      <c r="A6" s="32" t="s">
        <v>25</v>
      </c>
      <c r="B6" s="33" t="s">
        <v>20</v>
      </c>
      <c r="C6" s="34"/>
      <c r="D6" s="34"/>
      <c r="E6" s="36"/>
      <c r="F6" s="2"/>
      <c r="G6" s="2"/>
      <c r="H6" s="2"/>
      <c r="I6" s="2"/>
      <c r="J6" s="2"/>
      <c r="K6" s="2"/>
      <c r="L6" s="2"/>
      <c r="M6" s="2"/>
      <c r="N6" s="2"/>
    </row>
    <row r="7">
      <c r="A7" s="38" t="s">
        <v>22</v>
      </c>
      <c r="B7" s="39" t="s">
        <v>5</v>
      </c>
      <c r="C7" s="39" t="s">
        <v>12</v>
      </c>
      <c r="D7" s="42" t="s">
        <v>8</v>
      </c>
      <c r="E7" s="43" t="s">
        <v>31</v>
      </c>
      <c r="F7" s="2"/>
      <c r="G7" s="2"/>
      <c r="H7" s="2"/>
      <c r="I7" s="2"/>
      <c r="J7" s="2"/>
      <c r="K7" s="2"/>
      <c r="L7" s="2"/>
      <c r="M7" s="2"/>
      <c r="N7" s="2"/>
    </row>
    <row r="8">
      <c r="A8" s="44" t="s">
        <v>6</v>
      </c>
      <c r="B8" s="46">
        <v>19.0</v>
      </c>
      <c r="C8" s="46">
        <v>6.0</v>
      </c>
      <c r="D8" s="47">
        <v>3.0</v>
      </c>
      <c r="E8" s="47">
        <v>28.0</v>
      </c>
      <c r="F8" s="2"/>
      <c r="G8" s="2"/>
      <c r="H8" s="2"/>
      <c r="I8" s="2"/>
      <c r="J8" s="2"/>
      <c r="K8" s="2"/>
      <c r="L8" s="2"/>
      <c r="M8" s="2"/>
      <c r="N8" s="2"/>
    </row>
    <row r="9">
      <c r="A9" s="49" t="s">
        <v>9</v>
      </c>
      <c r="B9" s="51"/>
      <c r="C9" s="51"/>
      <c r="D9" s="53">
        <v>1.0</v>
      </c>
      <c r="E9" s="53">
        <v>1.0</v>
      </c>
      <c r="F9" s="2"/>
      <c r="G9" s="2"/>
      <c r="H9" s="2"/>
      <c r="I9" s="2"/>
      <c r="J9" s="2"/>
      <c r="K9" s="2"/>
      <c r="L9" s="2"/>
      <c r="M9" s="2"/>
      <c r="N9" s="2"/>
    </row>
    <row r="10">
      <c r="A10" s="55" t="s">
        <v>31</v>
      </c>
      <c r="B10" s="56">
        <v>19.0</v>
      </c>
      <c r="C10" s="56">
        <v>6.0</v>
      </c>
      <c r="D10" s="57">
        <v>4.0</v>
      </c>
      <c r="E10" s="57">
        <v>29.0</v>
      </c>
      <c r="F10" s="2"/>
      <c r="G10" s="2"/>
      <c r="H10" s="2"/>
      <c r="I10" s="2"/>
      <c r="J10" s="2"/>
      <c r="K10" s="2"/>
      <c r="L10" s="2"/>
      <c r="M10" s="2"/>
      <c r="N10" s="2"/>
    </row>
    <row r="11">
      <c r="A11" s="58"/>
      <c r="B11" s="4"/>
      <c r="C11" s="4"/>
      <c r="D11" s="60"/>
      <c r="E11" s="60"/>
      <c r="F11" s="2"/>
      <c r="G11" s="2"/>
      <c r="H11" s="2"/>
      <c r="I11" s="2"/>
      <c r="J11" s="2"/>
      <c r="K11" s="2"/>
      <c r="L11" s="2"/>
      <c r="M11" s="2"/>
      <c r="N11" s="2"/>
    </row>
    <row r="12">
      <c r="A12" s="28"/>
      <c r="B12" s="63"/>
      <c r="C12" s="63"/>
      <c r="D12" s="30"/>
      <c r="E12" s="30"/>
      <c r="F12" s="2"/>
      <c r="G12" s="2"/>
      <c r="H12" s="2"/>
      <c r="I12" s="2"/>
      <c r="J12" s="2"/>
      <c r="K12" s="2"/>
      <c r="L12" s="2"/>
      <c r="M12" s="2"/>
      <c r="N12" s="2"/>
    </row>
    <row r="13">
      <c r="A13" s="28"/>
      <c r="B13" s="63"/>
      <c r="C13" s="63"/>
      <c r="D13" s="30"/>
      <c r="E13" s="30"/>
      <c r="F13" s="2"/>
      <c r="G13" s="2"/>
      <c r="H13" s="2"/>
      <c r="I13" s="2"/>
      <c r="J13" s="2"/>
      <c r="K13" s="2"/>
      <c r="L13" s="2"/>
      <c r="M13" s="2"/>
      <c r="N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>
      <c r="A16" s="64" t="s">
        <v>60</v>
      </c>
      <c r="B16" s="6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>
      <c r="A17" s="68"/>
      <c r="B17" s="68"/>
      <c r="C17" s="68"/>
      <c r="D17" s="68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>
      <c r="A18" s="70" t="s">
        <v>72</v>
      </c>
      <c r="B18" s="71"/>
      <c r="C18" s="71"/>
      <c r="D18" s="73"/>
      <c r="E18" s="4"/>
      <c r="F18" s="2"/>
      <c r="G18" s="2"/>
      <c r="H18" s="2"/>
      <c r="I18" s="2"/>
      <c r="J18" s="2"/>
      <c r="K18" s="2"/>
      <c r="L18" s="2"/>
      <c r="M18" s="2"/>
      <c r="N18" s="2"/>
    </row>
    <row r="19">
      <c r="A19" s="74"/>
      <c r="B19" s="74"/>
      <c r="C19" s="74"/>
      <c r="D19" s="74"/>
      <c r="E19" s="4"/>
      <c r="F19" s="2"/>
      <c r="G19" s="2"/>
      <c r="H19" s="2"/>
      <c r="I19" s="2"/>
      <c r="J19" s="2"/>
      <c r="K19" s="2"/>
      <c r="L19" s="2"/>
      <c r="M19" s="2"/>
      <c r="N19" s="2"/>
    </row>
    <row r="20">
      <c r="A20" s="75" t="s">
        <v>0</v>
      </c>
      <c r="B20" s="76" t="s">
        <v>5</v>
      </c>
      <c r="C20" s="76" t="s">
        <v>8</v>
      </c>
      <c r="D20" s="77" t="s">
        <v>12</v>
      </c>
      <c r="E20" s="4"/>
      <c r="F20" s="2"/>
      <c r="G20" s="2"/>
      <c r="H20" s="2"/>
      <c r="I20" s="2"/>
      <c r="J20" s="2"/>
      <c r="K20" s="2"/>
      <c r="L20" s="2"/>
      <c r="M20" s="2"/>
      <c r="N20" s="2"/>
    </row>
    <row r="21" ht="15.75" customHeight="1">
      <c r="A21" s="79">
        <v>1.0</v>
      </c>
      <c r="B21" s="81">
        <v>3.0</v>
      </c>
      <c r="C21" s="81">
        <v>2.0</v>
      </c>
      <c r="D21" s="82">
        <v>1.0</v>
      </c>
      <c r="E21" s="4"/>
      <c r="F21" s="2"/>
      <c r="G21" s="2"/>
      <c r="H21" s="2"/>
      <c r="I21" s="2"/>
      <c r="J21" s="2"/>
      <c r="K21" s="2"/>
      <c r="L21" s="2"/>
      <c r="M21" s="2"/>
      <c r="N21" s="2"/>
    </row>
    <row r="22" ht="15.75" customHeight="1">
      <c r="A22" s="83">
        <v>2.0</v>
      </c>
      <c r="B22" s="84">
        <v>6.0</v>
      </c>
      <c r="C22" s="84">
        <v>4.0</v>
      </c>
      <c r="D22" s="85">
        <v>2.0</v>
      </c>
      <c r="E22" s="4"/>
      <c r="F22" s="2"/>
      <c r="G22" s="2"/>
      <c r="H22" s="2"/>
      <c r="I22" s="2"/>
      <c r="J22" s="2"/>
      <c r="K22" s="2"/>
      <c r="L22" s="2"/>
      <c r="M22" s="2"/>
      <c r="N22" s="2"/>
    </row>
    <row r="23" ht="15.75" customHeight="1">
      <c r="A23" s="79">
        <v>3.0</v>
      </c>
      <c r="B23" s="81">
        <v>9.0</v>
      </c>
      <c r="C23" s="81">
        <v>6.0</v>
      </c>
      <c r="D23" s="82">
        <v>3.0</v>
      </c>
      <c r="E23" s="4"/>
      <c r="F23" s="2"/>
      <c r="G23" s="2"/>
      <c r="H23" s="2"/>
      <c r="I23" s="2"/>
      <c r="J23" s="2"/>
      <c r="K23" s="2"/>
      <c r="L23" s="2"/>
      <c r="M23" s="2"/>
      <c r="N23" s="2"/>
    </row>
    <row r="24" ht="15.75" customHeight="1">
      <c r="A24" s="83">
        <v>4.0</v>
      </c>
      <c r="B24" s="84">
        <v>12.0</v>
      </c>
      <c r="C24" s="84">
        <v>8.0</v>
      </c>
      <c r="D24" s="85">
        <v>4.0</v>
      </c>
      <c r="E24" s="4"/>
      <c r="F24" s="2"/>
      <c r="G24" s="2"/>
      <c r="H24" s="2"/>
      <c r="I24" s="2"/>
      <c r="J24" s="2"/>
      <c r="K24" s="2"/>
      <c r="L24" s="2"/>
      <c r="M24" s="2"/>
      <c r="N24" s="2"/>
    </row>
    <row r="25" ht="15.75" customHeight="1">
      <c r="A25" s="86">
        <v>5.0</v>
      </c>
      <c r="B25" s="87">
        <v>15.0</v>
      </c>
      <c r="C25" s="87">
        <v>10.0</v>
      </c>
      <c r="D25" s="88">
        <v>5.0</v>
      </c>
      <c r="E25" s="14"/>
      <c r="F25" s="2"/>
      <c r="G25" s="2"/>
      <c r="H25" s="2"/>
      <c r="I25" s="2"/>
      <c r="J25" s="2"/>
      <c r="K25" s="2"/>
      <c r="L25" s="2"/>
      <c r="M25" s="2"/>
      <c r="N25" s="2"/>
    </row>
    <row r="26" ht="15.75" customHeight="1">
      <c r="A26" s="90" t="s">
        <v>90</v>
      </c>
      <c r="B26" s="91" t="str">
        <f>GETPIVOTDATA("Actividad ",$A$6,"Relevancia","Alta")*B25</f>
        <v>#REF!</v>
      </c>
      <c r="C26" s="91" t="str">
        <f>GETPIVOTDATA("Actividad ",$A$6,"Relevancia","Media")*C25</f>
        <v>#REF!</v>
      </c>
      <c r="D26" s="92" t="str">
        <f>GETPIVOTDATA("Actividad ",$A$6,"Relevancia","Baja")*D25</f>
        <v>#REF!</v>
      </c>
      <c r="E26" s="93" t="str">
        <f>SUM(B26:D26)</f>
        <v>#REF!</v>
      </c>
      <c r="F26" s="2"/>
      <c r="G26" s="2"/>
      <c r="H26" s="2"/>
      <c r="I26" s="2"/>
      <c r="J26" s="2"/>
      <c r="K26" s="2"/>
      <c r="L26" s="2"/>
      <c r="M26" s="2"/>
      <c r="N26" s="2"/>
    </row>
    <row r="27" ht="15.75" customHeight="1">
      <c r="A27" s="4"/>
      <c r="B27" s="4"/>
      <c r="C27" s="4"/>
      <c r="D27" s="4"/>
      <c r="E27" s="4"/>
      <c r="F27" s="2"/>
      <c r="G27" s="2"/>
      <c r="H27" s="2"/>
      <c r="I27" s="2"/>
      <c r="J27" s="2"/>
      <c r="K27" s="2"/>
      <c r="L27" s="2"/>
      <c r="M27" s="2"/>
      <c r="N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ht="15.75" customHeight="1">
      <c r="A29" s="68"/>
      <c r="B29" s="68"/>
      <c r="C29" s="68"/>
      <c r="D29" s="68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ht="15.75" customHeight="1">
      <c r="A30" s="94" t="s">
        <v>94</v>
      </c>
      <c r="B30" s="71"/>
      <c r="C30" s="71"/>
      <c r="D30" s="73"/>
      <c r="E30" s="4"/>
      <c r="F30" s="2"/>
      <c r="G30" s="2"/>
      <c r="H30" s="2"/>
      <c r="I30" s="2"/>
      <c r="J30" s="2"/>
      <c r="K30" s="2"/>
      <c r="L30" s="2"/>
      <c r="M30" s="2"/>
      <c r="N30" s="2"/>
    </row>
    <row r="31" ht="15.75" customHeight="1">
      <c r="A31" s="63"/>
      <c r="B31" s="63"/>
      <c r="C31" s="63"/>
      <c r="D31" s="63"/>
      <c r="E31" s="4"/>
      <c r="F31" s="2"/>
      <c r="G31" s="2"/>
      <c r="H31" s="2"/>
      <c r="I31" s="2"/>
      <c r="J31" s="2"/>
      <c r="K31" s="2"/>
      <c r="L31" s="2"/>
      <c r="M31" s="2"/>
      <c r="N31" s="2"/>
    </row>
    <row r="32" ht="15.75" customHeight="1">
      <c r="A32" s="95" t="s">
        <v>0</v>
      </c>
      <c r="B32" s="96" t="s">
        <v>5</v>
      </c>
      <c r="C32" s="96" t="s">
        <v>8</v>
      </c>
      <c r="D32" s="97" t="s">
        <v>12</v>
      </c>
      <c r="E32" s="4"/>
      <c r="F32" s="2"/>
      <c r="G32" s="2"/>
      <c r="H32" s="2"/>
      <c r="I32" s="2"/>
      <c r="J32" s="2"/>
      <c r="K32" s="2"/>
      <c r="L32" s="2"/>
      <c r="M32" s="2"/>
      <c r="N32" s="2"/>
    </row>
    <row r="33" ht="15.75" customHeight="1">
      <c r="A33" s="98">
        <v>1.0</v>
      </c>
      <c r="B33" s="99" t="str">
        <f>VLOOKUP("Inutilizable",$A$8:$D$12,2,FALSE)*B21</f>
        <v>#N/A</v>
      </c>
      <c r="C33" s="99" t="str">
        <f>VLOOKUP("Inutilizable",$A$8:$D$12,3,FALSE)*C21</f>
        <v>#N/A</v>
      </c>
      <c r="D33" s="99" t="str">
        <f>VLOOKUP("Inutilizable",$A$8:$D$12,4,FALSE)*D21</f>
        <v>#N/A</v>
      </c>
      <c r="E33" s="4"/>
      <c r="F33" s="2"/>
      <c r="G33" s="2"/>
      <c r="H33" s="2"/>
      <c r="I33" s="2"/>
      <c r="J33" s="2"/>
      <c r="K33" s="2"/>
      <c r="L33" s="2"/>
      <c r="M33" s="2"/>
      <c r="N33" s="2"/>
    </row>
    <row r="34" ht="15.75" customHeight="1">
      <c r="A34" s="100">
        <v>2.0</v>
      </c>
      <c r="B34" s="99" t="str">
        <f>VLOOKUP("Critico",$A$8:$D$12,2,FALSE)*B22</f>
        <v>#N/A</v>
      </c>
      <c r="C34" s="99" t="str">
        <f>VLOOKUP("Critico",$A$8:$D$12,3,FALSE)*C22</f>
        <v>#N/A</v>
      </c>
      <c r="D34" s="99" t="str">
        <f>VLOOKUP("Critico",$A$8:$D$12,4,FALSE)*D22</f>
        <v>#N/A</v>
      </c>
      <c r="E34" s="4"/>
      <c r="F34" s="2"/>
      <c r="G34" s="2"/>
      <c r="H34" s="2"/>
      <c r="I34" s="2"/>
      <c r="J34" s="2"/>
      <c r="K34" s="2"/>
      <c r="L34" s="2"/>
      <c r="M34" s="2"/>
      <c r="N34" s="2"/>
    </row>
    <row r="35" ht="15.75" customHeight="1">
      <c r="A35" s="98">
        <v>3.0</v>
      </c>
      <c r="B35" s="99" t="str">
        <f>VLOOKUP("Inestable",$A$8:$D$12,2,FALSE)*B23</f>
        <v>#N/A</v>
      </c>
      <c r="C35" s="99" t="str">
        <f>VLOOKUP("Inestable",$A$8:$D$12,3,FALSE)*C23</f>
        <v>#N/A</v>
      </c>
      <c r="D35" s="99" t="str">
        <f>VLOOKUP("Inestable",$A$8:$D$12,4,FALSE)*D23</f>
        <v>#N/A</v>
      </c>
      <c r="E35" s="4"/>
      <c r="F35" s="2"/>
      <c r="G35" s="2"/>
      <c r="H35" s="2"/>
      <c r="I35" s="2"/>
      <c r="J35" s="2"/>
      <c r="K35" s="2"/>
      <c r="L35" s="2"/>
      <c r="M35" s="2"/>
      <c r="N35" s="2"/>
    </row>
    <row r="36" ht="15.75" customHeight="1">
      <c r="A36" s="100">
        <v>4.0</v>
      </c>
      <c r="B36" s="99">
        <f>VLOOKUP("Estable",$A$8:$D$12,2,FALSE)*B24</f>
        <v>0</v>
      </c>
      <c r="C36" s="99">
        <f>VLOOKUP("Estable",$A$8:$D$12,3,FALSE)*C24</f>
        <v>0</v>
      </c>
      <c r="D36" s="99">
        <f>VLOOKUP("Estable",$A$8:$D$12,4,FALSE)*D24</f>
        <v>4</v>
      </c>
      <c r="E36" s="4"/>
      <c r="F36" s="2"/>
      <c r="G36" s="2"/>
      <c r="H36" s="2"/>
      <c r="I36" s="2"/>
      <c r="J36" s="2"/>
      <c r="K36" s="2"/>
      <c r="L36" s="2"/>
      <c r="M36" s="2"/>
      <c r="N36" s="2"/>
    </row>
    <row r="37" ht="15.75" customHeight="1">
      <c r="A37" s="101">
        <v>5.0</v>
      </c>
      <c r="B37" s="99">
        <f>VLOOKUP("Confiable",$A$8:$D$12,2,FALSE)*B25</f>
        <v>285</v>
      </c>
      <c r="C37" s="99">
        <f>VLOOKUP("Confiable",$A$8:$D$12,3,FALSE)*C25</f>
        <v>60</v>
      </c>
      <c r="D37" s="99">
        <f>VLOOKUP("Confiable",$A$8:$D$12,4,FALSE)*D25</f>
        <v>15</v>
      </c>
      <c r="E37" s="63"/>
      <c r="F37" s="2"/>
      <c r="G37" s="2"/>
      <c r="H37" s="2"/>
      <c r="I37" s="2"/>
      <c r="J37" s="2"/>
      <c r="K37" s="2"/>
      <c r="L37" s="2"/>
      <c r="M37" s="2"/>
      <c r="N37" s="2"/>
    </row>
    <row r="38" ht="15.75" customHeight="1">
      <c r="A38" s="102" t="s">
        <v>95</v>
      </c>
      <c r="B38" s="96" t="str">
        <f t="shared" ref="B38:D38" si="1">SUM(B33:B37)</f>
        <v>#N/A</v>
      </c>
      <c r="C38" s="96" t="str">
        <f t="shared" si="1"/>
        <v>#N/A</v>
      </c>
      <c r="D38" s="97" t="str">
        <f t="shared" si="1"/>
        <v>#N/A</v>
      </c>
      <c r="E38" s="103" t="str">
        <f>SUM(B38:D38)</f>
        <v>#N/A</v>
      </c>
      <c r="F38" s="2"/>
      <c r="G38" s="2"/>
      <c r="H38" s="2"/>
      <c r="I38" s="2"/>
      <c r="J38" s="2"/>
      <c r="K38" s="2"/>
      <c r="L38" s="2"/>
      <c r="M38" s="2"/>
      <c r="N38" s="2"/>
    </row>
    <row r="39" ht="15.75" customHeight="1">
      <c r="A39" s="14"/>
      <c r="B39" s="14"/>
      <c r="C39" s="14"/>
      <c r="D39" s="14"/>
      <c r="E39" s="104"/>
      <c r="F39" s="2"/>
      <c r="G39" s="2"/>
      <c r="H39" s="2"/>
      <c r="I39" s="2"/>
      <c r="J39" s="2"/>
      <c r="K39" s="2"/>
      <c r="L39" s="2"/>
      <c r="M39" s="2"/>
      <c r="N39" s="2"/>
    </row>
    <row r="40" ht="15.75" customHeight="1">
      <c r="A40" s="105" t="s">
        <v>96</v>
      </c>
      <c r="B40" s="106" t="str">
        <f t="shared" ref="B40:D40" si="2">(+B38*100%)/B26</f>
        <v>#N/A</v>
      </c>
      <c r="C40" s="106" t="str">
        <f t="shared" si="2"/>
        <v>#N/A</v>
      </c>
      <c r="D40" s="106" t="str">
        <f t="shared" si="2"/>
        <v>#N/A</v>
      </c>
      <c r="E40" s="4"/>
      <c r="F40" s="2"/>
      <c r="G40" s="2"/>
      <c r="H40" s="2"/>
      <c r="I40" s="2"/>
      <c r="J40" s="2"/>
      <c r="K40" s="2"/>
      <c r="L40" s="2"/>
      <c r="M40" s="2"/>
      <c r="N40" s="2"/>
    </row>
    <row r="41" ht="15.75" customHeight="1">
      <c r="A41" s="4"/>
      <c r="B41" s="4"/>
      <c r="C41" s="4"/>
      <c r="D41" s="4"/>
      <c r="E41" s="4"/>
      <c r="F41" s="2"/>
      <c r="G41" s="2"/>
      <c r="H41" s="2"/>
      <c r="I41" s="2"/>
      <c r="J41" s="2"/>
      <c r="K41" s="2"/>
      <c r="L41" s="2"/>
      <c r="M41" s="2"/>
      <c r="N41" s="2"/>
    </row>
    <row r="42" ht="15.75" customHeight="1">
      <c r="A42" s="63"/>
      <c r="B42" s="63"/>
      <c r="C42" s="63"/>
      <c r="D42" s="63"/>
      <c r="E42" s="4"/>
      <c r="F42" s="2"/>
      <c r="G42" s="2"/>
      <c r="H42" s="2"/>
      <c r="I42" s="2"/>
      <c r="J42" s="2"/>
      <c r="K42" s="2"/>
      <c r="L42" s="2"/>
      <c r="M42" s="2"/>
      <c r="N42" s="2"/>
    </row>
    <row r="43" ht="15.75" customHeight="1">
      <c r="A43" s="107"/>
      <c r="B43" s="108" t="s">
        <v>97</v>
      </c>
      <c r="C43" s="109"/>
      <c r="D43" s="110" t="str">
        <f>+E38/E26</f>
        <v>#N/A</v>
      </c>
      <c r="E43" s="4"/>
      <c r="F43" s="2"/>
      <c r="G43" s="2"/>
      <c r="H43" s="2"/>
      <c r="I43" s="2"/>
      <c r="J43" s="2"/>
      <c r="K43" s="2"/>
      <c r="L43" s="2"/>
      <c r="M43" s="2"/>
      <c r="N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E2"/>
    <mergeCell ref="A18:D18"/>
    <mergeCell ref="A30:D30"/>
  </mergeCells>
  <conditionalFormatting sqref="D43">
    <cfRule type="cellIs" dxfId="0" priority="1" operator="lessThan">
      <formula>0.7</formula>
    </cfRule>
  </conditionalFormatting>
  <conditionalFormatting sqref="D43">
    <cfRule type="cellIs" dxfId="0" priority="2" operator="between">
      <formula>0.7</formula>
      <formula>0.79</formula>
    </cfRule>
  </conditionalFormatting>
  <conditionalFormatting sqref="D43">
    <cfRule type="cellIs" dxfId="0" priority="3" operator="greaterThanOrEqual">
      <formula>0.8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5.71"/>
    <col customWidth="1" min="2" max="2" width="12.43"/>
    <col customWidth="1" min="3" max="3" width="15.86"/>
    <col customWidth="1" min="4" max="4" width="10.29"/>
    <col customWidth="1" min="5" max="5" width="101.14"/>
    <col customWidth="1" min="6" max="11" width="8.71"/>
  </cols>
  <sheetData>
    <row r="1">
      <c r="A1" s="2"/>
      <c r="B1" s="2"/>
      <c r="C1" s="4"/>
      <c r="D1" s="2"/>
      <c r="E1" s="2"/>
      <c r="I1" s="10" t="s">
        <v>2</v>
      </c>
      <c r="J1" s="10" t="s">
        <v>5</v>
      </c>
      <c r="K1" s="10" t="s">
        <v>6</v>
      </c>
    </row>
    <row r="2">
      <c r="A2" s="2"/>
      <c r="B2" s="2"/>
      <c r="C2" s="4"/>
      <c r="D2" s="2"/>
      <c r="E2" s="2"/>
      <c r="I2" s="10" t="s">
        <v>7</v>
      </c>
      <c r="J2" s="10" t="s">
        <v>8</v>
      </c>
      <c r="K2" s="10" t="s">
        <v>9</v>
      </c>
    </row>
    <row r="3">
      <c r="A3" s="2"/>
      <c r="B3" s="8"/>
      <c r="C3" s="14"/>
      <c r="D3" s="8"/>
      <c r="E3" s="2"/>
      <c r="I3" s="10" t="s">
        <v>11</v>
      </c>
      <c r="J3" s="10" t="s">
        <v>12</v>
      </c>
      <c r="K3" s="10" t="s">
        <v>13</v>
      </c>
    </row>
    <row r="4">
      <c r="A4" s="16"/>
      <c r="B4" s="18"/>
      <c r="C4" s="18"/>
      <c r="D4" s="20" t="s">
        <v>15</v>
      </c>
      <c r="E4" s="21" t="s">
        <v>17</v>
      </c>
      <c r="K4" s="10" t="s">
        <v>18</v>
      </c>
    </row>
    <row r="5">
      <c r="A5" s="23" t="s">
        <v>19</v>
      </c>
      <c r="B5" s="25" t="s">
        <v>20</v>
      </c>
      <c r="C5" s="27" t="s">
        <v>21</v>
      </c>
      <c r="D5" s="25" t="s">
        <v>22</v>
      </c>
      <c r="E5" s="2"/>
      <c r="K5" s="10" t="s">
        <v>23</v>
      </c>
    </row>
    <row r="6">
      <c r="A6" s="29" t="s">
        <v>24</v>
      </c>
      <c r="B6" s="31"/>
      <c r="C6" s="30"/>
      <c r="D6" s="30"/>
      <c r="E6" s="2"/>
      <c r="K6" s="10" t="s">
        <v>11</v>
      </c>
    </row>
    <row r="7">
      <c r="A7" s="29" t="s">
        <v>26</v>
      </c>
      <c r="B7" s="30"/>
      <c r="C7" s="30"/>
      <c r="D7" s="30"/>
      <c r="E7" s="2"/>
    </row>
    <row r="8">
      <c r="A8" s="35" t="s">
        <v>27</v>
      </c>
      <c r="B8" s="37" t="s">
        <v>5</v>
      </c>
      <c r="C8" s="48" t="s">
        <v>7</v>
      </c>
      <c r="D8" s="37" t="s">
        <v>6</v>
      </c>
      <c r="E8" s="4" t="s">
        <v>39</v>
      </c>
    </row>
    <row r="9">
      <c r="A9" s="35" t="s">
        <v>40</v>
      </c>
      <c r="B9" s="37" t="s">
        <v>5</v>
      </c>
      <c r="C9" s="48" t="s">
        <v>7</v>
      </c>
      <c r="D9" s="37" t="s">
        <v>6</v>
      </c>
      <c r="E9" s="4" t="s">
        <v>41</v>
      </c>
    </row>
    <row r="10">
      <c r="A10" s="35" t="s">
        <v>42</v>
      </c>
      <c r="B10" s="37" t="s">
        <v>5</v>
      </c>
      <c r="C10" s="48" t="s">
        <v>7</v>
      </c>
      <c r="D10" s="37" t="s">
        <v>6</v>
      </c>
      <c r="E10" s="4" t="s">
        <v>43</v>
      </c>
    </row>
    <row r="11">
      <c r="A11" s="35" t="s">
        <v>44</v>
      </c>
      <c r="B11" s="37" t="s">
        <v>8</v>
      </c>
      <c r="C11" s="48" t="s">
        <v>7</v>
      </c>
      <c r="D11" s="37" t="s">
        <v>9</v>
      </c>
      <c r="E11" s="2"/>
    </row>
    <row r="12">
      <c r="A12" s="35" t="s">
        <v>45</v>
      </c>
      <c r="B12" s="37" t="s">
        <v>5</v>
      </c>
      <c r="C12" s="48" t="s">
        <v>7</v>
      </c>
      <c r="D12" s="37" t="s">
        <v>6</v>
      </c>
      <c r="E12" s="4" t="s">
        <v>46</v>
      </c>
    </row>
    <row r="13">
      <c r="A13" s="35" t="s">
        <v>47</v>
      </c>
      <c r="B13" s="37" t="s">
        <v>5</v>
      </c>
      <c r="C13" s="48" t="s">
        <v>7</v>
      </c>
      <c r="D13" s="37" t="s">
        <v>6</v>
      </c>
      <c r="E13" s="4" t="s">
        <v>48</v>
      </c>
    </row>
    <row r="14">
      <c r="A14" s="35" t="s">
        <v>49</v>
      </c>
      <c r="B14" s="37" t="s">
        <v>5</v>
      </c>
      <c r="C14" s="48" t="s">
        <v>7</v>
      </c>
      <c r="D14" s="37" t="s">
        <v>6</v>
      </c>
      <c r="E14" s="4" t="s">
        <v>50</v>
      </c>
    </row>
    <row r="15">
      <c r="A15" s="61" t="s">
        <v>51</v>
      </c>
      <c r="B15" s="37" t="s">
        <v>5</v>
      </c>
      <c r="C15" s="48" t="s">
        <v>7</v>
      </c>
      <c r="D15" s="37" t="s">
        <v>6</v>
      </c>
      <c r="E15" s="4" t="s">
        <v>52</v>
      </c>
    </row>
    <row r="16">
      <c r="A16" s="61" t="s">
        <v>53</v>
      </c>
      <c r="B16" s="37" t="s">
        <v>8</v>
      </c>
      <c r="C16" s="48" t="s">
        <v>7</v>
      </c>
      <c r="D16" s="37" t="s">
        <v>6</v>
      </c>
      <c r="E16" s="4" t="s">
        <v>54</v>
      </c>
    </row>
    <row r="17">
      <c r="A17" s="61" t="s">
        <v>55</v>
      </c>
      <c r="B17" s="37" t="s">
        <v>5</v>
      </c>
      <c r="C17" s="48" t="s">
        <v>7</v>
      </c>
      <c r="D17" s="37" t="s">
        <v>6</v>
      </c>
      <c r="E17" s="4" t="s">
        <v>56</v>
      </c>
    </row>
    <row r="18">
      <c r="A18" s="61" t="s">
        <v>57</v>
      </c>
      <c r="B18" s="37" t="s">
        <v>12</v>
      </c>
      <c r="C18" s="48" t="s">
        <v>7</v>
      </c>
      <c r="D18" s="37" t="s">
        <v>6</v>
      </c>
      <c r="E18" s="2"/>
    </row>
    <row r="19">
      <c r="A19" s="61" t="s">
        <v>58</v>
      </c>
      <c r="B19" s="37" t="s">
        <v>12</v>
      </c>
      <c r="C19" s="48" t="s">
        <v>7</v>
      </c>
      <c r="D19" s="37" t="s">
        <v>6</v>
      </c>
      <c r="E19" s="2"/>
    </row>
    <row r="20">
      <c r="A20" s="28"/>
      <c r="B20" s="37"/>
      <c r="C20" s="48"/>
      <c r="D20" s="37"/>
      <c r="E20" s="2"/>
    </row>
    <row r="21" ht="15.75" customHeight="1">
      <c r="A21" s="29" t="s">
        <v>59</v>
      </c>
      <c r="B21" s="37"/>
      <c r="C21" s="48"/>
      <c r="D21" s="37"/>
      <c r="E21" s="2"/>
    </row>
    <row r="22" ht="15.75" customHeight="1">
      <c r="A22" s="35" t="s">
        <v>61</v>
      </c>
      <c r="B22" s="37" t="s">
        <v>5</v>
      </c>
      <c r="C22" s="48" t="s">
        <v>7</v>
      </c>
      <c r="D22" s="37" t="s">
        <v>6</v>
      </c>
      <c r="E22" s="4" t="s">
        <v>62</v>
      </c>
    </row>
    <row r="23" ht="15.75" customHeight="1">
      <c r="A23" s="35" t="s">
        <v>63</v>
      </c>
      <c r="B23" s="37" t="s">
        <v>12</v>
      </c>
      <c r="C23" s="48" t="s">
        <v>7</v>
      </c>
      <c r="D23" s="37" t="s">
        <v>6</v>
      </c>
      <c r="E23" s="4"/>
    </row>
    <row r="24" ht="15.75" customHeight="1">
      <c r="A24" s="35" t="s">
        <v>64</v>
      </c>
      <c r="B24" s="37" t="s">
        <v>5</v>
      </c>
      <c r="C24" s="48" t="s">
        <v>7</v>
      </c>
      <c r="D24" s="37" t="s">
        <v>6</v>
      </c>
      <c r="E24" s="4" t="s">
        <v>65</v>
      </c>
    </row>
    <row r="25" ht="15.75" customHeight="1">
      <c r="A25" s="35" t="s">
        <v>66</v>
      </c>
      <c r="B25" s="37" t="s">
        <v>12</v>
      </c>
      <c r="C25" s="48" t="s">
        <v>7</v>
      </c>
      <c r="D25" s="37" t="s">
        <v>6</v>
      </c>
      <c r="E25" s="4"/>
    </row>
    <row r="26" ht="15.75" customHeight="1">
      <c r="A26" s="35" t="s">
        <v>67</v>
      </c>
      <c r="B26" s="37" t="s">
        <v>5</v>
      </c>
      <c r="C26" s="48" t="s">
        <v>7</v>
      </c>
      <c r="D26" s="37" t="s">
        <v>6</v>
      </c>
      <c r="E26" s="4" t="s">
        <v>68</v>
      </c>
    </row>
    <row r="27" ht="15.75" customHeight="1">
      <c r="A27" s="35"/>
      <c r="B27" s="37"/>
      <c r="C27" s="48"/>
      <c r="D27" s="37"/>
      <c r="E27" s="2"/>
    </row>
    <row r="28" ht="15.75" customHeight="1">
      <c r="A28" s="29" t="s">
        <v>69</v>
      </c>
      <c r="B28" s="37"/>
      <c r="C28" s="48"/>
      <c r="D28" s="37"/>
      <c r="E28" s="2"/>
    </row>
    <row r="29" ht="15.75" customHeight="1">
      <c r="A29" s="35" t="s">
        <v>70</v>
      </c>
      <c r="B29" s="37" t="s">
        <v>5</v>
      </c>
      <c r="C29" s="48" t="s">
        <v>7</v>
      </c>
      <c r="D29" s="37" t="s">
        <v>6</v>
      </c>
      <c r="E29" s="2"/>
    </row>
    <row r="30" ht="15.75" customHeight="1">
      <c r="A30" s="35" t="s">
        <v>71</v>
      </c>
      <c r="B30" s="37" t="s">
        <v>5</v>
      </c>
      <c r="C30" s="48" t="s">
        <v>7</v>
      </c>
      <c r="D30" s="37" t="s">
        <v>6</v>
      </c>
      <c r="E30" s="2"/>
    </row>
    <row r="31" ht="15.75" customHeight="1">
      <c r="A31" s="35" t="s">
        <v>73</v>
      </c>
      <c r="B31" s="37" t="s">
        <v>5</v>
      </c>
      <c r="C31" s="48" t="s">
        <v>2</v>
      </c>
      <c r="D31" s="37" t="s">
        <v>13</v>
      </c>
      <c r="E31" s="2"/>
    </row>
    <row r="32" ht="15.75" customHeight="1">
      <c r="A32" s="35" t="s">
        <v>74</v>
      </c>
      <c r="B32" s="37" t="s">
        <v>5</v>
      </c>
      <c r="C32" s="48" t="s">
        <v>7</v>
      </c>
      <c r="D32" s="37" t="s">
        <v>6</v>
      </c>
      <c r="E32" s="2"/>
    </row>
    <row r="33" ht="15.75" customHeight="1">
      <c r="A33" s="35" t="s">
        <v>75</v>
      </c>
      <c r="B33" s="37" t="s">
        <v>5</v>
      </c>
      <c r="C33" s="48" t="s">
        <v>7</v>
      </c>
      <c r="D33" s="37" t="s">
        <v>6</v>
      </c>
      <c r="E33" s="2"/>
    </row>
    <row r="34" ht="15.75" customHeight="1">
      <c r="A34" s="61" t="s">
        <v>76</v>
      </c>
      <c r="B34" s="72" t="s">
        <v>5</v>
      </c>
      <c r="C34" s="48" t="s">
        <v>2</v>
      </c>
      <c r="D34" s="37" t="s">
        <v>23</v>
      </c>
      <c r="E34" s="2"/>
    </row>
    <row r="35" ht="15.75" customHeight="1">
      <c r="A35" s="35" t="s">
        <v>77</v>
      </c>
      <c r="B35" s="37" t="s">
        <v>8</v>
      </c>
      <c r="C35" s="48" t="s">
        <v>2</v>
      </c>
      <c r="D35" s="37" t="s">
        <v>13</v>
      </c>
      <c r="E35" s="2"/>
    </row>
    <row r="36" ht="15.75" customHeight="1">
      <c r="A36" s="35" t="s">
        <v>78</v>
      </c>
      <c r="B36" s="37" t="s">
        <v>5</v>
      </c>
      <c r="C36" s="48" t="s">
        <v>7</v>
      </c>
      <c r="D36" s="37" t="s">
        <v>6</v>
      </c>
      <c r="E36" s="2"/>
    </row>
    <row r="37" ht="15.75" customHeight="1">
      <c r="A37" s="35" t="s">
        <v>79</v>
      </c>
      <c r="B37" s="37" t="s">
        <v>8</v>
      </c>
      <c r="C37" s="48" t="s">
        <v>7</v>
      </c>
      <c r="D37" s="37" t="s">
        <v>6</v>
      </c>
      <c r="E37" s="2"/>
    </row>
    <row r="38" ht="15.75" customHeight="1">
      <c r="A38" s="35" t="s">
        <v>80</v>
      </c>
      <c r="B38" s="37" t="s">
        <v>5</v>
      </c>
      <c r="C38" s="48" t="s">
        <v>7</v>
      </c>
      <c r="D38" s="37" t="s">
        <v>6</v>
      </c>
      <c r="E38" s="2"/>
    </row>
    <row r="39" ht="15.75" customHeight="1">
      <c r="A39" s="35" t="s">
        <v>81</v>
      </c>
      <c r="B39" s="37" t="s">
        <v>5</v>
      </c>
      <c r="C39" s="48" t="s">
        <v>7</v>
      </c>
      <c r="D39" s="37" t="s">
        <v>6</v>
      </c>
      <c r="E39" s="2"/>
    </row>
    <row r="40" ht="15.75" customHeight="1">
      <c r="A40" s="35" t="s">
        <v>82</v>
      </c>
      <c r="B40" s="37" t="s">
        <v>12</v>
      </c>
      <c r="C40" s="48" t="s">
        <v>7</v>
      </c>
      <c r="D40" s="37" t="s">
        <v>6</v>
      </c>
      <c r="E40" s="2"/>
    </row>
    <row r="41" ht="15.75" customHeight="1">
      <c r="A41" s="35"/>
      <c r="B41" s="37"/>
      <c r="C41" s="48"/>
      <c r="D41" s="37"/>
      <c r="E41" s="2"/>
    </row>
    <row r="42" ht="15.75" customHeight="1">
      <c r="A42" s="29" t="s">
        <v>83</v>
      </c>
      <c r="B42" s="37"/>
      <c r="C42" s="48"/>
      <c r="D42" s="37"/>
      <c r="E42" s="2"/>
    </row>
    <row r="43" ht="15.75" customHeight="1">
      <c r="A43" s="35" t="s">
        <v>84</v>
      </c>
      <c r="B43" s="37" t="s">
        <v>5</v>
      </c>
      <c r="C43" s="48" t="s">
        <v>7</v>
      </c>
      <c r="D43" s="37" t="s">
        <v>6</v>
      </c>
      <c r="E43" s="2"/>
    </row>
    <row r="44" ht="15.75" customHeight="1">
      <c r="A44" s="35" t="s">
        <v>85</v>
      </c>
      <c r="B44" s="37" t="s">
        <v>8</v>
      </c>
      <c r="C44" s="48" t="s">
        <v>7</v>
      </c>
      <c r="D44" s="37" t="s">
        <v>6</v>
      </c>
      <c r="E44" s="2"/>
    </row>
    <row r="45" ht="15.75" customHeight="1">
      <c r="A45" s="61" t="s">
        <v>86</v>
      </c>
      <c r="B45" s="72" t="s">
        <v>12</v>
      </c>
      <c r="C45" s="48" t="s">
        <v>7</v>
      </c>
      <c r="D45" s="37" t="s">
        <v>6</v>
      </c>
      <c r="E45" s="2"/>
    </row>
    <row r="46" ht="15.75" customHeight="1">
      <c r="A46" s="61"/>
      <c r="B46" s="72"/>
      <c r="C46" s="48"/>
      <c r="D46" s="37"/>
      <c r="E46" s="2"/>
    </row>
    <row r="47" ht="15.75" customHeight="1">
      <c r="A47" s="78" t="s">
        <v>87</v>
      </c>
      <c r="B47" s="72"/>
      <c r="C47" s="48"/>
      <c r="D47" s="37"/>
      <c r="E47" s="2"/>
    </row>
    <row r="48" ht="15.75" customHeight="1">
      <c r="A48" s="61" t="s">
        <v>88</v>
      </c>
      <c r="B48" s="37" t="s">
        <v>8</v>
      </c>
      <c r="C48" s="80" t="s">
        <v>7</v>
      </c>
      <c r="D48" s="37" t="s">
        <v>23</v>
      </c>
      <c r="E48" s="2"/>
    </row>
    <row r="49" ht="15.75" customHeight="1">
      <c r="A49" s="61" t="s">
        <v>89</v>
      </c>
      <c r="B49" s="37" t="s">
        <v>12</v>
      </c>
      <c r="C49" s="80" t="s">
        <v>7</v>
      </c>
      <c r="D49" s="37" t="s">
        <v>23</v>
      </c>
      <c r="E49" s="2"/>
    </row>
    <row r="50" ht="15.75" customHeight="1">
      <c r="A50" s="35"/>
      <c r="B50" s="37"/>
      <c r="C50" s="48"/>
      <c r="D50" s="37"/>
      <c r="E50" s="2"/>
    </row>
    <row r="51" ht="15.75" customHeight="1">
      <c r="A51" s="78"/>
      <c r="B51" s="37"/>
      <c r="C51" s="48"/>
      <c r="D51" s="37"/>
      <c r="E51" s="2"/>
    </row>
    <row r="52" ht="15.75" customHeight="1">
      <c r="A52" s="35"/>
      <c r="B52" s="37"/>
      <c r="C52" s="48"/>
      <c r="D52" s="37"/>
      <c r="E52" s="2"/>
    </row>
    <row r="53" ht="15.75" customHeight="1">
      <c r="A53" s="30"/>
      <c r="B53" s="37"/>
      <c r="C53" s="48"/>
      <c r="D53" s="37"/>
      <c r="E53" s="2"/>
    </row>
    <row r="54" ht="15.75" customHeight="1">
      <c r="A54" s="35"/>
      <c r="B54" s="37"/>
      <c r="C54" s="48"/>
      <c r="D54" s="37"/>
      <c r="E54" s="2"/>
    </row>
    <row r="55" ht="15.75" customHeight="1">
      <c r="A55" s="35"/>
      <c r="B55" s="37"/>
      <c r="C55" s="48"/>
      <c r="D55" s="37"/>
      <c r="E55" s="2"/>
    </row>
    <row r="56" ht="15.75" customHeight="1">
      <c r="A56" s="61"/>
      <c r="B56" s="37"/>
      <c r="C56" s="48"/>
      <c r="D56" s="37"/>
      <c r="E56" s="2"/>
    </row>
    <row r="57" ht="15.75" customHeight="1">
      <c r="A57" s="61"/>
      <c r="B57" s="37"/>
      <c r="C57" s="48"/>
      <c r="D57" s="37"/>
      <c r="E57" s="2"/>
    </row>
    <row r="58" ht="15.75" customHeight="1">
      <c r="A58" s="35"/>
      <c r="B58" s="37"/>
      <c r="C58" s="48"/>
      <c r="D58" s="37"/>
      <c r="E58" s="2"/>
    </row>
    <row r="59" ht="15.75" customHeight="1">
      <c r="A59" s="30"/>
      <c r="B59" s="37"/>
      <c r="C59" s="48"/>
      <c r="D59" s="37"/>
      <c r="E59" s="2"/>
    </row>
    <row r="60" ht="15.75" customHeight="1">
      <c r="A60" s="35"/>
      <c r="B60" s="37"/>
      <c r="C60" s="48"/>
      <c r="D60" s="37"/>
      <c r="E60" s="2"/>
    </row>
    <row r="61" ht="15.75" customHeight="1">
      <c r="A61" s="35"/>
      <c r="B61" s="37"/>
      <c r="C61" s="48"/>
      <c r="D61" s="37"/>
      <c r="E61" s="2"/>
    </row>
    <row r="62" ht="15.75" customHeight="1">
      <c r="A62" s="28"/>
      <c r="B62" s="30"/>
      <c r="C62" s="30"/>
      <c r="D62" s="30"/>
      <c r="E62" s="2"/>
    </row>
    <row r="63" ht="15.75" customHeight="1">
      <c r="A63" s="28"/>
      <c r="B63" s="30"/>
      <c r="C63" s="30"/>
      <c r="D63" s="30"/>
      <c r="E63" s="2"/>
    </row>
    <row r="64" ht="15.75" customHeight="1">
      <c r="A64" s="28"/>
      <c r="B64" s="30"/>
      <c r="C64" s="30"/>
      <c r="D64" s="30"/>
      <c r="E64" s="2"/>
    </row>
    <row r="65" ht="15.75" customHeight="1">
      <c r="A65" s="28"/>
      <c r="B65" s="30"/>
      <c r="C65" s="30"/>
      <c r="D65" s="30"/>
      <c r="E65" s="2"/>
    </row>
    <row r="66" ht="15.75" customHeight="1">
      <c r="A66" s="28"/>
      <c r="B66" s="30"/>
      <c r="C66" s="30"/>
      <c r="D66" s="30"/>
      <c r="E66" s="2"/>
    </row>
    <row r="67" ht="15.75" customHeight="1">
      <c r="A67" s="28"/>
      <c r="B67" s="30"/>
      <c r="C67" s="30"/>
      <c r="D67" s="30"/>
      <c r="E67" s="2"/>
    </row>
    <row r="68" ht="15.75" customHeight="1">
      <c r="C68" s="89"/>
    </row>
    <row r="69" ht="15.75" customHeight="1">
      <c r="C69" s="89"/>
    </row>
    <row r="70" ht="15.75" customHeight="1">
      <c r="C70" s="89"/>
    </row>
    <row r="71" ht="15.75" customHeight="1">
      <c r="C71" s="89"/>
    </row>
    <row r="72" ht="15.75" customHeight="1">
      <c r="C72" s="89"/>
    </row>
    <row r="73" ht="15.75" customHeight="1">
      <c r="C73" s="89"/>
    </row>
    <row r="74" ht="15.75" customHeight="1">
      <c r="C74" s="89"/>
    </row>
    <row r="75" ht="15.75" customHeight="1">
      <c r="C75" s="89"/>
    </row>
    <row r="76" ht="15.75" customHeight="1">
      <c r="C76" s="89"/>
    </row>
    <row r="77" ht="15.75" customHeight="1">
      <c r="C77" s="89"/>
    </row>
    <row r="78" ht="15.75" customHeight="1">
      <c r="C78" s="89"/>
    </row>
    <row r="79" ht="15.75" customHeight="1">
      <c r="C79" s="89"/>
    </row>
    <row r="80" ht="15.75" customHeight="1">
      <c r="C80" s="89"/>
    </row>
    <row r="81" ht="15.75" customHeight="1">
      <c r="C81" s="89"/>
    </row>
    <row r="82" ht="15.75" customHeight="1">
      <c r="C82" s="89"/>
    </row>
    <row r="83" ht="15.75" customHeight="1">
      <c r="C83" s="89"/>
    </row>
    <row r="84" ht="15.75" customHeight="1">
      <c r="C84" s="89"/>
    </row>
    <row r="85" ht="15.75" customHeight="1">
      <c r="C85" s="89"/>
    </row>
    <row r="86" ht="15.75" customHeight="1">
      <c r="C86" s="89"/>
    </row>
    <row r="87" ht="15.75" customHeight="1">
      <c r="C87" s="89"/>
    </row>
    <row r="88" ht="15.75" customHeight="1">
      <c r="C88" s="89"/>
    </row>
    <row r="89" ht="15.75" customHeight="1">
      <c r="C89" s="89"/>
    </row>
    <row r="90" ht="15.75" customHeight="1">
      <c r="C90" s="89"/>
    </row>
    <row r="91" ht="15.75" customHeight="1">
      <c r="C91" s="89"/>
    </row>
    <row r="92" ht="15.75" customHeight="1">
      <c r="C92" s="89"/>
    </row>
    <row r="93" ht="15.75" customHeight="1">
      <c r="C93" s="89"/>
    </row>
    <row r="94" ht="15.75" customHeight="1">
      <c r="C94" s="89"/>
    </row>
    <row r="95" ht="15.75" customHeight="1">
      <c r="C95" s="89"/>
    </row>
    <row r="96" ht="15.75" customHeight="1">
      <c r="C96" s="89"/>
    </row>
    <row r="97" ht="15.75" customHeight="1">
      <c r="C97" s="89"/>
    </row>
    <row r="98" ht="15.75" customHeight="1">
      <c r="C98" s="89"/>
    </row>
    <row r="99" ht="15.75" customHeight="1">
      <c r="C99" s="89"/>
    </row>
    <row r="100" ht="15.75" customHeight="1">
      <c r="C100" s="89"/>
    </row>
    <row r="101" ht="15.75" customHeight="1">
      <c r="C101" s="89"/>
    </row>
    <row r="102" ht="15.75" customHeight="1">
      <c r="C102" s="89"/>
    </row>
    <row r="103" ht="15.75" customHeight="1">
      <c r="C103" s="89"/>
    </row>
    <row r="104" ht="15.75" customHeight="1">
      <c r="C104" s="89"/>
    </row>
    <row r="105" ht="15.75" customHeight="1">
      <c r="C105" s="89"/>
    </row>
    <row r="106" ht="15.75" customHeight="1">
      <c r="C106" s="89"/>
    </row>
    <row r="107" ht="15.75" customHeight="1">
      <c r="C107" s="89"/>
    </row>
    <row r="108" ht="15.75" customHeight="1">
      <c r="C108" s="89"/>
    </row>
    <row r="109" ht="15.75" customHeight="1">
      <c r="C109" s="89"/>
    </row>
    <row r="110" ht="15.75" customHeight="1">
      <c r="C110" s="89"/>
    </row>
    <row r="111" ht="15.75" customHeight="1">
      <c r="C111" s="89"/>
    </row>
    <row r="112" ht="15.75" customHeight="1">
      <c r="C112" s="89"/>
    </row>
    <row r="113" ht="15.75" customHeight="1">
      <c r="C113" s="89"/>
    </row>
    <row r="114" ht="15.75" customHeight="1">
      <c r="C114" s="89"/>
    </row>
    <row r="115" ht="15.75" customHeight="1">
      <c r="C115" s="89"/>
    </row>
    <row r="116" ht="15.75" customHeight="1">
      <c r="C116" s="89"/>
    </row>
    <row r="117" ht="15.75" customHeight="1">
      <c r="C117" s="89"/>
    </row>
    <row r="118" ht="15.75" customHeight="1">
      <c r="C118" s="89"/>
    </row>
    <row r="119" ht="15.75" customHeight="1">
      <c r="C119" s="89"/>
    </row>
    <row r="120" ht="15.75" customHeight="1">
      <c r="C120" s="89"/>
    </row>
    <row r="121" ht="15.75" customHeight="1">
      <c r="C121" s="89"/>
    </row>
    <row r="122" ht="15.75" customHeight="1">
      <c r="C122" s="89"/>
    </row>
    <row r="123" ht="15.75" customHeight="1">
      <c r="C123" s="89"/>
    </row>
    <row r="124" ht="15.75" customHeight="1">
      <c r="C124" s="89"/>
    </row>
    <row r="125" ht="15.75" customHeight="1">
      <c r="C125" s="89"/>
    </row>
    <row r="126" ht="15.75" customHeight="1">
      <c r="C126" s="89"/>
    </row>
    <row r="127" ht="15.75" customHeight="1">
      <c r="C127" s="89"/>
    </row>
    <row r="128" ht="15.75" customHeight="1">
      <c r="C128" s="89"/>
    </row>
    <row r="129" ht="15.75" customHeight="1">
      <c r="C129" s="89"/>
    </row>
    <row r="130" ht="15.75" customHeight="1">
      <c r="C130" s="89"/>
    </row>
    <row r="131" ht="15.75" customHeight="1">
      <c r="C131" s="89"/>
    </row>
    <row r="132" ht="15.75" customHeight="1">
      <c r="C132" s="89"/>
    </row>
    <row r="133" ht="15.75" customHeight="1">
      <c r="C133" s="89"/>
    </row>
    <row r="134" ht="15.75" customHeight="1">
      <c r="C134" s="89"/>
    </row>
    <row r="135" ht="15.75" customHeight="1">
      <c r="C135" s="89"/>
    </row>
    <row r="136" ht="15.75" customHeight="1">
      <c r="C136" s="89"/>
    </row>
    <row r="137" ht="15.75" customHeight="1">
      <c r="C137" s="89"/>
    </row>
    <row r="138" ht="15.75" customHeight="1">
      <c r="C138" s="89"/>
    </row>
    <row r="139" ht="15.75" customHeight="1">
      <c r="C139" s="89"/>
    </row>
    <row r="140" ht="15.75" customHeight="1">
      <c r="C140" s="89"/>
    </row>
    <row r="141" ht="15.75" customHeight="1">
      <c r="C141" s="89"/>
    </row>
    <row r="142" ht="15.75" customHeight="1">
      <c r="C142" s="89"/>
    </row>
    <row r="143" ht="15.75" customHeight="1">
      <c r="C143" s="89"/>
    </row>
    <row r="144" ht="15.75" customHeight="1">
      <c r="C144" s="89"/>
    </row>
    <row r="145" ht="15.75" customHeight="1">
      <c r="C145" s="89"/>
    </row>
    <row r="146" ht="15.75" customHeight="1">
      <c r="C146" s="89"/>
    </row>
    <row r="147" ht="15.75" customHeight="1">
      <c r="C147" s="89"/>
    </row>
    <row r="148" ht="15.75" customHeight="1">
      <c r="C148" s="89"/>
    </row>
    <row r="149" ht="15.75" customHeight="1">
      <c r="C149" s="89"/>
    </row>
    <row r="150" ht="15.75" customHeight="1">
      <c r="C150" s="89"/>
    </row>
    <row r="151" ht="15.75" customHeight="1">
      <c r="C151" s="89"/>
    </row>
    <row r="152" ht="15.75" customHeight="1">
      <c r="C152" s="89"/>
    </row>
    <row r="153" ht="15.75" customHeight="1">
      <c r="C153" s="89"/>
    </row>
    <row r="154" ht="15.75" customHeight="1">
      <c r="C154" s="89"/>
    </row>
    <row r="155" ht="15.75" customHeight="1">
      <c r="C155" s="89"/>
    </row>
    <row r="156" ht="15.75" customHeight="1">
      <c r="C156" s="89"/>
    </row>
    <row r="157" ht="15.75" customHeight="1">
      <c r="C157" s="89"/>
    </row>
    <row r="158" ht="15.75" customHeight="1">
      <c r="C158" s="89"/>
    </row>
    <row r="159" ht="15.75" customHeight="1">
      <c r="C159" s="89"/>
    </row>
    <row r="160" ht="15.75" customHeight="1">
      <c r="C160" s="89"/>
    </row>
    <row r="161" ht="15.75" customHeight="1">
      <c r="C161" s="89"/>
    </row>
    <row r="162" ht="15.75" customHeight="1">
      <c r="C162" s="89"/>
    </row>
    <row r="163" ht="15.75" customHeight="1">
      <c r="C163" s="89"/>
    </row>
    <row r="164" ht="15.75" customHeight="1">
      <c r="C164" s="89"/>
    </row>
    <row r="165" ht="15.75" customHeight="1">
      <c r="C165" s="89"/>
    </row>
    <row r="166" ht="15.75" customHeight="1">
      <c r="C166" s="89"/>
    </row>
    <row r="167" ht="15.75" customHeight="1">
      <c r="C167" s="89"/>
    </row>
    <row r="168" ht="15.75" customHeight="1">
      <c r="C168" s="89"/>
    </row>
    <row r="169" ht="15.75" customHeight="1">
      <c r="C169" s="89"/>
    </row>
    <row r="170" ht="15.75" customHeight="1">
      <c r="C170" s="89"/>
    </row>
    <row r="171" ht="15.75" customHeight="1">
      <c r="C171" s="89"/>
    </row>
    <row r="172" ht="15.75" customHeight="1">
      <c r="C172" s="89"/>
    </row>
    <row r="173" ht="15.75" customHeight="1">
      <c r="C173" s="89"/>
    </row>
    <row r="174" ht="15.75" customHeight="1">
      <c r="C174" s="89"/>
    </row>
    <row r="175" ht="15.75" customHeight="1">
      <c r="C175" s="89"/>
    </row>
    <row r="176" ht="15.75" customHeight="1">
      <c r="C176" s="89"/>
    </row>
    <row r="177" ht="15.75" customHeight="1">
      <c r="C177" s="89"/>
    </row>
    <row r="178" ht="15.75" customHeight="1">
      <c r="C178" s="89"/>
    </row>
    <row r="179" ht="15.75" customHeight="1">
      <c r="C179" s="89"/>
    </row>
    <row r="180" ht="15.75" customHeight="1">
      <c r="C180" s="89"/>
    </row>
    <row r="181" ht="15.75" customHeight="1">
      <c r="C181" s="89"/>
    </row>
    <row r="182" ht="15.75" customHeight="1">
      <c r="C182" s="89"/>
    </row>
    <row r="183" ht="15.75" customHeight="1">
      <c r="C183" s="89"/>
    </row>
    <row r="184" ht="15.75" customHeight="1">
      <c r="C184" s="89"/>
    </row>
    <row r="185" ht="15.75" customHeight="1">
      <c r="C185" s="89"/>
    </row>
    <row r="186" ht="15.75" customHeight="1">
      <c r="C186" s="89"/>
    </row>
    <row r="187" ht="15.75" customHeight="1">
      <c r="C187" s="89"/>
    </row>
    <row r="188" ht="15.75" customHeight="1">
      <c r="C188" s="89"/>
    </row>
    <row r="189" ht="15.75" customHeight="1">
      <c r="C189" s="89"/>
    </row>
    <row r="190" ht="15.75" customHeight="1">
      <c r="C190" s="89"/>
    </row>
    <row r="191" ht="15.75" customHeight="1">
      <c r="C191" s="89"/>
    </row>
    <row r="192" ht="15.75" customHeight="1">
      <c r="C192" s="89"/>
    </row>
    <row r="193" ht="15.75" customHeight="1">
      <c r="C193" s="89"/>
    </row>
    <row r="194" ht="15.75" customHeight="1">
      <c r="C194" s="89"/>
    </row>
    <row r="195" ht="15.75" customHeight="1">
      <c r="C195" s="89"/>
    </row>
    <row r="196" ht="15.75" customHeight="1">
      <c r="C196" s="89"/>
    </row>
    <row r="197" ht="15.75" customHeight="1">
      <c r="C197" s="89"/>
    </row>
    <row r="198" ht="15.75" customHeight="1">
      <c r="C198" s="89"/>
    </row>
    <row r="199" ht="15.75" customHeight="1">
      <c r="C199" s="89"/>
    </row>
    <row r="200" ht="15.75" customHeight="1">
      <c r="C200" s="89"/>
    </row>
    <row r="201" ht="15.75" customHeight="1">
      <c r="C201" s="89"/>
    </row>
    <row r="202" ht="15.75" customHeight="1">
      <c r="C202" s="89"/>
    </row>
    <row r="203" ht="15.75" customHeight="1">
      <c r="C203" s="89"/>
    </row>
    <row r="204" ht="15.75" customHeight="1">
      <c r="C204" s="89"/>
    </row>
    <row r="205" ht="15.75" customHeight="1">
      <c r="C205" s="89"/>
    </row>
    <row r="206" ht="15.75" customHeight="1">
      <c r="C206" s="89"/>
    </row>
    <row r="207" ht="15.75" customHeight="1">
      <c r="C207" s="89"/>
    </row>
    <row r="208" ht="15.75" customHeight="1">
      <c r="C208" s="89"/>
    </row>
    <row r="209" ht="15.75" customHeight="1">
      <c r="C209" s="89"/>
    </row>
    <row r="210" ht="15.75" customHeight="1">
      <c r="C210" s="89"/>
    </row>
    <row r="211" ht="15.75" customHeight="1">
      <c r="C211" s="89"/>
    </row>
    <row r="212" ht="15.75" customHeight="1">
      <c r="C212" s="89"/>
    </row>
    <row r="213" ht="15.75" customHeight="1">
      <c r="C213" s="89"/>
    </row>
    <row r="214" ht="15.75" customHeight="1">
      <c r="C214" s="89"/>
    </row>
    <row r="215" ht="15.75" customHeight="1">
      <c r="C215" s="89"/>
    </row>
    <row r="216" ht="15.75" customHeight="1">
      <c r="C216" s="89"/>
    </row>
    <row r="217" ht="15.75" customHeight="1">
      <c r="C217" s="89"/>
    </row>
    <row r="218" ht="15.75" customHeight="1">
      <c r="C218" s="89"/>
    </row>
    <row r="219" ht="15.75" customHeight="1">
      <c r="C219" s="89"/>
    </row>
    <row r="220" ht="15.75" customHeight="1">
      <c r="C220" s="89"/>
    </row>
    <row r="221" ht="15.75" customHeight="1">
      <c r="C221" s="89"/>
    </row>
    <row r="222" ht="15.75" customHeight="1">
      <c r="C222" s="89"/>
    </row>
    <row r="223" ht="15.75" customHeight="1">
      <c r="C223" s="89"/>
    </row>
    <row r="224" ht="15.75" customHeight="1">
      <c r="C224" s="89"/>
    </row>
    <row r="225" ht="15.75" customHeight="1">
      <c r="C225" s="89"/>
    </row>
    <row r="226" ht="15.75" customHeight="1">
      <c r="C226" s="89"/>
    </row>
    <row r="227" ht="15.75" customHeight="1">
      <c r="C227" s="89"/>
    </row>
    <row r="228" ht="15.75" customHeight="1">
      <c r="C228" s="89"/>
    </row>
    <row r="229" ht="15.75" customHeight="1">
      <c r="C229" s="89"/>
    </row>
    <row r="230" ht="15.75" customHeight="1">
      <c r="C230" s="89"/>
    </row>
    <row r="231" ht="15.75" customHeight="1">
      <c r="C231" s="89"/>
    </row>
    <row r="232" ht="15.75" customHeight="1">
      <c r="C232" s="89"/>
    </row>
    <row r="233" ht="15.75" customHeight="1">
      <c r="C233" s="89"/>
    </row>
    <row r="234" ht="15.75" customHeight="1">
      <c r="C234" s="89"/>
    </row>
    <row r="235" ht="15.75" customHeight="1">
      <c r="C235" s="89"/>
    </row>
    <row r="236" ht="15.75" customHeight="1">
      <c r="C236" s="89"/>
    </row>
    <row r="237" ht="15.75" customHeight="1">
      <c r="C237" s="89"/>
    </row>
    <row r="238" ht="15.75" customHeight="1">
      <c r="C238" s="89"/>
    </row>
    <row r="239" ht="15.75" customHeight="1">
      <c r="C239" s="89"/>
    </row>
    <row r="240" ht="15.75" customHeight="1">
      <c r="C240" s="89"/>
    </row>
    <row r="241" ht="15.75" customHeight="1">
      <c r="C241" s="89"/>
    </row>
    <row r="242" ht="15.75" customHeight="1">
      <c r="C242" s="89"/>
    </row>
    <row r="243" ht="15.75" customHeight="1">
      <c r="C243" s="89"/>
    </row>
    <row r="244" ht="15.75" customHeight="1">
      <c r="C244" s="89"/>
    </row>
    <row r="245" ht="15.75" customHeight="1">
      <c r="C245" s="89"/>
    </row>
    <row r="246" ht="15.75" customHeight="1">
      <c r="C246" s="89"/>
    </row>
    <row r="247" ht="15.75" customHeight="1">
      <c r="C247" s="89"/>
    </row>
    <row r="248" ht="15.75" customHeight="1">
      <c r="C248" s="89"/>
    </row>
    <row r="249" ht="15.75" customHeight="1">
      <c r="C249" s="89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5:$K$67"/>
  <dataValidations>
    <dataValidation type="list" allowBlank="1" showErrorMessage="1" sqref="B6:B67">
      <formula1>$J$1:$J$3</formula1>
    </dataValidation>
    <dataValidation type="list" allowBlank="1" showErrorMessage="1" sqref="C6:C67">
      <formula1>$I$1:$I$3</formula1>
    </dataValidation>
    <dataValidation type="list" allowBlank="1" showErrorMessage="1" sqref="D6:D67">
      <formula1>$K$1:$K$6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t="s">
        <v>91</v>
      </c>
      <c r="B1" t="s">
        <v>92</v>
      </c>
    </row>
    <row r="2">
      <c r="A2" t="s">
        <v>11</v>
      </c>
      <c r="B2" t="s">
        <v>11</v>
      </c>
    </row>
    <row r="3">
      <c r="A3" t="s">
        <v>93</v>
      </c>
      <c r="B3" t="s">
        <v>23</v>
      </c>
    </row>
    <row r="4">
      <c r="A4" t="s">
        <v>7</v>
      </c>
      <c r="B4" t="s">
        <v>18</v>
      </c>
    </row>
    <row r="5">
      <c r="B5" t="s">
        <v>13</v>
      </c>
    </row>
    <row r="6">
      <c r="B6" t="s">
        <v>9</v>
      </c>
    </row>
    <row r="7">
      <c r="B7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