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dominik/projects/GradeDashboard/data/"/>
    </mc:Choice>
  </mc:AlternateContent>
  <bookViews>
    <workbookView xWindow="8640" yWindow="1300" windowWidth="24960" windowHeight="18720"/>
  </bookViews>
  <sheets>
    <sheet name="Grades" sheetId="1" r:id="rId1"/>
    <sheet name="Summary" sheetId="5" r:id="rId2"/>
    <sheet name="Visualization" sheetId="4" r:id="rId3"/>
    <sheet name="Settings" sheetId="6" r:id="rId4"/>
    <sheet name="Reference" sheetId="2" r:id="rId5"/>
  </sheets>
  <definedNames>
    <definedName name="_xlnm._FilterDatabase" localSheetId="0" hidden="1">Grades!$A$1:$BF$11</definedName>
    <definedName name="Available">Reference!$A$18:$A$19</definedName>
    <definedName name="gradesData">OFFSET(Grades!$E$1,0,0,Settings!$B$2+1,1)</definedName>
  </definedNames>
  <calcPr calcId="150001" concurrentCalc="0"/>
  <pivotCaches>
    <pivotCache cacheId="3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5" l="1"/>
  <c r="B14" i="5"/>
  <c r="B11" i="5"/>
  <c r="B10" i="5"/>
  <c r="B7" i="5"/>
  <c r="B6" i="5"/>
  <c r="F3" i="1"/>
  <c r="F10" i="1"/>
  <c r="F11" i="1"/>
  <c r="F8" i="1"/>
  <c r="F2" i="1"/>
  <c r="F4" i="1"/>
  <c r="F5" i="1"/>
  <c r="F6" i="1"/>
  <c r="F7" i="1"/>
  <c r="F9" i="1"/>
  <c r="B3" i="5"/>
  <c r="B2" i="5"/>
  <c r="I13" i="1"/>
  <c r="J13" i="1"/>
  <c r="K13" i="1"/>
  <c r="F13" i="1"/>
  <c r="I14" i="1"/>
  <c r="J14" i="1"/>
  <c r="K14" i="1"/>
  <c r="F14" i="1"/>
  <c r="I2" i="1"/>
  <c r="J2" i="1"/>
  <c r="K2" i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E2" i="1"/>
  <c r="E3" i="1"/>
  <c r="E5" i="1"/>
  <c r="E6" i="1"/>
  <c r="E7" i="1"/>
  <c r="E8" i="1"/>
  <c r="E9" i="1"/>
  <c r="E10" i="1"/>
  <c r="E11" i="1"/>
  <c r="A15" i="5"/>
  <c r="A14" i="5"/>
  <c r="A11" i="5"/>
  <c r="A10" i="5"/>
  <c r="A7" i="5"/>
  <c r="A6" i="5"/>
  <c r="A3" i="5"/>
  <c r="A2" i="5"/>
</calcChain>
</file>

<file path=xl/sharedStrings.xml><?xml version="1.0" encoding="utf-8"?>
<sst xmlns="http://schemas.openxmlformats.org/spreadsheetml/2006/main" count="163" uniqueCount="140">
  <si>
    <t>First name</t>
  </si>
  <si>
    <t>Surname</t>
  </si>
  <si>
    <t>ID number</t>
  </si>
  <si>
    <t>Email address</t>
  </si>
  <si>
    <t>Course total</t>
  </si>
  <si>
    <t>Presentation</t>
  </si>
  <si>
    <t>Grade</t>
  </si>
  <si>
    <t>A</t>
  </si>
  <si>
    <t>A-</t>
  </si>
  <si>
    <t>B+</t>
  </si>
  <si>
    <t>B</t>
  </si>
  <si>
    <t>B-</t>
  </si>
  <si>
    <t>C+</t>
  </si>
  <si>
    <t>C</t>
  </si>
  <si>
    <t>C-</t>
  </si>
  <si>
    <t>D+</t>
  </si>
  <si>
    <t>D</t>
  </si>
  <si>
    <t>F</t>
  </si>
  <si>
    <t>Start</t>
  </si>
  <si>
    <t>End</t>
  </si>
  <si>
    <t>Sum's</t>
  </si>
  <si>
    <t>Exam total</t>
  </si>
  <si>
    <t>Class Participation total</t>
  </si>
  <si>
    <t>Mean</t>
  </si>
  <si>
    <t>Median</t>
  </si>
  <si>
    <t>Count of Grade</t>
  </si>
  <si>
    <t>Row Labels</t>
  </si>
  <si>
    <t>Grand Total</t>
  </si>
  <si>
    <t>Extra points</t>
  </si>
  <si>
    <t>Class Participation 1/13/16</t>
  </si>
  <si>
    <t>Class Participation 1/15/16</t>
  </si>
  <si>
    <t>Class Participation 1/20/16</t>
  </si>
  <si>
    <t>Class Participation 1/22/16</t>
  </si>
  <si>
    <t>Class Participation 1/25/16</t>
  </si>
  <si>
    <t>Class Participation 1/27/16</t>
  </si>
  <si>
    <t>Class Participation 1/29/16</t>
  </si>
  <si>
    <t>Class Participation 2/1/16</t>
  </si>
  <si>
    <t>Class Participation 2/3/16</t>
  </si>
  <si>
    <t>Class Participation 2/5/16</t>
  </si>
  <si>
    <t>Class Participation 2/8/16</t>
  </si>
  <si>
    <t>Class Participation 2/10/16</t>
  </si>
  <si>
    <t>Class Participation 2/12/16</t>
  </si>
  <si>
    <t>Class Participation 2/15/16</t>
  </si>
  <si>
    <t>Class Participation 2/17/16</t>
  </si>
  <si>
    <t>Class Participation 2/19/16</t>
  </si>
  <si>
    <t>Class Participation 2/22/16</t>
  </si>
  <si>
    <t>Class Participation 2/24/16</t>
  </si>
  <si>
    <t>Class Participation 2/26/16</t>
  </si>
  <si>
    <t>Class Participation 3/2/16</t>
  </si>
  <si>
    <t>Class Participation 3/4/16</t>
  </si>
  <si>
    <t>Class Participation 3/7/16</t>
  </si>
  <si>
    <t>Class Participation 3/9/16</t>
  </si>
  <si>
    <t>Class Participation 3/11/16</t>
  </si>
  <si>
    <t>Class Participation 3/21/16</t>
  </si>
  <si>
    <t>Class Participation 3/23/16</t>
  </si>
  <si>
    <t>Class Participation 3/28/16</t>
  </si>
  <si>
    <t>Class Participation 3/30/16</t>
  </si>
  <si>
    <t>Class Participation 4/1/16</t>
  </si>
  <si>
    <t>Class Participation 4/4/16</t>
  </si>
  <si>
    <t>Class Participation 4/6/16</t>
  </si>
  <si>
    <t>Class Participation 4/8/16</t>
  </si>
  <si>
    <t>Class Participation 4/11/16</t>
  </si>
  <si>
    <t>Class Participation 4/13/16</t>
  </si>
  <si>
    <t>Class Participation 4/15/16</t>
  </si>
  <si>
    <t>Class Participation 4/18/16</t>
  </si>
  <si>
    <t>Class Participation 4/20/16</t>
  </si>
  <si>
    <t>Class Participation 4/22/16</t>
  </si>
  <si>
    <t>Class Participation 4/25/16</t>
  </si>
  <si>
    <t>Class Participation 4/27/16</t>
  </si>
  <si>
    <t>Class Participation 4/29/16</t>
  </si>
  <si>
    <t>Overall Grade Average</t>
  </si>
  <si>
    <t>First Exam Average</t>
  </si>
  <si>
    <t>Second Exam Average</t>
  </si>
  <si>
    <t>Third Exam Average</t>
  </si>
  <si>
    <t>Number of Students</t>
  </si>
  <si>
    <t>Row number max points</t>
  </si>
  <si>
    <t>value</t>
  </si>
  <si>
    <t>item</t>
  </si>
  <si>
    <t>Exam 1</t>
  </si>
  <si>
    <t>Exam 2</t>
  </si>
  <si>
    <t>Exam 3</t>
  </si>
  <si>
    <t>Assignment total</t>
  </si>
  <si>
    <t>Exam</t>
  </si>
  <si>
    <t>Quiz</t>
  </si>
  <si>
    <t>Assignment</t>
  </si>
  <si>
    <t>Class Participation</t>
  </si>
  <si>
    <t>Yes</t>
  </si>
  <si>
    <t>No</t>
  </si>
  <si>
    <t>Available</t>
  </si>
  <si>
    <t>Extra Points</t>
  </si>
  <si>
    <t>Homework</t>
  </si>
  <si>
    <t>Good</t>
  </si>
  <si>
    <t>Average</t>
  </si>
  <si>
    <t>Poor</t>
  </si>
  <si>
    <t>Class Participation 2/29/16</t>
  </si>
  <si>
    <t>Edie</t>
  </si>
  <si>
    <t>Wherry</t>
  </si>
  <si>
    <t>Ernestina</t>
  </si>
  <si>
    <t>Piekarski</t>
  </si>
  <si>
    <t>Kelli</t>
  </si>
  <si>
    <t>Wickwire</t>
  </si>
  <si>
    <t>Rosalie</t>
  </si>
  <si>
    <t>Watford</t>
  </si>
  <si>
    <t>Sonja</t>
  </si>
  <si>
    <t>Parham</t>
  </si>
  <si>
    <t>Buffy</t>
  </si>
  <si>
    <t>Mcneel</t>
  </si>
  <si>
    <t>Gaynelle</t>
  </si>
  <si>
    <t>Ashalintubbi</t>
  </si>
  <si>
    <t>Zane</t>
  </si>
  <si>
    <t>Shuff</t>
  </si>
  <si>
    <t>Paulette</t>
  </si>
  <si>
    <t>Fetzer</t>
  </si>
  <si>
    <t>Danial</t>
  </si>
  <si>
    <t>Kennett</t>
  </si>
  <si>
    <t>0729402</t>
  </si>
  <si>
    <t>0618128</t>
  </si>
  <si>
    <t>0670953</t>
  </si>
  <si>
    <t>0873366</t>
  </si>
  <si>
    <t>0636174</t>
  </si>
  <si>
    <t>0927599</t>
  </si>
  <si>
    <t>0780927</t>
  </si>
  <si>
    <t>0913604</t>
  </si>
  <si>
    <t>0274283</t>
  </si>
  <si>
    <t>0609059</t>
  </si>
  <si>
    <t>Options</t>
  </si>
  <si>
    <t>Assignment (A)</t>
  </si>
  <si>
    <t>Assignment (B)</t>
  </si>
  <si>
    <t>Assignment (C)</t>
  </si>
  <si>
    <t>Assignment (D)</t>
  </si>
  <si>
    <t>ewherry@university.edu</t>
  </si>
  <si>
    <t>epiekarski@university.edu</t>
  </si>
  <si>
    <t>kwickwire@university.edu</t>
  </si>
  <si>
    <t>rwatford@university.edu</t>
  </si>
  <si>
    <t>sparham@university.edu</t>
  </si>
  <si>
    <t>bmcneel@university.edu</t>
  </si>
  <si>
    <t>gashalintubbi@university.edu</t>
  </si>
  <si>
    <t>zshuff@university.edu</t>
  </si>
  <si>
    <t>pfetzer@university.edu</t>
  </si>
  <si>
    <t>dkennett@university.edu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</si>
</sst>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00000"/>
  </numFmts>
  <fonts count="5" x14ac:knownFonts="1">
    <font>
      <sz val="11"/>
      <color rgb="FF000000"/>
      <name val="Calibri"/>
    </font>
    <font>
      <u/>
      <sz val="11"/>
      <color theme="10"/>
      <name val="Calibri"/>
    </font>
    <font>
      <u/>
      <sz val="11"/>
      <color theme="11"/>
      <name val="Calibri"/>
    </font>
    <font>
      <sz val="10"/>
      <name val="Arial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3" fillId="0" borderId="0" xfId="0" applyNumberFormat="1" applyFont="1"/>
    <xf numFmtId="0" fontId="4" fillId="0" borderId="0" xfId="0" applyFont="1"/>
    <xf numFmtId="0" fontId="3" fillId="0" borderId="0" xfId="0" applyNumberFormat="1" applyFont="1"/>
    <xf numFmtId="2" fontId="3" fillId="0" borderId="0" xfId="0" applyNumberFormat="1" applyFont="1"/>
    <xf numFmtId="2" fontId="4" fillId="0" borderId="0" xfId="0" applyNumberFormat="1" applyFont="1"/>
    <xf numFmtId="165" fontId="3" fillId="0" borderId="0" xfId="0" applyNumberFormat="1" applyFont="1"/>
    <xf numFmtId="164" fontId="4" fillId="0" borderId="0" xfId="0" applyNumberFormat="1" applyFont="1"/>
    <xf numFmtId="165" fontId="0" fillId="0" borderId="0" xfId="0" applyNumberFormat="1"/>
    <xf numFmtId="166" fontId="4" fillId="0" borderId="0" xfId="0" applyNumberFormat="1" applyFont="1"/>
    <xf numFmtId="49" fontId="3" fillId="0" borderId="0" xfId="0" applyNumberFormat="1" applyFont="1" applyAlignment="1">
      <alignment textRotation="90"/>
    </xf>
    <xf numFmtId="0" fontId="4" fillId="0" borderId="0" xfId="0" applyFont="1" applyAlignment="1">
      <alignment textRotation="90"/>
    </xf>
    <xf numFmtId="0" fontId="0" fillId="0" borderId="0" xfId="0" applyAlignment="1">
      <alignment horizontal="right"/>
    </xf>
    <xf numFmtId="0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Visualization!$A$4:$A$10</c:f>
              <c:strCache>
                <c:ptCount val="7"/>
                <c:pt idx="0">
                  <c:v>A-</c:v>
                </c:pt>
                <c:pt idx="1">
                  <c:v>B+</c:v>
                </c:pt>
                <c:pt idx="2">
                  <c:v>B</c:v>
                </c:pt>
                <c:pt idx="3">
                  <c:v>B-</c:v>
                </c:pt>
                <c:pt idx="4">
                  <c:v>C+</c:v>
                </c:pt>
                <c:pt idx="5">
                  <c:v>C-</c:v>
                </c:pt>
                <c:pt idx="6">
                  <c:v>F</c:v>
                </c:pt>
              </c:strCache>
            </c:strRef>
          </c:cat>
          <c:val>
            <c:numRef>
              <c:f>Visualization!$B$4:$B$10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6888000"/>
        <c:axId val="-2116884720"/>
      </c:barChart>
      <c:catAx>
        <c:axId val="-211688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884720"/>
        <c:crosses val="autoZero"/>
        <c:auto val="1"/>
        <c:lblAlgn val="ctr"/>
        <c:lblOffset val="100"/>
        <c:noMultiLvlLbl val="0"/>
      </c:catAx>
      <c:valAx>
        <c:axId val="-21168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88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444500</xdr:colOff>
      <xdr:row>1</xdr:row>
      <xdr:rowOff>63500</xdr:rowOff>
    </xdr:from>
    <xdr:to>
      <xdr:col>13</xdr:col>
      <xdr:colOff>292100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Dominik P.H. Kalisch" refreshedDate="42427.788720254626" createdVersion="4" refreshedVersion="4" minRefreshableVersion="3" recordCount="10">
  <cacheSource type="worksheet">
    <worksheetSource name="=gradesData"/>
  </cacheSource>
  <cacheFields count="1">
    <cacheField name="Grade" numFmtId="0">
      <sharedItems count="10">
        <s v="C+"/>
        <s v="A-"/>
        <s v="F"/>
        <s v="B"/>
        <s v="B-"/>
        <s v="B+"/>
        <s v="C-"/>
        <s v="D" u="1"/>
        <s v="A" u="1"/>
        <s v="C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</r>
  <r>
    <x v="1"/>
  </r>
  <r>
    <x v="2"/>
  </r>
  <r>
    <x v="3"/>
  </r>
  <r>
    <x v="4"/>
  </r>
  <r>
    <x v="5"/>
  </r>
  <r>
    <x v="4"/>
  </r>
  <r>
    <x v="6"/>
  </r>
  <r>
    <x v="0"/>
  </r>
  <r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1" firstHeaderRow="1" firstDataRow="1" firstDataCol="1"/>
  <pivotFields count="1">
    <pivotField axis="axisRow" dataField="1" showAll="0">
      <items count="11">
        <item m="1" x="8"/>
        <item x="1"/>
        <item x="5"/>
        <item x="3"/>
        <item x="4"/>
        <item x="0"/>
        <item m="1" x="9"/>
        <item x="6"/>
        <item m="1" x="7"/>
        <item x="2"/>
        <item t="default"/>
      </items>
    </pivotField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7"/>
    </i>
    <i>
      <x v="9"/>
    </i>
    <i t="grand">
      <x/>
    </i>
  </rowItems>
  <colItems count="1">
    <i/>
  </colItems>
  <dataFields count="1">
    <dataField name="Count of Grade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3"/>
  <sheetViews>
    <sheetView tabSelected="1" zoomScale="110" zoomScaleNormal="110" zoomScalePageLayoutView="11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3" sqref="F23"/>
    </sheetView>
  </sheetViews>
  <sheetFormatPr baseColWidth="10" defaultColWidth="8.83203125" defaultRowHeight="15" x14ac:dyDescent="0.2"/>
  <cols>
    <col min="1" max="3" width="8.83203125" style="6"/>
    <col min="4" max="4" width="19.33203125" style="6" customWidth="1"/>
    <col min="5" max="60" width="5.83203125" style="6" customWidth="1"/>
    <col min="61" max="16384" width="8.83203125" style="6"/>
  </cols>
  <sheetData>
    <row r="1" spans="1:68" ht="128" x14ac:dyDescent="0.2">
      <c r="A1" s="5" t="s">
        <v>0</v>
      </c>
      <c r="B1" s="5" t="s">
        <v>1</v>
      </c>
      <c r="C1" s="5" t="s">
        <v>2</v>
      </c>
      <c r="D1" s="5" t="s">
        <v>3</v>
      </c>
      <c r="E1" s="14" t="s">
        <v>6</v>
      </c>
      <c r="F1" s="14" t="s">
        <v>4</v>
      </c>
      <c r="G1" s="14" t="s">
        <v>28</v>
      </c>
      <c r="H1" s="14" t="s">
        <v>5</v>
      </c>
      <c r="I1" s="14" t="s">
        <v>21</v>
      </c>
      <c r="J1" s="14" t="s">
        <v>81</v>
      </c>
      <c r="K1" s="14" t="s">
        <v>22</v>
      </c>
      <c r="L1" s="14" t="s">
        <v>78</v>
      </c>
      <c r="M1" s="14" t="s">
        <v>79</v>
      </c>
      <c r="N1" s="14" t="s">
        <v>80</v>
      </c>
      <c r="O1" s="14" t="s">
        <v>126</v>
      </c>
      <c r="P1" s="14" t="s">
        <v>127</v>
      </c>
      <c r="Q1" s="14" t="s">
        <v>128</v>
      </c>
      <c r="R1" s="14" t="s">
        <v>129</v>
      </c>
      <c r="S1" s="14" t="s">
        <v>29</v>
      </c>
      <c r="T1" s="14" t="s">
        <v>30</v>
      </c>
      <c r="U1" s="14" t="s">
        <v>31</v>
      </c>
      <c r="V1" s="14" t="s">
        <v>32</v>
      </c>
      <c r="W1" s="14" t="s">
        <v>33</v>
      </c>
      <c r="X1" s="14" t="s">
        <v>34</v>
      </c>
      <c r="Y1" s="14" t="s">
        <v>35</v>
      </c>
      <c r="Z1" s="14" t="s">
        <v>36</v>
      </c>
      <c r="AA1" s="14" t="s">
        <v>37</v>
      </c>
      <c r="AB1" s="14" t="s">
        <v>38</v>
      </c>
      <c r="AC1" s="14" t="s">
        <v>39</v>
      </c>
      <c r="AD1" s="14" t="s">
        <v>40</v>
      </c>
      <c r="AE1" s="14" t="s">
        <v>41</v>
      </c>
      <c r="AF1" s="14" t="s">
        <v>42</v>
      </c>
      <c r="AG1" s="14" t="s">
        <v>43</v>
      </c>
      <c r="AH1" s="14" t="s">
        <v>44</v>
      </c>
      <c r="AI1" s="14" t="s">
        <v>45</v>
      </c>
      <c r="AJ1" s="14" t="s">
        <v>46</v>
      </c>
      <c r="AK1" s="14" t="s">
        <v>47</v>
      </c>
      <c r="AL1" s="14" t="s">
        <v>94</v>
      </c>
      <c r="AM1" s="14" t="s">
        <v>48</v>
      </c>
      <c r="AN1" s="14" t="s">
        <v>49</v>
      </c>
      <c r="AO1" s="14" t="s">
        <v>50</v>
      </c>
      <c r="AP1" s="14" t="s">
        <v>51</v>
      </c>
      <c r="AQ1" s="14" t="s">
        <v>52</v>
      </c>
      <c r="AR1" s="14" t="s">
        <v>53</v>
      </c>
      <c r="AS1" s="14" t="s">
        <v>54</v>
      </c>
      <c r="AT1" s="14" t="s">
        <v>55</v>
      </c>
      <c r="AU1" s="14" t="s">
        <v>56</v>
      </c>
      <c r="AV1" s="14" t="s">
        <v>57</v>
      </c>
      <c r="AW1" s="14" t="s">
        <v>58</v>
      </c>
      <c r="AX1" s="14" t="s">
        <v>59</v>
      </c>
      <c r="AY1" s="14" t="s">
        <v>60</v>
      </c>
      <c r="AZ1" s="14" t="s">
        <v>61</v>
      </c>
      <c r="BA1" s="14" t="s">
        <v>62</v>
      </c>
      <c r="BB1" s="14" t="s">
        <v>63</v>
      </c>
      <c r="BC1" s="14" t="s">
        <v>64</v>
      </c>
      <c r="BD1" s="14" t="s">
        <v>65</v>
      </c>
      <c r="BE1" s="14" t="s">
        <v>66</v>
      </c>
      <c r="BF1" s="14" t="s">
        <v>67</v>
      </c>
      <c r="BG1" s="15" t="s">
        <v>68</v>
      </c>
      <c r="BH1" s="15" t="s">
        <v>69</v>
      </c>
    </row>
    <row r="2" spans="1:68" x14ac:dyDescent="0.2">
      <c r="A2" s="1" t="s">
        <v>95</v>
      </c>
      <c r="B2" s="1" t="s">
        <v>96</v>
      </c>
      <c r="C2" s="1" t="s">
        <v>115</v>
      </c>
      <c r="D2" s="1" t="s">
        <v>130</v>
      </c>
      <c r="E2" s="7" t="str">
        <f>INDEX(Reference!$A$2:$A$12,SUMPRODUCT(--(F2&lt;=Reference!$C$2:$C$12), --(F2&gt;=Reference!$B$2:$B$12),ROW(Reference!$A$2:$A$12)-1))</f>
        <v>C+</v>
      </c>
      <c r="F2" s="10">
        <f t="shared" ref="F2:F11" si="0">SUM(G2:K2)/$F$13</f>
        <v>0.78761904761904766</v>
      </c>
      <c r="G2" s="8">
        <v>0</v>
      </c>
      <c r="H2" s="9">
        <v>0</v>
      </c>
      <c r="I2" s="9">
        <f t="shared" ref="I2:I11" si="1">SUM(L2:N2)</f>
        <v>228</v>
      </c>
      <c r="J2" s="9">
        <f t="shared" ref="J2:J11" si="2">SUM(O2:R2)</f>
        <v>120</v>
      </c>
      <c r="K2" s="9">
        <f>SUM(S2:BI2)</f>
        <v>65.5</v>
      </c>
      <c r="L2" s="9">
        <v>86</v>
      </c>
      <c r="M2" s="9">
        <v>60</v>
      </c>
      <c r="N2" s="9">
        <v>82</v>
      </c>
      <c r="O2" s="9">
        <v>30</v>
      </c>
      <c r="P2" s="9">
        <v>30</v>
      </c>
      <c r="Q2" s="9">
        <v>30</v>
      </c>
      <c r="R2" s="9">
        <v>30</v>
      </c>
      <c r="S2" s="8">
        <v>0.5</v>
      </c>
      <c r="T2" s="9">
        <v>0.5</v>
      </c>
      <c r="U2" s="9">
        <v>2.5</v>
      </c>
      <c r="V2" s="9">
        <v>2.5</v>
      </c>
      <c r="W2" s="9">
        <v>0</v>
      </c>
      <c r="X2" s="9">
        <v>2.5</v>
      </c>
      <c r="Y2" s="9">
        <v>2.5</v>
      </c>
      <c r="Z2" s="9">
        <v>2.5</v>
      </c>
      <c r="AA2" s="9">
        <v>2.5</v>
      </c>
      <c r="AB2" s="9">
        <v>2.5</v>
      </c>
      <c r="AC2" s="9">
        <v>2</v>
      </c>
      <c r="AD2" s="9">
        <v>0</v>
      </c>
      <c r="AE2" s="9">
        <v>0</v>
      </c>
      <c r="AF2" s="9">
        <v>0</v>
      </c>
      <c r="AG2" s="9">
        <v>0</v>
      </c>
      <c r="AH2" s="9">
        <v>2.5</v>
      </c>
      <c r="AI2" s="9">
        <v>2.5</v>
      </c>
      <c r="AJ2" s="9">
        <v>2.5</v>
      </c>
      <c r="AK2" s="9">
        <v>2.5</v>
      </c>
      <c r="AL2" s="9">
        <v>2.5</v>
      </c>
      <c r="AM2" s="9">
        <v>2.5</v>
      </c>
      <c r="AN2" s="9">
        <v>0.5</v>
      </c>
      <c r="AO2" s="9">
        <v>2.5</v>
      </c>
      <c r="AP2" s="9">
        <v>2.5</v>
      </c>
      <c r="AQ2" s="9">
        <v>2.5</v>
      </c>
      <c r="AR2" s="9">
        <v>0</v>
      </c>
      <c r="AS2" s="9">
        <v>2.5</v>
      </c>
      <c r="AT2" s="9">
        <v>2.5</v>
      </c>
      <c r="AU2" s="9">
        <v>0</v>
      </c>
      <c r="AV2" s="9">
        <v>2.5</v>
      </c>
      <c r="AW2" s="9">
        <v>2.5</v>
      </c>
      <c r="AX2" s="9">
        <v>0</v>
      </c>
      <c r="AY2" s="9">
        <v>2</v>
      </c>
      <c r="AZ2" s="9">
        <v>2.5</v>
      </c>
      <c r="BA2" s="9">
        <v>2.5</v>
      </c>
      <c r="BB2" s="9">
        <v>0</v>
      </c>
      <c r="BC2" s="9">
        <v>0</v>
      </c>
      <c r="BD2" s="9">
        <v>0</v>
      </c>
      <c r="BE2" s="9">
        <v>0</v>
      </c>
      <c r="BF2" s="9">
        <v>2.5</v>
      </c>
      <c r="BG2" s="9">
        <v>0</v>
      </c>
      <c r="BH2" s="9">
        <v>2.5</v>
      </c>
      <c r="BI2" s="9"/>
      <c r="BJ2" s="9"/>
      <c r="BK2" s="9"/>
      <c r="BL2" s="9"/>
      <c r="BM2" s="9"/>
      <c r="BN2" s="9"/>
      <c r="BO2" s="9"/>
      <c r="BP2" s="9"/>
    </row>
    <row r="3" spans="1:68" x14ac:dyDescent="0.2">
      <c r="A3" s="1" t="s">
        <v>97</v>
      </c>
      <c r="B3" s="1" t="s">
        <v>98</v>
      </c>
      <c r="C3" s="1" t="s">
        <v>116</v>
      </c>
      <c r="D3" s="1" t="s">
        <v>131</v>
      </c>
      <c r="E3" s="7" t="str">
        <f>INDEX(Reference!$A$2:$A$12,SUMPRODUCT(--(F3&lt;=Reference!$C$2:$C$12), --(F3&gt;=Reference!$B$2:$B$12),ROW(Reference!$A$2:$A$12)-1))</f>
        <v>A-</v>
      </c>
      <c r="F3" s="10">
        <f t="shared" si="0"/>
        <v>0.90952380952380951</v>
      </c>
      <c r="G3" s="8">
        <v>0</v>
      </c>
      <c r="H3" s="9">
        <v>0</v>
      </c>
      <c r="I3" s="9">
        <f t="shared" si="1"/>
        <v>268</v>
      </c>
      <c r="J3" s="9">
        <f t="shared" si="2"/>
        <v>117</v>
      </c>
      <c r="K3" s="9">
        <f t="shared" ref="K3:K11" si="3">SUM(S3:BI3)</f>
        <v>92.5</v>
      </c>
      <c r="L3" s="9">
        <v>84</v>
      </c>
      <c r="M3" s="9">
        <v>95</v>
      </c>
      <c r="N3" s="9">
        <v>89</v>
      </c>
      <c r="O3" s="9">
        <v>30</v>
      </c>
      <c r="P3" s="9">
        <v>28</v>
      </c>
      <c r="Q3" s="9">
        <v>29</v>
      </c>
      <c r="R3" s="9">
        <v>30</v>
      </c>
      <c r="S3" s="8">
        <v>2.5</v>
      </c>
      <c r="T3" s="8">
        <v>2.5</v>
      </c>
      <c r="U3" s="8">
        <v>2.5</v>
      </c>
      <c r="V3" s="8">
        <v>2.5</v>
      </c>
      <c r="W3" s="9">
        <v>2</v>
      </c>
      <c r="X3" s="9">
        <v>2.5</v>
      </c>
      <c r="Y3" s="8">
        <v>2.5</v>
      </c>
      <c r="Z3" s="9">
        <v>2</v>
      </c>
      <c r="AA3" s="9">
        <v>2</v>
      </c>
      <c r="AB3" s="9">
        <v>2</v>
      </c>
      <c r="AC3" s="9">
        <v>2</v>
      </c>
      <c r="AD3" s="9">
        <v>0</v>
      </c>
      <c r="AE3" s="9">
        <v>0</v>
      </c>
      <c r="AF3" s="9">
        <v>2.5</v>
      </c>
      <c r="AG3" s="9">
        <v>2.5</v>
      </c>
      <c r="AH3" s="9">
        <v>2.5</v>
      </c>
      <c r="AI3" s="9">
        <v>2.5</v>
      </c>
      <c r="AJ3" s="9">
        <v>2.5</v>
      </c>
      <c r="AK3" s="9">
        <v>2.5</v>
      </c>
      <c r="AL3" s="9">
        <v>2.5</v>
      </c>
      <c r="AM3" s="9">
        <v>2.5</v>
      </c>
      <c r="AN3" s="9">
        <v>2.5</v>
      </c>
      <c r="AO3" s="9">
        <v>2.5</v>
      </c>
      <c r="AP3" s="9">
        <v>2.5</v>
      </c>
      <c r="AQ3" s="9">
        <v>2.5</v>
      </c>
      <c r="AR3" s="9">
        <v>2.5</v>
      </c>
      <c r="AS3" s="9">
        <v>2.5</v>
      </c>
      <c r="AT3" s="9">
        <v>2.5</v>
      </c>
      <c r="AU3" s="9">
        <v>2.5</v>
      </c>
      <c r="AV3" s="9">
        <v>2.5</v>
      </c>
      <c r="AW3" s="9">
        <v>2.5</v>
      </c>
      <c r="AX3" s="9">
        <v>2</v>
      </c>
      <c r="AY3" s="9">
        <v>2</v>
      </c>
      <c r="AZ3" s="9">
        <v>0</v>
      </c>
      <c r="BA3" s="9">
        <v>2</v>
      </c>
      <c r="BB3" s="9">
        <v>2</v>
      </c>
      <c r="BC3" s="9">
        <v>2</v>
      </c>
      <c r="BD3" s="9">
        <v>2.5</v>
      </c>
      <c r="BE3" s="9">
        <v>2.5</v>
      </c>
      <c r="BF3" s="9">
        <v>2.5</v>
      </c>
      <c r="BG3" s="9">
        <v>2.5</v>
      </c>
      <c r="BH3" s="9">
        <v>2.5</v>
      </c>
      <c r="BI3" s="9"/>
      <c r="BJ3" s="9"/>
      <c r="BK3" s="9"/>
      <c r="BL3" s="9"/>
      <c r="BM3" s="9"/>
      <c r="BN3" s="9"/>
      <c r="BO3" s="9"/>
      <c r="BP3" s="9"/>
    </row>
    <row r="4" spans="1:68" x14ac:dyDescent="0.2">
      <c r="A4" s="1" t="s">
        <v>99</v>
      </c>
      <c r="B4" s="1" t="s">
        <v>100</v>
      </c>
      <c r="C4" s="1" t="s">
        <v>117</v>
      </c>
      <c r="D4" s="1" t="s">
        <v>132</v>
      </c>
      <c r="E4" s="7" t="s">
        <v>17</v>
      </c>
      <c r="F4" s="10">
        <f t="shared" si="0"/>
        <v>0.43619047619047618</v>
      </c>
      <c r="G4" s="8">
        <v>0</v>
      </c>
      <c r="H4" s="9">
        <v>0</v>
      </c>
      <c r="I4" s="9">
        <f t="shared" si="1"/>
        <v>171</v>
      </c>
      <c r="J4" s="9">
        <f t="shared" si="2"/>
        <v>0</v>
      </c>
      <c r="K4" s="9">
        <f t="shared" si="3"/>
        <v>58</v>
      </c>
      <c r="L4" s="9">
        <v>69</v>
      </c>
      <c r="M4" s="9">
        <v>47</v>
      </c>
      <c r="N4" s="9">
        <v>55</v>
      </c>
      <c r="O4" s="9">
        <v>0</v>
      </c>
      <c r="P4" s="9">
        <v>0</v>
      </c>
      <c r="Q4" s="9">
        <v>0</v>
      </c>
      <c r="R4" s="9">
        <v>0</v>
      </c>
      <c r="S4" s="8">
        <v>0.5</v>
      </c>
      <c r="T4" s="9">
        <v>0.5</v>
      </c>
      <c r="U4" s="9">
        <v>2.5</v>
      </c>
      <c r="V4" s="9">
        <v>2.5</v>
      </c>
      <c r="W4" s="9">
        <v>0</v>
      </c>
      <c r="X4" s="9">
        <v>2.5</v>
      </c>
      <c r="Y4" s="9">
        <v>0.5</v>
      </c>
      <c r="Z4" s="9">
        <v>2.5</v>
      </c>
      <c r="AA4" s="9">
        <v>2.5</v>
      </c>
      <c r="AB4" s="9">
        <v>2</v>
      </c>
      <c r="AC4" s="9">
        <v>2</v>
      </c>
      <c r="AD4" s="9">
        <v>2.5</v>
      </c>
      <c r="AE4" s="9">
        <v>2.5</v>
      </c>
      <c r="AF4" s="9">
        <v>2.5</v>
      </c>
      <c r="AG4" s="9">
        <v>0</v>
      </c>
      <c r="AH4" s="9">
        <v>2.5</v>
      </c>
      <c r="AI4" s="9">
        <v>2.5</v>
      </c>
      <c r="AJ4" s="9">
        <v>2.5</v>
      </c>
      <c r="AK4" s="9">
        <v>2.5</v>
      </c>
      <c r="AL4" s="9">
        <v>0</v>
      </c>
      <c r="AM4" s="9">
        <v>2.5</v>
      </c>
      <c r="AN4" s="9">
        <v>0.5</v>
      </c>
      <c r="AO4" s="9">
        <v>0</v>
      </c>
      <c r="AP4" s="9">
        <v>2.5</v>
      </c>
      <c r="AQ4" s="9">
        <v>2.5</v>
      </c>
      <c r="AR4" s="9">
        <v>2.5</v>
      </c>
      <c r="AS4" s="9">
        <v>2.5</v>
      </c>
      <c r="AT4" s="9">
        <v>2.5</v>
      </c>
      <c r="AU4" s="9">
        <v>0</v>
      </c>
      <c r="AV4" s="9">
        <v>2.5</v>
      </c>
      <c r="AW4" s="9">
        <v>2.5</v>
      </c>
      <c r="AX4" s="9">
        <v>0</v>
      </c>
      <c r="AY4" s="9">
        <v>2</v>
      </c>
      <c r="AZ4" s="9">
        <v>0</v>
      </c>
      <c r="BA4" s="9">
        <v>0</v>
      </c>
      <c r="BB4" s="9">
        <v>0</v>
      </c>
      <c r="BC4" s="9">
        <v>0</v>
      </c>
      <c r="BD4" s="9">
        <v>0</v>
      </c>
      <c r="BE4" s="9">
        <v>0</v>
      </c>
      <c r="BF4" s="9">
        <v>0</v>
      </c>
      <c r="BG4" s="9">
        <v>0</v>
      </c>
      <c r="BH4" s="9">
        <v>0</v>
      </c>
      <c r="BI4" s="9"/>
      <c r="BJ4" s="9"/>
      <c r="BK4" s="9"/>
      <c r="BL4" s="9"/>
      <c r="BM4" s="9"/>
      <c r="BN4" s="9"/>
      <c r="BO4" s="9"/>
      <c r="BP4" s="9"/>
    </row>
    <row r="5" spans="1:68" x14ac:dyDescent="0.2">
      <c r="A5" s="1" t="s">
        <v>101</v>
      </c>
      <c r="B5" s="1" t="s">
        <v>102</v>
      </c>
      <c r="C5" s="1" t="s">
        <v>118</v>
      </c>
      <c r="D5" s="1" t="s">
        <v>133</v>
      </c>
      <c r="E5" s="7" t="str">
        <f>INDEX(Reference!$A$2:$A$12,SUMPRODUCT(--(F5&lt;=Reference!$C$2:$C$12), --(F5&gt;=Reference!$B$2:$B$12),ROW(Reference!$A$2:$A$12)-1))</f>
        <v>B</v>
      </c>
      <c r="F5" s="10">
        <f t="shared" si="0"/>
        <v>0.85238095238095235</v>
      </c>
      <c r="G5" s="8">
        <v>0</v>
      </c>
      <c r="H5" s="9">
        <v>0</v>
      </c>
      <c r="I5" s="9">
        <f t="shared" si="1"/>
        <v>235</v>
      </c>
      <c r="J5" s="9">
        <f t="shared" si="2"/>
        <v>120</v>
      </c>
      <c r="K5" s="9">
        <f t="shared" si="3"/>
        <v>92.5</v>
      </c>
      <c r="L5" s="9">
        <v>86</v>
      </c>
      <c r="M5" s="9">
        <v>61</v>
      </c>
      <c r="N5" s="9">
        <v>88</v>
      </c>
      <c r="O5" s="9">
        <v>30</v>
      </c>
      <c r="P5" s="9">
        <v>30</v>
      </c>
      <c r="Q5" s="9">
        <v>30</v>
      </c>
      <c r="R5" s="9">
        <v>30</v>
      </c>
      <c r="S5" s="8">
        <v>2.5</v>
      </c>
      <c r="T5" s="9">
        <v>2</v>
      </c>
      <c r="U5" s="9">
        <v>2.5</v>
      </c>
      <c r="V5" s="9">
        <v>2.5</v>
      </c>
      <c r="W5" s="9">
        <v>2</v>
      </c>
      <c r="X5" s="9">
        <v>2.5</v>
      </c>
      <c r="Y5" s="9">
        <v>2</v>
      </c>
      <c r="Z5" s="9">
        <v>2.5</v>
      </c>
      <c r="AA5" s="9">
        <v>2.5</v>
      </c>
      <c r="AB5" s="9">
        <v>2.5</v>
      </c>
      <c r="AC5" s="9">
        <v>2</v>
      </c>
      <c r="AD5" s="9">
        <v>2.5</v>
      </c>
      <c r="AE5" s="9">
        <v>2.5</v>
      </c>
      <c r="AF5" s="9">
        <v>2.5</v>
      </c>
      <c r="AG5" s="9">
        <v>2.5</v>
      </c>
      <c r="AH5" s="9">
        <v>2.5</v>
      </c>
      <c r="AI5" s="9">
        <v>2.5</v>
      </c>
      <c r="AJ5" s="9">
        <v>2.5</v>
      </c>
      <c r="AK5" s="9">
        <v>2.5</v>
      </c>
      <c r="AL5" s="9">
        <v>2.5</v>
      </c>
      <c r="AM5" s="9">
        <v>2.5</v>
      </c>
      <c r="AN5" s="9">
        <v>2.5</v>
      </c>
      <c r="AO5" s="9">
        <v>2.5</v>
      </c>
      <c r="AP5" s="9">
        <v>2.5</v>
      </c>
      <c r="AQ5" s="9">
        <v>2.5</v>
      </c>
      <c r="AR5" s="9">
        <v>2.5</v>
      </c>
      <c r="AS5" s="9">
        <v>2.5</v>
      </c>
      <c r="AT5" s="9">
        <v>2.5</v>
      </c>
      <c r="AU5" s="9">
        <v>2.5</v>
      </c>
      <c r="AV5" s="9">
        <v>2.5</v>
      </c>
      <c r="AW5" s="9">
        <v>2.5</v>
      </c>
      <c r="AX5" s="9">
        <v>0</v>
      </c>
      <c r="AY5" s="9">
        <v>2</v>
      </c>
      <c r="AZ5" s="9">
        <v>2.5</v>
      </c>
      <c r="BA5" s="9">
        <v>0</v>
      </c>
      <c r="BB5" s="9">
        <v>2.5</v>
      </c>
      <c r="BC5" s="9">
        <v>2.5</v>
      </c>
      <c r="BD5" s="9">
        <v>2.5</v>
      </c>
      <c r="BE5" s="9">
        <v>0</v>
      </c>
      <c r="BF5" s="9">
        <v>2.5</v>
      </c>
      <c r="BG5" s="9">
        <v>0</v>
      </c>
      <c r="BH5" s="9">
        <v>2.5</v>
      </c>
      <c r="BI5" s="9"/>
      <c r="BJ5" s="9"/>
      <c r="BK5" s="9"/>
      <c r="BL5" s="9"/>
      <c r="BM5" s="9"/>
      <c r="BN5" s="9"/>
      <c r="BO5" s="9"/>
      <c r="BP5" s="9"/>
    </row>
    <row r="6" spans="1:68" x14ac:dyDescent="0.2">
      <c r="A6" s="1" t="s">
        <v>103</v>
      </c>
      <c r="B6" s="1" t="s">
        <v>104</v>
      </c>
      <c r="C6" s="1" t="s">
        <v>119</v>
      </c>
      <c r="D6" s="1" t="s">
        <v>134</v>
      </c>
      <c r="E6" s="7" t="str">
        <f>INDEX(Reference!$A$2:$A$12,SUMPRODUCT(--(F6&lt;=Reference!$C$2:$C$12), --(F6&gt;=Reference!$B$2:$B$12),ROW(Reference!$A$2:$A$12)-1))</f>
        <v>B-</v>
      </c>
      <c r="F6" s="10">
        <f t="shared" si="0"/>
        <v>0.80380952380952386</v>
      </c>
      <c r="G6" s="8">
        <v>0</v>
      </c>
      <c r="H6" s="9">
        <v>0</v>
      </c>
      <c r="I6" s="9">
        <f t="shared" si="1"/>
        <v>212</v>
      </c>
      <c r="J6" s="9">
        <f t="shared" si="2"/>
        <v>114</v>
      </c>
      <c r="K6" s="9">
        <f t="shared" si="3"/>
        <v>96</v>
      </c>
      <c r="L6" s="9">
        <v>72</v>
      </c>
      <c r="M6" s="9">
        <v>65</v>
      </c>
      <c r="N6" s="9">
        <v>75</v>
      </c>
      <c r="O6" s="9">
        <v>30</v>
      </c>
      <c r="P6" s="9">
        <v>30</v>
      </c>
      <c r="Q6" s="9">
        <v>24</v>
      </c>
      <c r="R6" s="9">
        <v>30</v>
      </c>
      <c r="S6" s="8">
        <v>2.5</v>
      </c>
      <c r="T6" s="9">
        <v>2.5</v>
      </c>
      <c r="U6" s="9">
        <v>2.5</v>
      </c>
      <c r="V6" s="9">
        <v>2.5</v>
      </c>
      <c r="W6" s="9">
        <v>2.5</v>
      </c>
      <c r="X6" s="9">
        <v>2.5</v>
      </c>
      <c r="Y6" s="9">
        <v>2</v>
      </c>
      <c r="Z6" s="9">
        <v>2.5</v>
      </c>
      <c r="AA6" s="9">
        <v>0</v>
      </c>
      <c r="AB6" s="9">
        <v>2.5</v>
      </c>
      <c r="AC6" s="9">
        <v>2</v>
      </c>
      <c r="AD6" s="9">
        <v>2.5</v>
      </c>
      <c r="AE6" s="9">
        <v>2.5</v>
      </c>
      <c r="AF6" s="9">
        <v>2.5</v>
      </c>
      <c r="AG6" s="9">
        <v>0</v>
      </c>
      <c r="AH6" s="9">
        <v>0</v>
      </c>
      <c r="AI6" s="9">
        <v>2.5</v>
      </c>
      <c r="AJ6" s="9">
        <v>2.5</v>
      </c>
      <c r="AK6" s="9">
        <v>2.5</v>
      </c>
      <c r="AL6" s="9">
        <v>2.5</v>
      </c>
      <c r="AM6" s="9">
        <v>2.5</v>
      </c>
      <c r="AN6" s="9">
        <v>2.5</v>
      </c>
      <c r="AO6" s="9">
        <v>2.5</v>
      </c>
      <c r="AP6" s="9">
        <v>2.5</v>
      </c>
      <c r="AQ6" s="9">
        <v>2.5</v>
      </c>
      <c r="AR6" s="9">
        <v>2.5</v>
      </c>
      <c r="AS6" s="9">
        <v>2.5</v>
      </c>
      <c r="AT6" s="9">
        <v>2.5</v>
      </c>
      <c r="AU6" s="9">
        <v>2.5</v>
      </c>
      <c r="AV6" s="9">
        <v>2.5</v>
      </c>
      <c r="AW6" s="9">
        <v>2.5</v>
      </c>
      <c r="AX6" s="9">
        <v>2.5</v>
      </c>
      <c r="AY6" s="9">
        <v>2</v>
      </c>
      <c r="AZ6" s="9">
        <v>2.5</v>
      </c>
      <c r="BA6" s="9">
        <v>2.5</v>
      </c>
      <c r="BB6" s="9">
        <v>2.5</v>
      </c>
      <c r="BC6" s="9">
        <v>2.5</v>
      </c>
      <c r="BD6" s="9">
        <v>2.5</v>
      </c>
      <c r="BE6" s="9">
        <v>2.5</v>
      </c>
      <c r="BF6" s="9">
        <v>2.5</v>
      </c>
      <c r="BG6" s="9">
        <v>2.5</v>
      </c>
      <c r="BH6" s="9">
        <v>2.5</v>
      </c>
      <c r="BI6" s="9"/>
      <c r="BJ6" s="9"/>
      <c r="BK6" s="9"/>
      <c r="BL6" s="9"/>
      <c r="BM6" s="9"/>
      <c r="BN6" s="9"/>
      <c r="BO6" s="9"/>
      <c r="BP6" s="9"/>
    </row>
    <row r="7" spans="1:68" x14ac:dyDescent="0.2">
      <c r="A7" s="1" t="s">
        <v>105</v>
      </c>
      <c r="B7" s="1" t="s">
        <v>106</v>
      </c>
      <c r="C7" s="1" t="s">
        <v>124</v>
      </c>
      <c r="D7" s="1" t="s">
        <v>135</v>
      </c>
      <c r="E7" s="7" t="str">
        <f>INDEX(Reference!$A$2:$A$12,SUMPRODUCT(--(F7&lt;=Reference!$C$2:$C$12), --(F7&gt;=Reference!$B$2:$B$12),ROW(Reference!$A$2:$A$12)-1))</f>
        <v>B+</v>
      </c>
      <c r="F7" s="10">
        <f t="shared" si="0"/>
        <v>0.8990476190476191</v>
      </c>
      <c r="G7" s="8">
        <v>0</v>
      </c>
      <c r="H7" s="9">
        <v>0</v>
      </c>
      <c r="I7" s="9">
        <f t="shared" si="1"/>
        <v>262</v>
      </c>
      <c r="J7" s="9">
        <f t="shared" si="2"/>
        <v>120</v>
      </c>
      <c r="K7" s="9">
        <f t="shared" si="3"/>
        <v>90</v>
      </c>
      <c r="L7" s="9">
        <v>84</v>
      </c>
      <c r="M7" s="9">
        <v>80</v>
      </c>
      <c r="N7" s="9">
        <v>98</v>
      </c>
      <c r="O7" s="9">
        <v>30</v>
      </c>
      <c r="P7" s="9">
        <v>30</v>
      </c>
      <c r="Q7" s="9">
        <v>30</v>
      </c>
      <c r="R7" s="9">
        <v>30</v>
      </c>
      <c r="S7" s="8">
        <v>2.5</v>
      </c>
      <c r="T7" s="9">
        <v>2</v>
      </c>
      <c r="U7" s="9">
        <v>2.5</v>
      </c>
      <c r="V7" s="9">
        <v>2.5</v>
      </c>
      <c r="W7" s="9">
        <v>2</v>
      </c>
      <c r="X7" s="9">
        <v>2.5</v>
      </c>
      <c r="Y7" s="9">
        <v>0</v>
      </c>
      <c r="Z7" s="9">
        <v>2.5</v>
      </c>
      <c r="AA7" s="9">
        <v>2.5</v>
      </c>
      <c r="AB7" s="9">
        <v>2</v>
      </c>
      <c r="AC7" s="9">
        <v>2</v>
      </c>
      <c r="AD7" s="9">
        <v>2.5</v>
      </c>
      <c r="AE7" s="9">
        <v>2.5</v>
      </c>
      <c r="AF7" s="9">
        <v>2.5</v>
      </c>
      <c r="AG7" s="9">
        <v>0</v>
      </c>
      <c r="AH7" s="9">
        <v>2.5</v>
      </c>
      <c r="AI7" s="9">
        <v>2.5</v>
      </c>
      <c r="AJ7" s="9">
        <v>2.5</v>
      </c>
      <c r="AK7" s="9">
        <v>2.5</v>
      </c>
      <c r="AL7" s="9">
        <v>2.5</v>
      </c>
      <c r="AM7" s="9">
        <v>2.5</v>
      </c>
      <c r="AN7" s="9">
        <v>0</v>
      </c>
      <c r="AO7" s="9">
        <v>2</v>
      </c>
      <c r="AP7" s="9">
        <v>2.5</v>
      </c>
      <c r="AQ7" s="9">
        <v>0</v>
      </c>
      <c r="AR7" s="9">
        <v>2.5</v>
      </c>
      <c r="AS7" s="9">
        <v>2.5</v>
      </c>
      <c r="AT7" s="9">
        <v>2.5</v>
      </c>
      <c r="AU7" s="9">
        <v>2.5</v>
      </c>
      <c r="AV7" s="9">
        <v>2.5</v>
      </c>
      <c r="AW7" s="9">
        <v>2.5</v>
      </c>
      <c r="AX7" s="9">
        <v>2.5</v>
      </c>
      <c r="AY7" s="9">
        <v>0</v>
      </c>
      <c r="AZ7" s="9">
        <v>2.5</v>
      </c>
      <c r="BA7" s="9">
        <v>2.5</v>
      </c>
      <c r="BB7" s="9">
        <v>2.5</v>
      </c>
      <c r="BC7" s="9">
        <v>2.5</v>
      </c>
      <c r="BD7" s="9">
        <v>2.5</v>
      </c>
      <c r="BE7" s="9">
        <v>2.5</v>
      </c>
      <c r="BF7" s="9">
        <v>2.5</v>
      </c>
      <c r="BG7" s="9">
        <v>2.5</v>
      </c>
      <c r="BH7" s="9">
        <v>2.5</v>
      </c>
      <c r="BI7" s="9"/>
      <c r="BJ7" s="9"/>
      <c r="BK7" s="9"/>
      <c r="BL7" s="9"/>
      <c r="BM7" s="9"/>
      <c r="BN7" s="9"/>
      <c r="BO7" s="9"/>
      <c r="BP7" s="9"/>
    </row>
    <row r="8" spans="1:68" x14ac:dyDescent="0.2">
      <c r="A8" s="1" t="s">
        <v>107</v>
      </c>
      <c r="B8" s="1" t="s">
        <v>108</v>
      </c>
      <c r="C8" s="1" t="s">
        <v>120</v>
      </c>
      <c r="D8" s="1" t="s">
        <v>136</v>
      </c>
      <c r="E8" s="7" t="str">
        <f>INDEX(Reference!$A$2:$A$12,SUMPRODUCT(--(F8&lt;=Reference!$C$2:$C$12), --(F8&gt;=Reference!$B$2:$B$12),ROW(Reference!$A$2:$A$12)-1))</f>
        <v>B-</v>
      </c>
      <c r="F8" s="10">
        <f t="shared" si="0"/>
        <v>0.81238095238095243</v>
      </c>
      <c r="G8" s="8">
        <v>0</v>
      </c>
      <c r="H8" s="9">
        <v>0</v>
      </c>
      <c r="I8" s="9">
        <f t="shared" si="1"/>
        <v>226</v>
      </c>
      <c r="J8" s="9">
        <f t="shared" si="2"/>
        <v>114</v>
      </c>
      <c r="K8" s="9">
        <f t="shared" si="3"/>
        <v>86.5</v>
      </c>
      <c r="L8" s="9">
        <v>78</v>
      </c>
      <c r="M8" s="9">
        <v>64</v>
      </c>
      <c r="N8" s="9">
        <v>84</v>
      </c>
      <c r="O8" s="9">
        <v>24</v>
      </c>
      <c r="P8" s="9">
        <v>30</v>
      </c>
      <c r="Q8" s="9">
        <v>30</v>
      </c>
      <c r="R8" s="9">
        <v>30</v>
      </c>
      <c r="S8" s="8">
        <v>0.5</v>
      </c>
      <c r="T8" s="9">
        <v>0.5</v>
      </c>
      <c r="U8" s="9">
        <v>2.5</v>
      </c>
      <c r="V8" s="9">
        <v>2.5</v>
      </c>
      <c r="W8" s="9">
        <v>2</v>
      </c>
      <c r="X8" s="9">
        <v>2.5</v>
      </c>
      <c r="Y8" s="9">
        <v>0</v>
      </c>
      <c r="Z8" s="9">
        <v>0</v>
      </c>
      <c r="AA8" s="9">
        <v>0</v>
      </c>
      <c r="AB8" s="9">
        <v>2</v>
      </c>
      <c r="AC8" s="9">
        <v>2</v>
      </c>
      <c r="AD8" s="9">
        <v>2.5</v>
      </c>
      <c r="AE8" s="9">
        <v>2.5</v>
      </c>
      <c r="AF8" s="9">
        <v>2.5</v>
      </c>
      <c r="AG8" s="9">
        <v>2.5</v>
      </c>
      <c r="AH8" s="9">
        <v>2.5</v>
      </c>
      <c r="AI8" s="9">
        <v>2.5</v>
      </c>
      <c r="AJ8" s="9">
        <v>2.5</v>
      </c>
      <c r="AK8" s="9">
        <v>2.5</v>
      </c>
      <c r="AL8" s="9">
        <v>2.5</v>
      </c>
      <c r="AM8" s="9">
        <v>2.5</v>
      </c>
      <c r="AN8" s="9">
        <v>0.5</v>
      </c>
      <c r="AO8" s="9">
        <v>2</v>
      </c>
      <c r="AP8" s="9">
        <v>2.5</v>
      </c>
      <c r="AQ8" s="9">
        <v>0</v>
      </c>
      <c r="AR8" s="9">
        <v>2.5</v>
      </c>
      <c r="AS8" s="9">
        <v>2.5</v>
      </c>
      <c r="AT8" s="9">
        <v>2.5</v>
      </c>
      <c r="AU8" s="9">
        <v>2.5</v>
      </c>
      <c r="AV8" s="9">
        <v>2.5</v>
      </c>
      <c r="AW8" s="9">
        <v>2.5</v>
      </c>
      <c r="AX8" s="9">
        <v>2.5</v>
      </c>
      <c r="AY8" s="9">
        <v>2</v>
      </c>
      <c r="AZ8" s="9">
        <v>2.5</v>
      </c>
      <c r="BA8" s="9">
        <v>2.5</v>
      </c>
      <c r="BB8" s="9">
        <v>2.5</v>
      </c>
      <c r="BC8" s="9">
        <v>2.5</v>
      </c>
      <c r="BD8" s="9">
        <v>2.5</v>
      </c>
      <c r="BE8" s="9">
        <v>2.5</v>
      </c>
      <c r="BF8" s="9">
        <v>2.5</v>
      </c>
      <c r="BG8" s="9">
        <v>2.5</v>
      </c>
      <c r="BH8" s="9">
        <v>2.5</v>
      </c>
      <c r="BI8" s="9"/>
      <c r="BJ8" s="9"/>
      <c r="BK8" s="9"/>
      <c r="BL8" s="9"/>
      <c r="BM8" s="9"/>
      <c r="BN8" s="9"/>
      <c r="BO8" s="9"/>
      <c r="BP8" s="9"/>
    </row>
    <row r="9" spans="1:68" x14ac:dyDescent="0.2">
      <c r="A9" s="1" t="s">
        <v>109</v>
      </c>
      <c r="B9" s="1" t="s">
        <v>110</v>
      </c>
      <c r="C9" s="1" t="s">
        <v>121</v>
      </c>
      <c r="D9" s="1" t="s">
        <v>137</v>
      </c>
      <c r="E9" s="7" t="str">
        <f>INDEX(Reference!$A$2:$A$12,SUMPRODUCT(--(F9&lt;=Reference!$C$2:$C$12), --(F9&gt;=Reference!$B$2:$B$12),ROW(Reference!$A$2:$A$12)-1))</f>
        <v>C-</v>
      </c>
      <c r="F9" s="10">
        <f t="shared" si="0"/>
        <v>0.70474285714285712</v>
      </c>
      <c r="G9" s="8">
        <v>0</v>
      </c>
      <c r="H9" s="9">
        <v>0</v>
      </c>
      <c r="I9" s="9">
        <f t="shared" si="1"/>
        <v>267.99</v>
      </c>
      <c r="J9" s="9">
        <f t="shared" si="2"/>
        <v>30</v>
      </c>
      <c r="K9" s="9">
        <f t="shared" si="3"/>
        <v>72</v>
      </c>
      <c r="L9" s="9">
        <v>89.33</v>
      </c>
      <c r="M9" s="9">
        <v>89.33</v>
      </c>
      <c r="N9" s="9">
        <v>89.33</v>
      </c>
      <c r="O9" s="9">
        <v>30</v>
      </c>
      <c r="P9" s="9">
        <v>0</v>
      </c>
      <c r="Q9" s="9">
        <v>0</v>
      </c>
      <c r="R9" s="9">
        <v>0</v>
      </c>
      <c r="S9" s="8">
        <v>0</v>
      </c>
      <c r="T9" s="9">
        <v>2</v>
      </c>
      <c r="U9" s="9">
        <v>2.5</v>
      </c>
      <c r="V9" s="9">
        <v>2.5</v>
      </c>
      <c r="W9" s="9">
        <v>0</v>
      </c>
      <c r="X9" s="9">
        <v>2.5</v>
      </c>
      <c r="Y9" s="9">
        <v>2</v>
      </c>
      <c r="Z9" s="9">
        <v>2.5</v>
      </c>
      <c r="AA9" s="9">
        <v>2.5</v>
      </c>
      <c r="AB9" s="9">
        <v>2</v>
      </c>
      <c r="AC9" s="9">
        <v>0</v>
      </c>
      <c r="AD9" s="9">
        <v>2.5</v>
      </c>
      <c r="AE9" s="9">
        <v>2.5</v>
      </c>
      <c r="AF9" s="9">
        <v>2.5</v>
      </c>
      <c r="AG9" s="9">
        <v>0</v>
      </c>
      <c r="AH9" s="9">
        <v>2.5</v>
      </c>
      <c r="AI9" s="9">
        <v>2.5</v>
      </c>
      <c r="AJ9" s="9">
        <v>2.5</v>
      </c>
      <c r="AK9" s="9">
        <v>2.5</v>
      </c>
      <c r="AL9" s="9">
        <v>0</v>
      </c>
      <c r="AM9" s="9">
        <v>2.5</v>
      </c>
      <c r="AN9" s="9">
        <v>2</v>
      </c>
      <c r="AO9" s="9">
        <v>0</v>
      </c>
      <c r="AP9" s="9">
        <v>2.5</v>
      </c>
      <c r="AQ9" s="9">
        <v>0</v>
      </c>
      <c r="AR9" s="9">
        <v>2.5</v>
      </c>
      <c r="AS9" s="9">
        <v>2.5</v>
      </c>
      <c r="AT9" s="9">
        <v>2.5</v>
      </c>
      <c r="AU9" s="9">
        <v>2.5</v>
      </c>
      <c r="AV9" s="9">
        <v>2.5</v>
      </c>
      <c r="AW9" s="9">
        <v>2.5</v>
      </c>
      <c r="AX9" s="9">
        <v>2.5</v>
      </c>
      <c r="AY9" s="9">
        <v>2</v>
      </c>
      <c r="AZ9" s="9">
        <v>2</v>
      </c>
      <c r="BA9" s="9">
        <v>0</v>
      </c>
      <c r="BB9" s="9">
        <v>2.5</v>
      </c>
      <c r="BC9" s="9">
        <v>0</v>
      </c>
      <c r="BD9" s="9">
        <v>0</v>
      </c>
      <c r="BE9" s="9">
        <v>0</v>
      </c>
      <c r="BF9" s="9">
        <v>2.5</v>
      </c>
      <c r="BG9" s="9">
        <v>0</v>
      </c>
      <c r="BH9" s="9">
        <v>2.5</v>
      </c>
      <c r="BI9" s="9"/>
      <c r="BJ9" s="9"/>
      <c r="BK9" s="9"/>
      <c r="BL9" s="9"/>
      <c r="BM9" s="9"/>
      <c r="BN9" s="9"/>
      <c r="BO9" s="9"/>
      <c r="BP9" s="9"/>
    </row>
    <row r="10" spans="1:68" x14ac:dyDescent="0.2">
      <c r="A10" s="1" t="s">
        <v>111</v>
      </c>
      <c r="B10" s="1" t="s">
        <v>112</v>
      </c>
      <c r="C10" s="1" t="s">
        <v>122</v>
      </c>
      <c r="D10" s="1" t="s">
        <v>138</v>
      </c>
      <c r="E10" s="7" t="str">
        <f>INDEX(Reference!$A$2:$A$12,SUMPRODUCT(--(F10&lt;=Reference!$C$2:$C$12), --(F10&gt;=Reference!$B$2:$B$12),ROW(Reference!$A$2:$A$12)-1))</f>
        <v>C+</v>
      </c>
      <c r="F10" s="10">
        <f t="shared" si="0"/>
        <v>0.79238095238095241</v>
      </c>
      <c r="G10" s="8">
        <v>0</v>
      </c>
      <c r="H10" s="9">
        <v>0</v>
      </c>
      <c r="I10" s="9">
        <f t="shared" si="1"/>
        <v>211.5</v>
      </c>
      <c r="J10" s="9">
        <f t="shared" si="2"/>
        <v>114</v>
      </c>
      <c r="K10" s="9">
        <f t="shared" si="3"/>
        <v>90.5</v>
      </c>
      <c r="L10" s="9">
        <v>76.5</v>
      </c>
      <c r="M10" s="9">
        <v>59</v>
      </c>
      <c r="N10" s="9">
        <v>76</v>
      </c>
      <c r="O10" s="9">
        <v>30</v>
      </c>
      <c r="P10" s="9">
        <v>24</v>
      </c>
      <c r="Q10" s="9">
        <v>30</v>
      </c>
      <c r="R10" s="9">
        <v>30</v>
      </c>
      <c r="S10" s="8">
        <v>0.5</v>
      </c>
      <c r="T10" s="9">
        <v>0.5</v>
      </c>
      <c r="U10" s="9">
        <v>2.5</v>
      </c>
      <c r="V10" s="9">
        <v>2.5</v>
      </c>
      <c r="W10" s="9">
        <v>2</v>
      </c>
      <c r="X10" s="9">
        <v>2.5</v>
      </c>
      <c r="Y10" s="9">
        <v>2</v>
      </c>
      <c r="Z10" s="9">
        <v>2.5</v>
      </c>
      <c r="AA10" s="9">
        <v>2.5</v>
      </c>
      <c r="AB10" s="9">
        <v>2</v>
      </c>
      <c r="AC10" s="9">
        <v>2</v>
      </c>
      <c r="AD10" s="9">
        <v>2.5</v>
      </c>
      <c r="AE10" s="9">
        <v>2.5</v>
      </c>
      <c r="AF10" s="9">
        <v>2.5</v>
      </c>
      <c r="AG10" s="9">
        <v>2.5</v>
      </c>
      <c r="AH10" s="9">
        <v>2.5</v>
      </c>
      <c r="AI10" s="9">
        <v>2.5</v>
      </c>
      <c r="AJ10" s="9">
        <v>0</v>
      </c>
      <c r="AK10" s="9">
        <v>2.5</v>
      </c>
      <c r="AL10" s="9">
        <v>2.5</v>
      </c>
      <c r="AM10" s="9">
        <v>2.5</v>
      </c>
      <c r="AN10" s="9">
        <v>2</v>
      </c>
      <c r="AO10" s="9">
        <v>2.5</v>
      </c>
      <c r="AP10" s="9">
        <v>2.5</v>
      </c>
      <c r="AQ10" s="9">
        <v>0</v>
      </c>
      <c r="AR10" s="9">
        <v>2.5</v>
      </c>
      <c r="AS10" s="9">
        <v>2.5</v>
      </c>
      <c r="AT10" s="9">
        <v>2.5</v>
      </c>
      <c r="AU10" s="9">
        <v>2.5</v>
      </c>
      <c r="AV10" s="9">
        <v>2.5</v>
      </c>
      <c r="AW10" s="9">
        <v>2.5</v>
      </c>
      <c r="AX10" s="9">
        <v>2.5</v>
      </c>
      <c r="AY10" s="9">
        <v>2</v>
      </c>
      <c r="AZ10" s="9">
        <v>2.5</v>
      </c>
      <c r="BA10" s="9">
        <v>2.5</v>
      </c>
      <c r="BB10" s="9">
        <v>0</v>
      </c>
      <c r="BC10" s="9">
        <v>2.5</v>
      </c>
      <c r="BD10" s="9">
        <v>2.5</v>
      </c>
      <c r="BE10" s="9">
        <v>2.5</v>
      </c>
      <c r="BF10" s="9">
        <v>2.5</v>
      </c>
      <c r="BG10" s="9">
        <v>2.5</v>
      </c>
      <c r="BH10" s="9">
        <v>2.5</v>
      </c>
      <c r="BI10" s="9"/>
      <c r="BJ10" s="9"/>
      <c r="BK10" s="9"/>
      <c r="BL10" s="9"/>
      <c r="BM10" s="9"/>
      <c r="BN10" s="9"/>
      <c r="BO10" s="9"/>
      <c r="BP10" s="9"/>
    </row>
    <row r="11" spans="1:68" x14ac:dyDescent="0.2">
      <c r="A11" s="1" t="s">
        <v>113</v>
      </c>
      <c r="B11" s="1" t="s">
        <v>114</v>
      </c>
      <c r="C11" s="1" t="s">
        <v>123</v>
      </c>
      <c r="D11" s="1" t="s">
        <v>139</v>
      </c>
      <c r="E11" s="7" t="str">
        <f>INDEX(Reference!$A$2:$A$12,SUMPRODUCT(--(F11&lt;=Reference!$C$2:$C$12), --(F11&gt;=Reference!$B$2:$B$12),ROW(Reference!$A$2:$A$12)-1))</f>
        <v>B-</v>
      </c>
      <c r="F11" s="10">
        <f t="shared" si="0"/>
        <v>0.81619047619047624</v>
      </c>
      <c r="G11" s="8">
        <v>0</v>
      </c>
      <c r="H11" s="9">
        <v>0</v>
      </c>
      <c r="I11" s="9">
        <f t="shared" si="1"/>
        <v>242</v>
      </c>
      <c r="J11" s="9">
        <f t="shared" si="2"/>
        <v>96</v>
      </c>
      <c r="K11" s="9">
        <f t="shared" si="3"/>
        <v>90.5</v>
      </c>
      <c r="L11" s="9">
        <v>90</v>
      </c>
      <c r="M11" s="9">
        <v>64</v>
      </c>
      <c r="N11" s="9">
        <v>88</v>
      </c>
      <c r="O11" s="9">
        <v>30</v>
      </c>
      <c r="P11" s="9">
        <v>18</v>
      </c>
      <c r="Q11" s="9">
        <v>24</v>
      </c>
      <c r="R11" s="9">
        <v>24</v>
      </c>
      <c r="S11" s="8">
        <v>2.5</v>
      </c>
      <c r="T11" s="9">
        <v>2.5</v>
      </c>
      <c r="U11" s="9">
        <v>2.5</v>
      </c>
      <c r="V11" s="9">
        <v>2.5</v>
      </c>
      <c r="W11" s="9">
        <v>2</v>
      </c>
      <c r="X11" s="9">
        <v>2.5</v>
      </c>
      <c r="Y11" s="9">
        <v>2.5</v>
      </c>
      <c r="Z11" s="9">
        <v>2.5</v>
      </c>
      <c r="AA11" s="9">
        <v>2.5</v>
      </c>
      <c r="AB11" s="9">
        <v>2</v>
      </c>
      <c r="AC11" s="9">
        <v>2</v>
      </c>
      <c r="AD11" s="9">
        <v>2.5</v>
      </c>
      <c r="AE11" s="9">
        <v>2.5</v>
      </c>
      <c r="AF11" s="9">
        <v>2.5</v>
      </c>
      <c r="AG11" s="9">
        <v>2.5</v>
      </c>
      <c r="AH11" s="9">
        <v>0</v>
      </c>
      <c r="AI11" s="9">
        <v>2.5</v>
      </c>
      <c r="AJ11" s="9">
        <v>2.5</v>
      </c>
      <c r="AK11" s="9">
        <v>2.5</v>
      </c>
      <c r="AL11" s="9">
        <v>2.5</v>
      </c>
      <c r="AM11" s="9">
        <v>2.5</v>
      </c>
      <c r="AN11" s="9">
        <v>2.5</v>
      </c>
      <c r="AO11" s="9">
        <v>2.5</v>
      </c>
      <c r="AP11" s="9">
        <v>2.5</v>
      </c>
      <c r="AQ11" s="9">
        <v>2.5</v>
      </c>
      <c r="AR11" s="9">
        <v>2.5</v>
      </c>
      <c r="AS11" s="9">
        <v>2.5</v>
      </c>
      <c r="AT11" s="9">
        <v>2.5</v>
      </c>
      <c r="AU11" s="9">
        <v>2.5</v>
      </c>
      <c r="AV11" s="9">
        <v>2.5</v>
      </c>
      <c r="AW11" s="9">
        <v>2.5</v>
      </c>
      <c r="AX11" s="9">
        <v>2.5</v>
      </c>
      <c r="AY11" s="9">
        <v>2</v>
      </c>
      <c r="AZ11" s="9">
        <v>2.5</v>
      </c>
      <c r="BA11" s="9">
        <v>2.5</v>
      </c>
      <c r="BB11" s="9">
        <v>2.5</v>
      </c>
      <c r="BC11" s="9">
        <v>2.5</v>
      </c>
      <c r="BD11" s="9">
        <v>2.5</v>
      </c>
      <c r="BE11" s="9">
        <v>0</v>
      </c>
      <c r="BF11" s="9">
        <v>0</v>
      </c>
      <c r="BG11" s="9">
        <v>0</v>
      </c>
      <c r="BH11" s="9">
        <v>0</v>
      </c>
      <c r="BI11" s="9"/>
      <c r="BJ11" s="9"/>
      <c r="BK11" s="9"/>
      <c r="BL11" s="9"/>
      <c r="BM11" s="9"/>
      <c r="BN11" s="9"/>
      <c r="BO11" s="9"/>
      <c r="BP11" s="9"/>
    </row>
    <row r="12" spans="1:68" x14ac:dyDescent="0.2">
      <c r="A12" s="1"/>
      <c r="B12" s="1"/>
      <c r="E12" s="7"/>
      <c r="J12" s="9"/>
      <c r="K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</row>
    <row r="13" spans="1:68" x14ac:dyDescent="0.2">
      <c r="E13" s="6" t="s">
        <v>20</v>
      </c>
      <c r="F13" s="9">
        <f>SUM(H13:K13)</f>
        <v>525</v>
      </c>
      <c r="G13" s="6">
        <v>0</v>
      </c>
      <c r="H13" s="6">
        <v>0</v>
      </c>
      <c r="I13" s="6">
        <f>SUM(L13:N13)</f>
        <v>300</v>
      </c>
      <c r="J13" s="9">
        <f>SUM(O13:R13)</f>
        <v>120</v>
      </c>
      <c r="K13" s="9">
        <f>SUM(S13:BI13)</f>
        <v>105</v>
      </c>
      <c r="L13" s="6">
        <v>100</v>
      </c>
      <c r="M13" s="6">
        <v>100</v>
      </c>
      <c r="N13" s="6">
        <v>100</v>
      </c>
      <c r="O13" s="6">
        <v>30</v>
      </c>
      <c r="P13" s="6">
        <v>30</v>
      </c>
      <c r="Q13" s="6">
        <v>30</v>
      </c>
      <c r="R13" s="6">
        <v>30</v>
      </c>
      <c r="S13" s="8">
        <v>2.5</v>
      </c>
      <c r="T13" s="8">
        <v>2.5</v>
      </c>
      <c r="U13" s="8">
        <v>2.5</v>
      </c>
      <c r="V13" s="8">
        <v>2.5</v>
      </c>
      <c r="W13" s="8">
        <v>2.5</v>
      </c>
      <c r="X13" s="8">
        <v>2.5</v>
      </c>
      <c r="Y13" s="8">
        <v>2.5</v>
      </c>
      <c r="Z13" s="8">
        <v>2.5</v>
      </c>
      <c r="AA13" s="8">
        <v>2.5</v>
      </c>
      <c r="AB13" s="8">
        <v>2.5</v>
      </c>
      <c r="AC13" s="8">
        <v>2.5</v>
      </c>
      <c r="AD13" s="8">
        <v>2.5</v>
      </c>
      <c r="AE13" s="8">
        <v>2.5</v>
      </c>
      <c r="AF13" s="8">
        <v>2.5</v>
      </c>
      <c r="AG13" s="8">
        <v>2.5</v>
      </c>
      <c r="AH13" s="8">
        <v>2.5</v>
      </c>
      <c r="AI13" s="8">
        <v>2.5</v>
      </c>
      <c r="AJ13" s="8">
        <v>2.5</v>
      </c>
      <c r="AK13" s="8">
        <v>2.5</v>
      </c>
      <c r="AL13" s="8">
        <v>2.5</v>
      </c>
      <c r="AM13" s="8">
        <v>2.5</v>
      </c>
      <c r="AN13" s="8">
        <v>2.5</v>
      </c>
      <c r="AO13" s="8">
        <v>2.5</v>
      </c>
      <c r="AP13" s="8">
        <v>2.5</v>
      </c>
      <c r="AQ13" s="8">
        <v>2.5</v>
      </c>
      <c r="AR13" s="8">
        <v>2.5</v>
      </c>
      <c r="AS13" s="8">
        <v>2.5</v>
      </c>
      <c r="AT13" s="8">
        <v>2.5</v>
      </c>
      <c r="AU13" s="8">
        <v>2.5</v>
      </c>
      <c r="AV13" s="8">
        <v>2.5</v>
      </c>
      <c r="AW13" s="8">
        <v>2.5</v>
      </c>
      <c r="AX13" s="8">
        <v>2.5</v>
      </c>
      <c r="AY13" s="8">
        <v>2.5</v>
      </c>
      <c r="AZ13" s="8">
        <v>2.5</v>
      </c>
      <c r="BA13" s="8">
        <v>2.5</v>
      </c>
      <c r="BB13" s="8">
        <v>2.5</v>
      </c>
      <c r="BC13" s="8">
        <v>2.5</v>
      </c>
      <c r="BD13" s="8">
        <v>2.5</v>
      </c>
      <c r="BE13" s="8">
        <v>2.5</v>
      </c>
      <c r="BF13" s="8">
        <v>2.5</v>
      </c>
      <c r="BG13" s="8">
        <v>2.5</v>
      </c>
      <c r="BH13" s="8">
        <v>2.5</v>
      </c>
      <c r="BI13" s="9"/>
      <c r="BJ13" s="9"/>
      <c r="BK13" s="9"/>
      <c r="BL13" s="9"/>
      <c r="BM13" s="9"/>
      <c r="BN13" s="9"/>
      <c r="BO13" s="9"/>
      <c r="BP13" s="9"/>
    </row>
    <row r="14" spans="1:68" x14ac:dyDescent="0.2">
      <c r="E14" s="6" t="s">
        <v>125</v>
      </c>
      <c r="F14" s="9">
        <f>SUM(H14:K14)</f>
        <v>530</v>
      </c>
      <c r="G14" s="6">
        <v>0</v>
      </c>
      <c r="H14" s="6">
        <v>5</v>
      </c>
      <c r="I14" s="6">
        <f>SUM(L14:N14)</f>
        <v>300</v>
      </c>
      <c r="J14" s="9">
        <f>SUM(O14:R14)</f>
        <v>120</v>
      </c>
      <c r="K14" s="9">
        <f>SUM(S14:BI14)</f>
        <v>105</v>
      </c>
      <c r="L14" s="6">
        <v>100</v>
      </c>
      <c r="M14" s="6">
        <v>100</v>
      </c>
      <c r="N14" s="6">
        <v>100</v>
      </c>
      <c r="O14" s="6">
        <v>30</v>
      </c>
      <c r="P14" s="6">
        <v>30</v>
      </c>
      <c r="Q14" s="6">
        <v>30</v>
      </c>
      <c r="R14" s="6">
        <v>30</v>
      </c>
      <c r="S14" s="8">
        <v>2.5</v>
      </c>
      <c r="T14" s="8">
        <v>2.5</v>
      </c>
      <c r="U14" s="8">
        <v>2.5</v>
      </c>
      <c r="V14" s="8">
        <v>2.5</v>
      </c>
      <c r="W14" s="8">
        <v>2.5</v>
      </c>
      <c r="X14" s="8">
        <v>2.5</v>
      </c>
      <c r="Y14" s="8">
        <v>2.5</v>
      </c>
      <c r="Z14" s="8">
        <v>2.5</v>
      </c>
      <c r="AA14" s="8">
        <v>2.5</v>
      </c>
      <c r="AB14" s="8">
        <v>2.5</v>
      </c>
      <c r="AC14" s="8">
        <v>2.5</v>
      </c>
      <c r="AD14" s="8">
        <v>2.5</v>
      </c>
      <c r="AE14" s="8">
        <v>2.5</v>
      </c>
      <c r="AF14" s="8">
        <v>2.5</v>
      </c>
      <c r="AG14" s="8">
        <v>2.5</v>
      </c>
      <c r="AH14" s="8">
        <v>2.5</v>
      </c>
      <c r="AI14" s="8">
        <v>2.5</v>
      </c>
      <c r="AJ14" s="8">
        <v>2.5</v>
      </c>
      <c r="AK14" s="8">
        <v>2.5</v>
      </c>
      <c r="AL14" s="8">
        <v>2.5</v>
      </c>
      <c r="AM14" s="8">
        <v>2.5</v>
      </c>
      <c r="AN14" s="8">
        <v>2.5</v>
      </c>
      <c r="AO14" s="8">
        <v>2.5</v>
      </c>
      <c r="AP14" s="8">
        <v>2.5</v>
      </c>
      <c r="AQ14" s="8">
        <v>2.5</v>
      </c>
      <c r="AR14" s="8">
        <v>2.5</v>
      </c>
      <c r="AS14" s="8">
        <v>2.5</v>
      </c>
      <c r="AT14" s="8">
        <v>2.5</v>
      </c>
      <c r="AU14" s="8">
        <v>2.5</v>
      </c>
      <c r="AV14" s="8">
        <v>2.5</v>
      </c>
      <c r="AW14" s="8">
        <v>2.5</v>
      </c>
      <c r="AX14" s="8">
        <v>2.5</v>
      </c>
      <c r="AY14" s="8">
        <v>2.5</v>
      </c>
      <c r="AZ14" s="8">
        <v>2.5</v>
      </c>
      <c r="BA14" s="8">
        <v>2.5</v>
      </c>
      <c r="BB14" s="8">
        <v>2.5</v>
      </c>
      <c r="BC14" s="8">
        <v>2.5</v>
      </c>
      <c r="BD14" s="8">
        <v>2.5</v>
      </c>
      <c r="BE14" s="8">
        <v>2.5</v>
      </c>
      <c r="BF14" s="8">
        <v>2.5</v>
      </c>
      <c r="BG14" s="8">
        <v>2.5</v>
      </c>
      <c r="BH14" s="8">
        <v>2.5</v>
      </c>
      <c r="BI14" s="9"/>
      <c r="BJ14" s="9"/>
      <c r="BK14" s="9"/>
      <c r="BL14" s="9"/>
      <c r="BM14" s="9"/>
      <c r="BN14" s="9"/>
      <c r="BO14" s="9"/>
      <c r="BP14" s="9"/>
    </row>
    <row r="18" spans="12:18" x14ac:dyDescent="0.2">
      <c r="N18" s="9"/>
      <c r="O18" s="9"/>
      <c r="P18" s="9"/>
      <c r="Q18" s="9"/>
      <c r="R18" s="9"/>
    </row>
    <row r="19" spans="12:18" x14ac:dyDescent="0.2">
      <c r="N19" s="9"/>
      <c r="O19" s="9"/>
      <c r="P19" s="9"/>
      <c r="Q19" s="9"/>
      <c r="R19" s="9"/>
    </row>
    <row r="23" spans="12:18" x14ac:dyDescent="0.2">
      <c r="L23" s="9"/>
      <c r="M23" s="9"/>
      <c r="N23" s="9"/>
      <c r="O23" s="9"/>
      <c r="P23" s="9"/>
      <c r="Q23" s="9"/>
      <c r="R23" s="9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H30" sqref="H30"/>
    </sheetView>
  </sheetViews>
  <sheetFormatPr baseColWidth="10" defaultRowHeight="15" x14ac:dyDescent="0.2"/>
  <sheetData>
    <row r="1" spans="1:4" x14ac:dyDescent="0.2">
      <c r="A1" s="17" t="s">
        <v>70</v>
      </c>
      <c r="B1" s="17"/>
      <c r="C1" s="17"/>
      <c r="D1" s="17"/>
    </row>
    <row r="2" spans="1:4" x14ac:dyDescent="0.2">
      <c r="A2" s="7" t="str">
        <f>INDEX(Reference!$A$2:$A$12,SUMPRODUCT(--(B2&lt;=Reference!$C$2:$C$12), --(B2&gt;=Reference!$B$2:$B$12),ROW(Reference!$A$2:$A$12)-1))</f>
        <v>C+</v>
      </c>
      <c r="B2" s="11">
        <f>ROUND(AVERAGE(Grades!F2:INDEX(Grades!F:F,Settings!B2+1)),4)</f>
        <v>0.78139999999999998</v>
      </c>
      <c r="C2" s="9"/>
      <c r="D2" s="6" t="s">
        <v>23</v>
      </c>
    </row>
    <row r="3" spans="1:4" x14ac:dyDescent="0.2">
      <c r="A3" s="7" t="str">
        <f>INDEX(Reference!$A$2:$A$12,SUMPRODUCT(--(B3&lt;=Reference!$C$2:$C$12), --(B3&gt;=Reference!$B$2:$B$12),ROW(Reference!$A$2:$A$12)-1))</f>
        <v>B-</v>
      </c>
      <c r="B3" s="11">
        <f>ROUND(MEDIAN(Grades!F2:INDEX(Grades!F:F,Settings!B2+1)),4)</f>
        <v>0.80810000000000004</v>
      </c>
      <c r="C3" s="9"/>
      <c r="D3" s="6" t="s">
        <v>24</v>
      </c>
    </row>
    <row r="4" spans="1:4" x14ac:dyDescent="0.2">
      <c r="A4" s="7"/>
      <c r="B4" s="6"/>
      <c r="C4" s="6"/>
      <c r="D4" s="6"/>
    </row>
    <row r="5" spans="1:4" x14ac:dyDescent="0.2">
      <c r="A5" s="17" t="s">
        <v>71</v>
      </c>
      <c r="B5" s="17"/>
      <c r="C5" s="17"/>
      <c r="D5" s="17"/>
    </row>
    <row r="6" spans="1:4" x14ac:dyDescent="0.2">
      <c r="A6" s="7" t="str">
        <f>INDEX(Reference!$A$2:$A$12,SUMPRODUCT(--(B6&lt;=Reference!$C$2:$C$12), --(B6&gt;=Reference!$B$2:$B$12),ROW(Reference!$A$2:$A$12)-1))</f>
        <v>B-</v>
      </c>
      <c r="B6" s="9">
        <f>ROUND(AVERAGE(Grades!L2:INDEX(Grades!L:L,Settings!B2+1)),4)/100</f>
        <v>0.81483000000000005</v>
      </c>
      <c r="C6" s="6"/>
      <c r="D6" s="6" t="s">
        <v>23</v>
      </c>
    </row>
    <row r="7" spans="1:4" x14ac:dyDescent="0.2">
      <c r="A7" s="7" t="str">
        <f>INDEX(Reference!$A$2:$A$12,SUMPRODUCT(--(B7&lt;=Reference!$C$2:$C$12), --(B7&gt;=Reference!$B$2:$B$12),ROW(Reference!$A$2:$A$12)-1))</f>
        <v>B</v>
      </c>
      <c r="B7" s="9">
        <f>ROUND(MEDIAN(Grades!L2:INDEX(Grades!L:L,Settings!B2+1)),4)/100</f>
        <v>0.84</v>
      </c>
      <c r="C7" s="6"/>
      <c r="D7" s="6" t="s">
        <v>24</v>
      </c>
    </row>
    <row r="8" spans="1:4" x14ac:dyDescent="0.2">
      <c r="A8" s="7"/>
      <c r="B8" s="13"/>
      <c r="C8" s="6"/>
      <c r="D8" s="6"/>
    </row>
    <row r="9" spans="1:4" x14ac:dyDescent="0.2">
      <c r="A9" s="17" t="s">
        <v>72</v>
      </c>
      <c r="B9" s="17"/>
      <c r="C9" s="17"/>
      <c r="D9" s="17"/>
    </row>
    <row r="10" spans="1:4" x14ac:dyDescent="0.2">
      <c r="A10" s="7" t="str">
        <f>INDEX(Reference!$A$2:$A$12,SUMPRODUCT(--(B10&lt;=Reference!$C$2:$C$12), --(B10&gt;=Reference!$B$2:$B$12),ROW(Reference!$A$2:$A$12)-1))</f>
        <v>D+</v>
      </c>
      <c r="B10" s="9">
        <f>ROUND(AVERAGE(Grades!M2:INDEX(Grades!M:M,Settings!B2+1)),4)/100</f>
        <v>0.6843300000000001</v>
      </c>
      <c r="C10" s="6"/>
      <c r="D10" s="6" t="s">
        <v>23</v>
      </c>
    </row>
    <row r="11" spans="1:4" x14ac:dyDescent="0.2">
      <c r="A11" s="7" t="str">
        <f>INDEX(Reference!$A$2:$A$12,SUMPRODUCT(--(B11&lt;=Reference!$C$2:$C$12), --(B11&gt;=Reference!$B$2:$B$12),ROW(Reference!$A$2:$A$12)-1))</f>
        <v>D</v>
      </c>
      <c r="B11" s="9">
        <f>ROUND(MEDIAN(Grades!M2:INDEX(Grades!M:M,Settings!B2+1)),4)/100</f>
        <v>0.64</v>
      </c>
      <c r="C11" s="6"/>
      <c r="D11" s="6" t="s">
        <v>24</v>
      </c>
    </row>
    <row r="12" spans="1:4" x14ac:dyDescent="0.2">
      <c r="A12" s="6"/>
      <c r="B12" s="6"/>
      <c r="C12" s="6"/>
      <c r="D12" s="6"/>
    </row>
    <row r="13" spans="1:4" x14ac:dyDescent="0.2">
      <c r="A13" s="18" t="s">
        <v>73</v>
      </c>
      <c r="B13" s="18"/>
      <c r="C13" s="18"/>
      <c r="D13" s="18"/>
    </row>
    <row r="14" spans="1:4" x14ac:dyDescent="0.2">
      <c r="A14" s="6" t="str">
        <f>INDEX(Reference!$A$2:$A$12,SUMPRODUCT(--(B14&lt;=Reference!$C$2:$C$12), --(B14&gt;=Reference!$B$2:$B$12),ROW(Reference!$A$2:$A$12)-1))</f>
        <v>B-</v>
      </c>
      <c r="B14" s="9">
        <f>ROUND(AVERAGE(Grades!N2:INDEX(Grades!N:N,Settings!B2+1)),4)/100</f>
        <v>0.82433000000000012</v>
      </c>
      <c r="C14" s="6"/>
      <c r="D14" s="6" t="s">
        <v>23</v>
      </c>
    </row>
    <row r="15" spans="1:4" x14ac:dyDescent="0.2">
      <c r="A15" s="6" t="str">
        <f>INDEX(Reference!$A$2:$A$12,SUMPRODUCT(--(B15&lt;=Reference!$C$2:$C$12), --(B15&gt;=Reference!$B$2:$B$12),ROW(Reference!$A$2:$A$12)-1))</f>
        <v>B</v>
      </c>
      <c r="B15" s="9">
        <f>ROUND(MEDIAN(Grades!N2:INDEX(Grades!N:N,Settings!B2+1)),4)/100</f>
        <v>0.86</v>
      </c>
      <c r="C15" s="6"/>
      <c r="D15" s="6" t="s">
        <v>24</v>
      </c>
    </row>
  </sheetData>
  <mergeCells count="4">
    <mergeCell ref="A1:D1"/>
    <mergeCell ref="A5:D5"/>
    <mergeCell ref="A9:D9"/>
    <mergeCell ref="A13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topLeftCell="A2" workbookViewId="0">
      <selection activeCell="B9" sqref="B9"/>
    </sheetView>
  </sheetViews>
  <sheetFormatPr baseColWidth="10" defaultRowHeight="15" x14ac:dyDescent="0.2"/>
  <cols>
    <col min="1" max="1" width="12.1640625" customWidth="1"/>
    <col min="2" max="2" width="12.5" bestFit="1" customWidth="1"/>
    <col min="3" max="3" width="10.83203125" customWidth="1"/>
  </cols>
  <sheetData>
    <row r="3" spans="1:2" x14ac:dyDescent="0.2">
      <c r="A3" s="3" t="s">
        <v>26</v>
      </c>
      <c r="B3" t="s">
        <v>25</v>
      </c>
    </row>
    <row r="4" spans="1:2" x14ac:dyDescent="0.2">
      <c r="A4" s="4" t="s">
        <v>8</v>
      </c>
      <c r="B4" s="2">
        <v>1</v>
      </c>
    </row>
    <row r="5" spans="1:2" x14ac:dyDescent="0.2">
      <c r="A5" s="4" t="s">
        <v>9</v>
      </c>
      <c r="B5" s="2">
        <v>1</v>
      </c>
    </row>
    <row r="6" spans="1:2" x14ac:dyDescent="0.2">
      <c r="A6" s="4" t="s">
        <v>10</v>
      </c>
      <c r="B6" s="2">
        <v>1</v>
      </c>
    </row>
    <row r="7" spans="1:2" x14ac:dyDescent="0.2">
      <c r="A7" s="4" t="s">
        <v>11</v>
      </c>
      <c r="B7" s="2">
        <v>3</v>
      </c>
    </row>
    <row r="8" spans="1:2" x14ac:dyDescent="0.2">
      <c r="A8" s="4" t="s">
        <v>12</v>
      </c>
      <c r="B8" s="2">
        <v>2</v>
      </c>
    </row>
    <row r="9" spans="1:2" x14ac:dyDescent="0.2">
      <c r="A9" s="4" t="s">
        <v>14</v>
      </c>
      <c r="B9" s="2">
        <v>1</v>
      </c>
    </row>
    <row r="10" spans="1:2" x14ac:dyDescent="0.2">
      <c r="A10" s="4" t="s">
        <v>17</v>
      </c>
      <c r="B10" s="2">
        <v>1</v>
      </c>
    </row>
    <row r="11" spans="1:2" x14ac:dyDescent="0.2">
      <c r="A11" s="4" t="s">
        <v>27</v>
      </c>
      <c r="B11" s="2">
        <v>10</v>
      </c>
    </row>
  </sheetData>
  <sortState ref="A3:B11">
    <sortCondition ref="A3" customList="Sun,Mon,Tue,Wed,Thu,Fri,Sat"/>
  </sortState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3" sqref="B3"/>
    </sheetView>
  </sheetViews>
  <sheetFormatPr baseColWidth="10" defaultRowHeight="15" x14ac:dyDescent="0.2"/>
  <cols>
    <col min="1" max="1" width="19.83203125" customWidth="1"/>
  </cols>
  <sheetData>
    <row r="1" spans="1:2" x14ac:dyDescent="0.2">
      <c r="A1" t="s">
        <v>77</v>
      </c>
      <c r="B1" t="s">
        <v>76</v>
      </c>
    </row>
    <row r="2" spans="1:2" x14ac:dyDescent="0.2">
      <c r="A2" t="s">
        <v>74</v>
      </c>
      <c r="B2">
        <v>10</v>
      </c>
    </row>
    <row r="3" spans="1:2" x14ac:dyDescent="0.2">
      <c r="A3" t="s">
        <v>75</v>
      </c>
      <c r="B3">
        <v>13</v>
      </c>
    </row>
    <row r="4" spans="1:2" x14ac:dyDescent="0.2">
      <c r="A4" t="s">
        <v>91</v>
      </c>
      <c r="B4">
        <v>0.8</v>
      </c>
    </row>
    <row r="5" spans="1:2" x14ac:dyDescent="0.2">
      <c r="A5" t="s">
        <v>92</v>
      </c>
      <c r="B5">
        <v>0.73</v>
      </c>
    </row>
    <row r="6" spans="1:2" x14ac:dyDescent="0.2">
      <c r="A6" t="s">
        <v>93</v>
      </c>
      <c r="B6">
        <v>0.7</v>
      </c>
    </row>
    <row r="7" spans="1:2" x14ac:dyDescent="0.2">
      <c r="A7" t="s">
        <v>82</v>
      </c>
      <c r="B7" s="16" t="s">
        <v>86</v>
      </c>
    </row>
    <row r="8" spans="1:2" x14ac:dyDescent="0.2">
      <c r="A8" t="s">
        <v>84</v>
      </c>
      <c r="B8" s="16" t="s">
        <v>86</v>
      </c>
    </row>
    <row r="9" spans="1:2" x14ac:dyDescent="0.2">
      <c r="A9" t="s">
        <v>83</v>
      </c>
      <c r="B9" s="16" t="s">
        <v>87</v>
      </c>
    </row>
    <row r="10" spans="1:2" x14ac:dyDescent="0.2">
      <c r="A10" t="s">
        <v>85</v>
      </c>
      <c r="B10" s="16" t="s">
        <v>86</v>
      </c>
    </row>
    <row r="11" spans="1:2" x14ac:dyDescent="0.2">
      <c r="A11" t="s">
        <v>89</v>
      </c>
      <c r="B11" s="16" t="s">
        <v>87</v>
      </c>
    </row>
    <row r="12" spans="1:2" x14ac:dyDescent="0.2">
      <c r="A12" t="s">
        <v>5</v>
      </c>
      <c r="B12" s="16" t="s">
        <v>87</v>
      </c>
    </row>
    <row r="13" spans="1:2" x14ac:dyDescent="0.2">
      <c r="A13" t="s">
        <v>90</v>
      </c>
      <c r="B13" s="16" t="s">
        <v>87</v>
      </c>
    </row>
  </sheetData>
  <dataValidations count="2">
    <dataValidation type="list" allowBlank="1" showInputMessage="1" showErrorMessage="1" sqref="B7:B13">
      <formula1>Available</formula1>
    </dataValidation>
    <dataValidation type="whole" allowBlank="1" showInputMessage="1" showErrorMessage="1" errorTitle="Error" error="You must enter a valid number for stundents (min: 1, max: 500)" sqref="B2">
      <formula1>1</formula1>
      <formula2>500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C3" sqref="C3"/>
    </sheetView>
  </sheetViews>
  <sheetFormatPr baseColWidth="10" defaultRowHeight="15" x14ac:dyDescent="0.2"/>
  <sheetData>
    <row r="1" spans="1:3" x14ac:dyDescent="0.2">
      <c r="A1" t="s">
        <v>6</v>
      </c>
      <c r="B1" t="s">
        <v>18</v>
      </c>
      <c r="C1" t="s">
        <v>19</v>
      </c>
    </row>
    <row r="2" spans="1:3" x14ac:dyDescent="0.2">
      <c r="A2" s="1" t="s">
        <v>7</v>
      </c>
      <c r="B2" s="12">
        <v>0.93</v>
      </c>
      <c r="C2" s="12">
        <v>2</v>
      </c>
    </row>
    <row r="3" spans="1:3" x14ac:dyDescent="0.2">
      <c r="A3" s="1" t="s">
        <v>8</v>
      </c>
      <c r="B3" s="12">
        <v>0.9</v>
      </c>
      <c r="C3" s="12">
        <v>0.92989999999999995</v>
      </c>
    </row>
    <row r="4" spans="1:3" x14ac:dyDescent="0.2">
      <c r="A4" s="1" t="s">
        <v>9</v>
      </c>
      <c r="B4" s="12">
        <v>0.87</v>
      </c>
      <c r="C4" s="12">
        <v>0.89990000000000003</v>
      </c>
    </row>
    <row r="5" spans="1:3" x14ac:dyDescent="0.2">
      <c r="A5" s="1" t="s">
        <v>10</v>
      </c>
      <c r="B5" s="12">
        <v>0.83</v>
      </c>
      <c r="C5" s="12">
        <v>0.86990000000000001</v>
      </c>
    </row>
    <row r="6" spans="1:3" x14ac:dyDescent="0.2">
      <c r="A6" s="1" t="s">
        <v>11</v>
      </c>
      <c r="B6" s="12">
        <v>0.8</v>
      </c>
      <c r="C6" s="12">
        <v>0.82989999999999997</v>
      </c>
    </row>
    <row r="7" spans="1:3" x14ac:dyDescent="0.2">
      <c r="A7" s="1" t="s">
        <v>12</v>
      </c>
      <c r="B7" s="12">
        <v>0.77</v>
      </c>
      <c r="C7" s="12">
        <v>0.79990000000000006</v>
      </c>
    </row>
    <row r="8" spans="1:3" x14ac:dyDescent="0.2">
      <c r="A8" s="1" t="s">
        <v>13</v>
      </c>
      <c r="B8" s="12">
        <v>0.73</v>
      </c>
      <c r="C8" s="12">
        <v>0.76990000000000003</v>
      </c>
    </row>
    <row r="9" spans="1:3" x14ac:dyDescent="0.2">
      <c r="A9" s="1" t="s">
        <v>14</v>
      </c>
      <c r="B9" s="12">
        <v>0.7</v>
      </c>
      <c r="C9" s="12">
        <v>0.72989999999999999</v>
      </c>
    </row>
    <row r="10" spans="1:3" x14ac:dyDescent="0.2">
      <c r="A10" s="1" t="s">
        <v>15</v>
      </c>
      <c r="B10" s="12">
        <v>0.67</v>
      </c>
      <c r="C10" s="12">
        <v>0.69989999999999997</v>
      </c>
    </row>
    <row r="11" spans="1:3" x14ac:dyDescent="0.2">
      <c r="A11" s="1" t="s">
        <v>16</v>
      </c>
      <c r="B11" s="12">
        <v>0.6</v>
      </c>
      <c r="C11" s="12">
        <v>0.66990000000000005</v>
      </c>
    </row>
    <row r="12" spans="1:3" x14ac:dyDescent="0.2">
      <c r="A12" s="1" t="s">
        <v>17</v>
      </c>
      <c r="B12" s="12">
        <v>0</v>
      </c>
      <c r="C12" s="12">
        <v>0.59989999999999999</v>
      </c>
    </row>
    <row r="17" spans="1:1" x14ac:dyDescent="0.2">
      <c r="A17" t="s">
        <v>88</v>
      </c>
    </row>
    <row r="18" spans="1:1" x14ac:dyDescent="0.2">
      <c r="A18" t="s">
        <v>86</v>
      </c>
    </row>
    <row r="19" spans="1:1" x14ac:dyDescent="0.2">
      <c r="A19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Grades</vt:lpstr>
      <vt:lpstr>Summary</vt:lpstr>
      <vt:lpstr>Visualization</vt:lpstr>
      <vt:lpstr>Settings</vt:lpstr>
      <vt:lpstr>Reference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Dominik P.H. Kalisch</cp:lastModifiedBy>
  <dcterms:created xsi:type="dcterms:W3CDTF">2015-08-28T17:20:50Z</dcterms:created>
  <dcterms:modified xsi:type="dcterms:W3CDTF">2016-02-28T00:57:41Z</dcterms:modified>
  <cp:category/>
</cp:coreProperties>
</file>