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08"/>
  <workbookPr/>
  <mc:AlternateContent xmlns:mc="http://schemas.openxmlformats.org/markup-compatibility/2006">
    <mc:Choice Requires="x15">
      <x15ac:absPath xmlns:x15ac="http://schemas.microsoft.com/office/spreadsheetml/2010/11/ac" url="https://alumni-my.sharepoint.com/personal/mrs171_ku_dk/Documents/Seminar Environment Economics/Data/"/>
    </mc:Choice>
  </mc:AlternateContent>
  <xr:revisionPtr revIDLastSave="8" documentId="11_237186A3B235C4A3DFED4189C73EB48EFABAE4A6" xr6:coauthVersionLast="45" xr6:coauthVersionMax="45" xr10:uidLastSave="{95E6EC91-A6CD-A440-926A-DB38A09CBC66}"/>
  <bookViews>
    <workbookView xWindow="0" yWindow="460" windowWidth="22780" windowHeight="14660" activeTab="2" xr2:uid="{00000000-000D-0000-FFFF-FFFF00000000}"/>
  </bookViews>
  <sheets>
    <sheet name="DiagramInfo" sheetId="2" state="hidden" r:id="rId1"/>
    <sheet name="figurer (2)" sheetId="8" r:id="rId2"/>
    <sheet name="5 deciler" sheetId="9" r:id="rId3"/>
  </sheets>
  <definedNames>
    <definedName name="Decilerfs" localSheetId="1">#REF!</definedName>
    <definedName name="Decilerfs">#REF!</definedName>
    <definedName name="fdfd" localSheetId="1">#REF!</definedName>
    <definedName name="fdfd">#REF!</definedName>
    <definedName name="skat_deciler" localSheetId="1">'figurer (2)'!$A$3:$N$13</definedName>
    <definedName name="skat_deciler">#REF!</definedName>
    <definedName name="skat_decilerfs" localSheetId="1">#REF!</definedName>
    <definedName name="skat_decilerfs">#REF!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3" i="9" l="1"/>
  <c r="P4" i="9"/>
  <c r="P5" i="9"/>
  <c r="P6" i="9"/>
  <c r="P7" i="9"/>
  <c r="P8" i="9"/>
  <c r="P9" i="9"/>
  <c r="P10" i="9"/>
  <c r="P11" i="9"/>
  <c r="P2" i="9"/>
  <c r="L12" i="9"/>
  <c r="M14" i="9"/>
  <c r="M2" i="9" l="1"/>
  <c r="M3" i="9"/>
  <c r="M4" i="9"/>
  <c r="M5" i="9"/>
  <c r="M6" i="9"/>
  <c r="M7" i="9"/>
  <c r="M8" i="9"/>
  <c r="M9" i="9"/>
  <c r="M10" i="9"/>
  <c r="M11" i="9"/>
  <c r="L2" i="9"/>
  <c r="N2" i="9" s="1"/>
  <c r="L3" i="9"/>
  <c r="N3" i="9" s="1"/>
  <c r="L4" i="9"/>
  <c r="N4" i="9" s="1"/>
  <c r="L5" i="9"/>
  <c r="N5" i="9" s="1"/>
  <c r="L6" i="9"/>
  <c r="N6" i="9" s="1"/>
  <c r="L7" i="9"/>
  <c r="N7" i="9" s="1"/>
  <c r="L8" i="9"/>
  <c r="N8" i="9" s="1"/>
  <c r="L9" i="9"/>
  <c r="N9" i="9" s="1"/>
  <c r="L10" i="9"/>
  <c r="N10" i="9" s="1"/>
  <c r="L11" i="9"/>
  <c r="N11" i="9" s="1"/>
  <c r="B17" i="9"/>
  <c r="B15" i="9"/>
  <c r="B24" i="9" s="1"/>
  <c r="F24" i="9"/>
  <c r="B27" i="9"/>
  <c r="B17" i="8"/>
  <c r="K19" i="9"/>
  <c r="C14" i="9"/>
  <c r="C23" i="9" s="1"/>
  <c r="D14" i="9"/>
  <c r="D19" i="9" s="1"/>
  <c r="E14" i="9"/>
  <c r="E19" i="9" s="1"/>
  <c r="F14" i="9"/>
  <c r="F23" i="9" s="1"/>
  <c r="G14" i="9"/>
  <c r="G23" i="9" s="1"/>
  <c r="H14" i="9"/>
  <c r="H19" i="9" s="1"/>
  <c r="I14" i="9"/>
  <c r="I19" i="9" s="1"/>
  <c r="J14" i="9"/>
  <c r="K14" i="9"/>
  <c r="C15" i="9"/>
  <c r="C24" i="9" s="1"/>
  <c r="D15" i="9"/>
  <c r="D24" i="9" s="1"/>
  <c r="E15" i="9"/>
  <c r="F15" i="9"/>
  <c r="F19" i="9" s="1"/>
  <c r="G15" i="9"/>
  <c r="G24" i="9" s="1"/>
  <c r="H15" i="9"/>
  <c r="H24" i="9" s="1"/>
  <c r="I15" i="9"/>
  <c r="J15" i="9"/>
  <c r="K15" i="9"/>
  <c r="C16" i="9"/>
  <c r="C25" i="9" s="1"/>
  <c r="D16" i="9"/>
  <c r="D25" i="9" s="1"/>
  <c r="E16" i="9"/>
  <c r="E25" i="9" s="1"/>
  <c r="F16" i="9"/>
  <c r="F25" i="9" s="1"/>
  <c r="G16" i="9"/>
  <c r="G19" i="9" s="1"/>
  <c r="H16" i="9"/>
  <c r="H25" i="9" s="1"/>
  <c r="I16" i="9"/>
  <c r="I25" i="9" s="1"/>
  <c r="J16" i="9"/>
  <c r="K16" i="9"/>
  <c r="C17" i="9"/>
  <c r="D17" i="9"/>
  <c r="E17" i="9"/>
  <c r="E26" i="9" s="1"/>
  <c r="F17" i="9"/>
  <c r="F26" i="9" s="1"/>
  <c r="G17" i="9"/>
  <c r="H17" i="9"/>
  <c r="I17" i="9"/>
  <c r="I26" i="9" s="1"/>
  <c r="J17" i="9"/>
  <c r="D26" i="9" s="1"/>
  <c r="K17" i="9"/>
  <c r="C18" i="9"/>
  <c r="C27" i="9" s="1"/>
  <c r="D18" i="9"/>
  <c r="D27" i="9" s="1"/>
  <c r="E18" i="9"/>
  <c r="E27" i="9" s="1"/>
  <c r="F18" i="9"/>
  <c r="F27" i="9" s="1"/>
  <c r="G18" i="9"/>
  <c r="G27" i="9" s="1"/>
  <c r="H18" i="9"/>
  <c r="H27" i="9" s="1"/>
  <c r="I18" i="9"/>
  <c r="I27" i="9" s="1"/>
  <c r="J18" i="9"/>
  <c r="K18" i="9"/>
  <c r="B18" i="9"/>
  <c r="B16" i="9"/>
  <c r="B25" i="9" s="1"/>
  <c r="B14" i="9"/>
  <c r="B23" i="9" s="1"/>
  <c r="O4" i="8"/>
  <c r="L30" i="8"/>
  <c r="H17" i="8"/>
  <c r="B18" i="8"/>
  <c r="C74" i="8"/>
  <c r="B74" i="8"/>
  <c r="C73" i="8"/>
  <c r="E73" i="8" s="1"/>
  <c r="B73" i="8"/>
  <c r="C72" i="8"/>
  <c r="B72" i="8"/>
  <c r="E72" i="8"/>
  <c r="C71" i="8"/>
  <c r="B71" i="8"/>
  <c r="C70" i="8"/>
  <c r="B70" i="8"/>
  <c r="C69" i="8"/>
  <c r="B69" i="8"/>
  <c r="C68" i="8"/>
  <c r="E68" i="8" s="1"/>
  <c r="B68" i="8"/>
  <c r="C67" i="8"/>
  <c r="B67" i="8"/>
  <c r="C66" i="8"/>
  <c r="E66" i="8" s="1"/>
  <c r="B66" i="8"/>
  <c r="C65" i="8"/>
  <c r="B65" i="8"/>
  <c r="L39" i="8"/>
  <c r="I39" i="8"/>
  <c r="H39" i="8"/>
  <c r="G39" i="8"/>
  <c r="F39" i="8"/>
  <c r="E39" i="8"/>
  <c r="D39" i="8"/>
  <c r="C39" i="8"/>
  <c r="B39" i="8"/>
  <c r="J39" i="8" s="1"/>
  <c r="L38" i="8"/>
  <c r="I38" i="8"/>
  <c r="H38" i="8"/>
  <c r="G38" i="8"/>
  <c r="F38" i="8"/>
  <c r="E38" i="8"/>
  <c r="D38" i="8"/>
  <c r="C38" i="8"/>
  <c r="K38" i="8" s="1"/>
  <c r="B38" i="8"/>
  <c r="L37" i="8"/>
  <c r="I37" i="8"/>
  <c r="H37" i="8"/>
  <c r="G37" i="8"/>
  <c r="F37" i="8"/>
  <c r="E37" i="8"/>
  <c r="D37" i="8"/>
  <c r="J37" i="8" s="1"/>
  <c r="C37" i="8"/>
  <c r="B37" i="8"/>
  <c r="L36" i="8"/>
  <c r="I36" i="8"/>
  <c r="H36" i="8"/>
  <c r="G36" i="8"/>
  <c r="F36" i="8"/>
  <c r="E36" i="8"/>
  <c r="K36" i="8" s="1"/>
  <c r="D36" i="8"/>
  <c r="C36" i="8"/>
  <c r="B36" i="8"/>
  <c r="L35" i="8"/>
  <c r="I35" i="8"/>
  <c r="H35" i="8"/>
  <c r="G35" i="8"/>
  <c r="F35" i="8"/>
  <c r="E35" i="8"/>
  <c r="D35" i="8"/>
  <c r="C35" i="8"/>
  <c r="B35" i="8"/>
  <c r="J35" i="8" s="1"/>
  <c r="L34" i="8"/>
  <c r="I34" i="8"/>
  <c r="H34" i="8"/>
  <c r="G34" i="8"/>
  <c r="F34" i="8"/>
  <c r="E34" i="8"/>
  <c r="D34" i="8"/>
  <c r="C34" i="8"/>
  <c r="J34" i="8" s="1"/>
  <c r="B34" i="8"/>
  <c r="L33" i="8"/>
  <c r="I33" i="8"/>
  <c r="H33" i="8"/>
  <c r="G33" i="8"/>
  <c r="F33" i="8"/>
  <c r="E33" i="8"/>
  <c r="D33" i="8"/>
  <c r="J33" i="8" s="1"/>
  <c r="C33" i="8"/>
  <c r="B33" i="8"/>
  <c r="L32" i="8"/>
  <c r="I32" i="8"/>
  <c r="H32" i="8"/>
  <c r="G32" i="8"/>
  <c r="F32" i="8"/>
  <c r="E32" i="8"/>
  <c r="J32" i="8" s="1"/>
  <c r="D32" i="8"/>
  <c r="C32" i="8"/>
  <c r="B32" i="8"/>
  <c r="L31" i="8"/>
  <c r="I31" i="8"/>
  <c r="H31" i="8"/>
  <c r="G31" i="8"/>
  <c r="F31" i="8"/>
  <c r="E31" i="8"/>
  <c r="D31" i="8"/>
  <c r="C31" i="8"/>
  <c r="B31" i="8"/>
  <c r="J31" i="8" s="1"/>
  <c r="I30" i="8"/>
  <c r="H30" i="8"/>
  <c r="G30" i="8"/>
  <c r="F30" i="8"/>
  <c r="E30" i="8"/>
  <c r="D30" i="8"/>
  <c r="C30" i="8"/>
  <c r="B30" i="8"/>
  <c r="K30" i="8" s="1"/>
  <c r="I26" i="8"/>
  <c r="H26" i="8"/>
  <c r="G26" i="8"/>
  <c r="F26" i="8"/>
  <c r="E26" i="8"/>
  <c r="D26" i="8"/>
  <c r="C26" i="8"/>
  <c r="B26" i="8"/>
  <c r="J26" i="8" s="1"/>
  <c r="I25" i="8"/>
  <c r="H25" i="8"/>
  <c r="G25" i="8"/>
  <c r="F25" i="8"/>
  <c r="E25" i="8"/>
  <c r="D25" i="8"/>
  <c r="C25" i="8"/>
  <c r="B25" i="8"/>
  <c r="J25" i="8" s="1"/>
  <c r="I24" i="8"/>
  <c r="H24" i="8"/>
  <c r="G24" i="8"/>
  <c r="F24" i="8"/>
  <c r="E24" i="8"/>
  <c r="D24" i="8"/>
  <c r="C24" i="8"/>
  <c r="B24" i="8"/>
  <c r="J24" i="8" s="1"/>
  <c r="I23" i="8"/>
  <c r="H23" i="8"/>
  <c r="G23" i="8"/>
  <c r="F23" i="8"/>
  <c r="E23" i="8"/>
  <c r="D23" i="8"/>
  <c r="C23" i="8"/>
  <c r="B23" i="8"/>
  <c r="J23" i="8" s="1"/>
  <c r="I22" i="8"/>
  <c r="H22" i="8"/>
  <c r="G22" i="8"/>
  <c r="F22" i="8"/>
  <c r="E22" i="8"/>
  <c r="D22" i="8"/>
  <c r="C22" i="8"/>
  <c r="B22" i="8"/>
  <c r="J22" i="8" s="1"/>
  <c r="I21" i="8"/>
  <c r="H21" i="8"/>
  <c r="G21" i="8"/>
  <c r="F21" i="8"/>
  <c r="E21" i="8"/>
  <c r="D21" i="8"/>
  <c r="C21" i="8"/>
  <c r="B21" i="8"/>
  <c r="I20" i="8"/>
  <c r="H20" i="8"/>
  <c r="G20" i="8"/>
  <c r="F20" i="8"/>
  <c r="E20" i="8"/>
  <c r="D20" i="8"/>
  <c r="C20" i="8"/>
  <c r="B20" i="8"/>
  <c r="I19" i="8"/>
  <c r="H19" i="8"/>
  <c r="G19" i="8"/>
  <c r="F19" i="8"/>
  <c r="E19" i="8"/>
  <c r="D19" i="8"/>
  <c r="C19" i="8"/>
  <c r="B19" i="8"/>
  <c r="I18" i="8"/>
  <c r="H18" i="8"/>
  <c r="G18" i="8"/>
  <c r="F18" i="8"/>
  <c r="J18" i="8" s="1"/>
  <c r="E18" i="8"/>
  <c r="D18" i="8"/>
  <c r="C18" i="8"/>
  <c r="I17" i="8"/>
  <c r="G17" i="8"/>
  <c r="F17" i="8"/>
  <c r="E17" i="8"/>
  <c r="D17" i="8"/>
  <c r="J17" i="8" s="1"/>
  <c r="C17" i="8"/>
  <c r="E65" i="8"/>
  <c r="E67" i="8"/>
  <c r="E69" i="8"/>
  <c r="E71" i="8"/>
  <c r="E70" i="8"/>
  <c r="E74" i="8"/>
  <c r="J20" i="8"/>
  <c r="J21" i="8"/>
  <c r="J19" i="8"/>
  <c r="K37" i="8"/>
  <c r="K32" i="8"/>
  <c r="J30" i="8"/>
  <c r="K39" i="8"/>
  <c r="K27" i="9" l="1"/>
  <c r="J19" i="9"/>
  <c r="B26" i="9"/>
  <c r="G26" i="9"/>
  <c r="C26" i="9"/>
  <c r="I24" i="9"/>
  <c r="K24" i="9" s="1"/>
  <c r="E24" i="9"/>
  <c r="H23" i="9"/>
  <c r="D23" i="9"/>
  <c r="C19" i="9"/>
  <c r="H26" i="9"/>
  <c r="G25" i="9"/>
  <c r="K25" i="9" s="1"/>
  <c r="I23" i="9"/>
  <c r="K23" i="9" s="1"/>
  <c r="E23" i="9"/>
  <c r="J38" i="8"/>
  <c r="K35" i="8"/>
  <c r="K31" i="8"/>
  <c r="K33" i="8"/>
  <c r="J36" i="8"/>
  <c r="K34" i="8"/>
  <c r="B19" i="9"/>
  <c r="M15" i="9" l="1"/>
  <c r="M17" i="9"/>
  <c r="K26" i="9"/>
  <c r="M18" i="9"/>
  <c r="M16" i="9"/>
</calcChain>
</file>

<file path=xl/sharedStrings.xml><?xml version="1.0" encoding="utf-8"?>
<sst xmlns="http://schemas.openxmlformats.org/spreadsheetml/2006/main" count="112" uniqueCount="47">
  <si>
    <t>ARBBIDMVALM</t>
  </si>
  <si>
    <t>KMSKAT</t>
  </si>
  <si>
    <t>BUNSKA</t>
  </si>
  <si>
    <t>TOPSKA</t>
  </si>
  <si>
    <t>EJVSKAT</t>
  </si>
  <si>
    <t>QAKTSKA</t>
  </si>
  <si>
    <t>skatovr</t>
  </si>
  <si>
    <t>IFSLVR</t>
  </si>
  <si>
    <t>antal</t>
  </si>
  <si>
    <t>Arbejdsmarkedsbidrag</t>
  </si>
  <si>
    <t>Sundhedsbidrag</t>
  </si>
  <si>
    <t>Kommuneskat</t>
  </si>
  <si>
    <t>Bundskat</t>
  </si>
  <si>
    <t>Topskat</t>
  </si>
  <si>
    <t>Ejendomsværdisakt</t>
  </si>
  <si>
    <t>Aktieskat</t>
  </si>
  <si>
    <t>Øvrige skatter</t>
  </si>
  <si>
    <t>I alt pct.</t>
  </si>
  <si>
    <t>skat_deciler Diagram 1</t>
  </si>
  <si>
    <t>SøjlerStablet</t>
  </si>
  <si>
    <t>dstpal</t>
  </si>
  <si>
    <t>13 * 7</t>
  </si>
  <si>
    <t>Ingen</t>
  </si>
  <si>
    <t>Kolonner</t>
  </si>
  <si>
    <t>Vandret</t>
  </si>
  <si>
    <t>Procent</t>
  </si>
  <si>
    <t>Mia kr.</t>
  </si>
  <si>
    <t>Ark1 Diagram 1</t>
  </si>
  <si>
    <t>SøjlerSidestillet</t>
  </si>
  <si>
    <t>MLLSKA</t>
  </si>
  <si>
    <t>AMTSSK</t>
  </si>
  <si>
    <t>figurer ov14 Diagram 4</t>
  </si>
  <si>
    <t>forløb</t>
  </si>
  <si>
    <t>Personer over 17 år</t>
  </si>
  <si>
    <t>figurer Diagram 3</t>
  </si>
  <si>
    <t>pct.</t>
  </si>
  <si>
    <t>gns</t>
  </si>
  <si>
    <t>Ejendomsværdiskat</t>
  </si>
  <si>
    <t>Indkomst før skat</t>
  </si>
  <si>
    <t>sum(Milliarder)</t>
  </si>
  <si>
    <t>pct. af indkomst før skat</t>
  </si>
  <si>
    <t>Decil_før skat</t>
  </si>
  <si>
    <t>I alt</t>
  </si>
  <si>
    <t>Indkomstandele</t>
  </si>
  <si>
    <t>Indkomst før skat pr person</t>
  </si>
  <si>
    <t>skat pr person</t>
  </si>
  <si>
    <t>Disp. Indkomst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</si>
</sst>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-* #,##0.00\ _k_r_._-;\-* #,##0.00\ _k_r_._-;_-* &quot;-&quot;??\ _k_r_._-;_-@_-"/>
    <numFmt numFmtId="165" formatCode="0.0"/>
    <numFmt numFmtId="166" formatCode="0.000000"/>
    <numFmt numFmtId="167" formatCode="0.000"/>
    <numFmt numFmtId="168" formatCode="0.0%"/>
    <numFmt numFmtId="169" formatCode="_-* #,##0\ _k_r_._-;\-* #,##0\ _k_r_._-;_-* &quot;-&quot;??\ _k_r_.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23">
    <xf numFmtId="0" fontId="0" fillId="0" borderId="0" xfId="0"/>
    <xf numFmtId="2" fontId="0" fillId="0" borderId="0" xfId="1" applyNumberFormat="1" applyFont="1"/>
    <xf numFmtId="2" fontId="0" fillId="0" borderId="0" xfId="0" applyNumberFormat="1"/>
    <xf numFmtId="165" fontId="0" fillId="0" borderId="0" xfId="0" applyNumberFormat="1"/>
    <xf numFmtId="0" fontId="2" fillId="0" borderId="0" xfId="0" applyFont="1"/>
    <xf numFmtId="165" fontId="0" fillId="0" borderId="0" xfId="1" applyNumberFormat="1" applyFont="1"/>
    <xf numFmtId="0" fontId="3" fillId="0" borderId="0" xfId="0" applyFont="1"/>
    <xf numFmtId="0" fontId="0" fillId="0" borderId="0" xfId="0"/>
    <xf numFmtId="0" fontId="4" fillId="0" borderId="0" xfId="0" applyFont="1"/>
    <xf numFmtId="0" fontId="5" fillId="0" borderId="0" xfId="0" applyFont="1"/>
    <xf numFmtId="166" fontId="0" fillId="0" borderId="0" xfId="0" applyNumberFormat="1"/>
    <xf numFmtId="165" fontId="2" fillId="0" borderId="0" xfId="1" applyNumberFormat="1" applyFont="1"/>
    <xf numFmtId="165" fontId="2" fillId="0" borderId="0" xfId="0" applyNumberFormat="1" applyFont="1"/>
    <xf numFmtId="0" fontId="6" fillId="0" borderId="0" xfId="0" applyFont="1" applyFill="1"/>
    <xf numFmtId="0" fontId="0" fillId="0" borderId="0" xfId="0" applyAlignment="1">
      <alignment horizontal="right"/>
    </xf>
    <xf numFmtId="166" fontId="2" fillId="0" borderId="0" xfId="0" applyNumberFormat="1" applyFont="1"/>
    <xf numFmtId="167" fontId="0" fillId="0" borderId="0" xfId="0" applyNumberFormat="1"/>
    <xf numFmtId="168" fontId="0" fillId="0" borderId="0" xfId="1" applyNumberFormat="1" applyFont="1"/>
    <xf numFmtId="167" fontId="0" fillId="0" borderId="0" xfId="1" applyNumberFormat="1" applyFont="1"/>
    <xf numFmtId="164" fontId="0" fillId="0" borderId="0" xfId="2" applyFont="1"/>
    <xf numFmtId="169" fontId="0" fillId="0" borderId="0" xfId="2" applyNumberFormat="1" applyFont="1"/>
    <xf numFmtId="169" fontId="0" fillId="0" borderId="0" xfId="0" applyNumberFormat="1"/>
    <xf numFmtId="164" fontId="0" fillId="0" borderId="0" xfId="0" applyNumberFormat="1"/>
  </cellXfs>
  <cellStyles count="3">
    <cellStyle name="Komma" xfId="2" builtinId="3"/>
    <cellStyle name="Normal" xfId="0" builtinId="0"/>
    <cellStyle name="Pro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575822279852395E-2"/>
          <c:y val="0.158901190476191"/>
          <c:w val="0.74192890497533903"/>
          <c:h val="0.7227833333333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'figurer (2)'!$B$16</c:f>
              <c:strCache>
                <c:ptCount val="1"/>
                <c:pt idx="0">
                  <c:v>Arbejdsmarkedsbidrag</c:v>
                </c:pt>
              </c:strCache>
            </c:strRef>
          </c:tx>
          <c:spPr>
            <a:solidFill>
              <a:srgbClr val="0091D4"/>
            </a:solidFill>
            <a:ln w="25400">
              <a:noFill/>
            </a:ln>
          </c:spPr>
          <c:invertIfNegative val="0"/>
          <c:cat>
            <c:numRef>
              <c:f>'figurer (2)'!$A$17:$A$26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'figurer (2)'!$B$17:$B$26</c:f>
              <c:numCache>
                <c:formatCode>0.0</c:formatCode>
                <c:ptCount val="10"/>
                <c:pt idx="0">
                  <c:v>2.8576952157565207</c:v>
                </c:pt>
                <c:pt idx="1">
                  <c:v>1.9735241789827822</c:v>
                </c:pt>
                <c:pt idx="2">
                  <c:v>1.7617213970827679</c:v>
                </c:pt>
                <c:pt idx="3">
                  <c:v>1.706277363958254</c:v>
                </c:pt>
                <c:pt idx="4">
                  <c:v>3.41054896321676</c:v>
                </c:pt>
                <c:pt idx="5">
                  <c:v>5.2296100279121553</c:v>
                </c:pt>
                <c:pt idx="6">
                  <c:v>6.1500005944369889</c:v>
                </c:pt>
                <c:pt idx="7">
                  <c:v>6.4940783514867482</c:v>
                </c:pt>
                <c:pt idx="8">
                  <c:v>6.6092495787077539</c:v>
                </c:pt>
                <c:pt idx="9">
                  <c:v>5.8559656615932081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AA-604D-AEDA-4D092F9C3774}"/>
            </c:ext>
          </c:extLst>
        </c:ser>
        <c:ser>
          <c:idx val="2"/>
          <c:order val="1"/>
          <c:tx>
            <c:strRef>
              <c:f>'figurer (2)'!$D$16</c:f>
              <c:strCache>
                <c:ptCount val="1"/>
                <c:pt idx="0">
                  <c:v>Sundhedsbidrag</c:v>
                </c:pt>
              </c:strCache>
            </c:strRef>
          </c:tx>
          <c:spPr>
            <a:solidFill>
              <a:srgbClr val="CFE2F6"/>
            </a:solidFill>
            <a:ln w="25400">
              <a:noFill/>
            </a:ln>
          </c:spPr>
          <c:invertIfNegative val="0"/>
          <c:cat>
            <c:numRef>
              <c:f>'figurer (2)'!$A$17:$A$26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'figurer (2)'!$D$17:$D$26</c:f>
              <c:numCache>
                <c:formatCode>0.0</c:formatCode>
                <c:ptCount val="10"/>
                <c:pt idx="0">
                  <c:v>0.77412193184442313</c:v>
                </c:pt>
                <c:pt idx="1">
                  <c:v>1.5701004999454728</c:v>
                </c:pt>
                <c:pt idx="2">
                  <c:v>1.7069853196642695</c:v>
                </c:pt>
                <c:pt idx="3">
                  <c:v>1.7530150643878095</c:v>
                </c:pt>
                <c:pt idx="4">
                  <c:v>1.7356741420144322</c:v>
                </c:pt>
                <c:pt idx="5">
                  <c:v>1.7409966293383379</c:v>
                </c:pt>
                <c:pt idx="6">
                  <c:v>1.7557688716695083</c:v>
                </c:pt>
                <c:pt idx="7">
                  <c:v>1.8038997864097923</c:v>
                </c:pt>
                <c:pt idx="8">
                  <c:v>1.8686235702596361</c:v>
                </c:pt>
                <c:pt idx="9">
                  <c:v>1.8200156439873474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AA-604D-AEDA-4D092F9C3774}"/>
            </c:ext>
          </c:extLst>
        </c:ser>
        <c:ser>
          <c:idx val="1"/>
          <c:order val="2"/>
          <c:tx>
            <c:strRef>
              <c:f>'figurer (2)'!$C$16</c:f>
              <c:strCache>
                <c:ptCount val="1"/>
                <c:pt idx="0">
                  <c:v>Kommuneskat</c:v>
                </c:pt>
              </c:strCache>
            </c:strRef>
          </c:tx>
          <c:spPr>
            <a:solidFill>
              <a:srgbClr val="75B6E5"/>
            </a:solidFill>
            <a:ln w="25400">
              <a:noFill/>
            </a:ln>
          </c:spPr>
          <c:invertIfNegative val="0"/>
          <c:cat>
            <c:numRef>
              <c:f>'figurer (2)'!$A$17:$A$26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'figurer (2)'!$C$17:$C$26</c:f>
              <c:numCache>
                <c:formatCode>0.0</c:formatCode>
                <c:ptCount val="10"/>
                <c:pt idx="0">
                  <c:v>6.4281685685664582</c:v>
                </c:pt>
                <c:pt idx="1">
                  <c:v>13.10901240751857</c:v>
                </c:pt>
                <c:pt idx="2">
                  <c:v>14.274891889434091</c:v>
                </c:pt>
                <c:pt idx="3">
                  <c:v>14.690200249300556</c:v>
                </c:pt>
                <c:pt idx="4">
                  <c:v>14.52286170399138</c:v>
                </c:pt>
                <c:pt idx="5">
                  <c:v>14.553855261753876</c:v>
                </c:pt>
                <c:pt idx="6">
                  <c:v>14.657503154077498</c:v>
                </c:pt>
                <c:pt idx="7">
                  <c:v>15.031556954089373</c:v>
                </c:pt>
                <c:pt idx="8">
                  <c:v>15.517192375015931</c:v>
                </c:pt>
                <c:pt idx="9">
                  <c:v>14.924058772021445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AA-604D-AEDA-4D092F9C3774}"/>
            </c:ext>
          </c:extLst>
        </c:ser>
        <c:ser>
          <c:idx val="3"/>
          <c:order val="3"/>
          <c:tx>
            <c:strRef>
              <c:f>'figurer (2)'!$E$16</c:f>
              <c:strCache>
                <c:ptCount val="1"/>
                <c:pt idx="0">
                  <c:v>Bundskat</c:v>
                </c:pt>
              </c:strCache>
            </c:strRef>
          </c:tx>
          <c:spPr>
            <a:solidFill>
              <a:srgbClr val="A3C195"/>
            </a:solidFill>
            <a:ln w="25400">
              <a:noFill/>
            </a:ln>
          </c:spPr>
          <c:invertIfNegative val="0"/>
          <c:cat>
            <c:numRef>
              <c:f>'figurer (2)'!$A$17:$A$26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'figurer (2)'!$E$17:$E$26</c:f>
              <c:numCache>
                <c:formatCode>0.0</c:formatCode>
                <c:ptCount val="10"/>
                <c:pt idx="0">
                  <c:v>2.6846222097158217</c:v>
                </c:pt>
                <c:pt idx="1">
                  <c:v>5.2172336806899482</c:v>
                </c:pt>
                <c:pt idx="2">
                  <c:v>5.6519855708008011</c:v>
                </c:pt>
                <c:pt idx="3">
                  <c:v>5.7731010170942181</c:v>
                </c:pt>
                <c:pt idx="4">
                  <c:v>6.034533710489959</c:v>
                </c:pt>
                <c:pt idx="5">
                  <c:v>6.3605855852002851</c:v>
                </c:pt>
                <c:pt idx="6">
                  <c:v>6.508931034767369</c:v>
                </c:pt>
                <c:pt idx="7">
                  <c:v>6.5854084683101997</c:v>
                </c:pt>
                <c:pt idx="8">
                  <c:v>6.6388875207888196</c:v>
                </c:pt>
                <c:pt idx="9">
                  <c:v>6.0566637943680348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AA-604D-AEDA-4D092F9C3774}"/>
            </c:ext>
          </c:extLst>
        </c:ser>
        <c:ser>
          <c:idx val="4"/>
          <c:order val="4"/>
          <c:tx>
            <c:strRef>
              <c:f>'figurer (2)'!$F$16</c:f>
              <c:strCache>
                <c:ptCount val="1"/>
                <c:pt idx="0">
                  <c:v>Topskat</c:v>
                </c:pt>
              </c:strCache>
            </c:strRef>
          </c:tx>
          <c:spPr>
            <a:solidFill>
              <a:srgbClr val="00863B"/>
            </a:solidFill>
            <a:ln w="25400">
              <a:noFill/>
            </a:ln>
          </c:spPr>
          <c:invertIfNegative val="0"/>
          <c:cat>
            <c:numRef>
              <c:f>'figurer (2)'!$A$17:$A$26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'figurer (2)'!$F$17:$F$26</c:f>
              <c:numCache>
                <c:formatCode>0.0</c:formatCode>
                <c:ptCount val="10"/>
                <c:pt idx="0">
                  <c:v>3.8816441644811232E-2</c:v>
                </c:pt>
                <c:pt idx="1">
                  <c:v>8.416635309170575E-3</c:v>
                </c:pt>
                <c:pt idx="2">
                  <c:v>4.4911405657756184E-3</c:v>
                </c:pt>
                <c:pt idx="3">
                  <c:v>6.5196626446350787E-3</c:v>
                </c:pt>
                <c:pt idx="4">
                  <c:v>5.7442802400423931E-3</c:v>
                </c:pt>
                <c:pt idx="5">
                  <c:v>7.6820705101284543E-3</c:v>
                </c:pt>
                <c:pt idx="6">
                  <c:v>6.3337185622733853E-3</c:v>
                </c:pt>
                <c:pt idx="7">
                  <c:v>1.1914284875529769E-2</c:v>
                </c:pt>
                <c:pt idx="8">
                  <c:v>0.17910951189398006</c:v>
                </c:pt>
                <c:pt idx="9">
                  <c:v>3.6305842970833795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AA-604D-AEDA-4D092F9C3774}"/>
            </c:ext>
          </c:extLst>
        </c:ser>
        <c:ser>
          <c:idx val="5"/>
          <c:order val="5"/>
          <c:tx>
            <c:strRef>
              <c:f>'figurer (2)'!$G$16</c:f>
              <c:strCache>
                <c:ptCount val="1"/>
                <c:pt idx="0">
                  <c:v>Ejendomsværdiskat</c:v>
                </c:pt>
              </c:strCache>
            </c:strRef>
          </c:tx>
          <c:spPr>
            <a:solidFill>
              <a:srgbClr val="AEAC9D"/>
            </a:solidFill>
            <a:ln w="25400">
              <a:noFill/>
            </a:ln>
          </c:spPr>
          <c:invertIfNegative val="0"/>
          <c:cat>
            <c:numRef>
              <c:f>'figurer (2)'!$A$17:$A$26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'figurer (2)'!$G$17:$G$26</c:f>
              <c:numCache>
                <c:formatCode>0.00</c:formatCode>
                <c:ptCount val="10"/>
                <c:pt idx="0">
                  <c:v>0.68674650297929707</c:v>
                </c:pt>
                <c:pt idx="1">
                  <c:v>0.42983914590840533</c:v>
                </c:pt>
                <c:pt idx="2">
                  <c:v>0.55448579775902063</c:v>
                </c:pt>
                <c:pt idx="3" formatCode="0.0">
                  <c:v>0.55093889928957551</c:v>
                </c:pt>
                <c:pt idx="4" formatCode="0.0">
                  <c:v>0.74192816125190375</c:v>
                </c:pt>
                <c:pt idx="5" formatCode="0.0">
                  <c:v>0.82674174237898967</c:v>
                </c:pt>
                <c:pt idx="6" formatCode="0.0">
                  <c:v>0.93123165997761104</c:v>
                </c:pt>
                <c:pt idx="7" formatCode="0.0">
                  <c:v>1.0363866310581651</c:v>
                </c:pt>
                <c:pt idx="8" formatCode="0.0">
                  <c:v>1.1259881499770081</c:v>
                </c:pt>
                <c:pt idx="9" formatCode="0.0">
                  <c:v>0.96679794592661839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AA-604D-AEDA-4D092F9C3774}"/>
            </c:ext>
          </c:extLst>
        </c:ser>
        <c:ser>
          <c:idx val="6"/>
          <c:order val="6"/>
          <c:tx>
            <c:strRef>
              <c:f>'figurer (2)'!$H$16</c:f>
              <c:strCache>
                <c:ptCount val="1"/>
                <c:pt idx="0">
                  <c:v>Aktieskat</c:v>
                </c:pt>
              </c:strCache>
            </c:strRef>
          </c:tx>
          <c:spPr>
            <a:solidFill>
              <a:srgbClr val="EE7203"/>
            </a:solidFill>
            <a:ln w="25400">
              <a:noFill/>
            </a:ln>
          </c:spPr>
          <c:invertIfNegative val="0"/>
          <c:cat>
            <c:numRef>
              <c:f>'figurer (2)'!$A$17:$A$26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'figurer (2)'!$H$17:$H$26</c:f>
              <c:numCache>
                <c:formatCode>0.0</c:formatCode>
                <c:ptCount val="10"/>
                <c:pt idx="0">
                  <c:v>0.17110393361459672</c:v>
                </c:pt>
                <c:pt idx="1">
                  <c:v>0.12235341483832413</c:v>
                </c:pt>
                <c:pt idx="2">
                  <c:v>0.13855266164816429</c:v>
                </c:pt>
                <c:pt idx="3">
                  <c:v>0.14666766752215907</c:v>
                </c:pt>
                <c:pt idx="4">
                  <c:v>0.21058362697344282</c:v>
                </c:pt>
                <c:pt idx="5">
                  <c:v>0.21523385506611209</c:v>
                </c:pt>
                <c:pt idx="6">
                  <c:v>0.20519210993107775</c:v>
                </c:pt>
                <c:pt idx="7">
                  <c:v>0.24787030514554459</c:v>
                </c:pt>
                <c:pt idx="8">
                  <c:v>0.3845306221421752</c:v>
                </c:pt>
                <c:pt idx="9">
                  <c:v>3.5259552372184881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3AA-604D-AEDA-4D092F9C3774}"/>
            </c:ext>
          </c:extLst>
        </c:ser>
        <c:ser>
          <c:idx val="7"/>
          <c:order val="7"/>
          <c:tx>
            <c:strRef>
              <c:f>'figurer (2)'!$I$16</c:f>
              <c:strCache>
                <c:ptCount val="1"/>
                <c:pt idx="0">
                  <c:v>Øvrige skatter</c:v>
                </c:pt>
              </c:strCache>
            </c:strRef>
          </c:tx>
          <c:spPr>
            <a:solidFill>
              <a:srgbClr val="FDDAB0"/>
            </a:solidFill>
            <a:ln w="25400">
              <a:noFill/>
            </a:ln>
          </c:spPr>
          <c:invertIfNegative val="0"/>
          <c:cat>
            <c:numRef>
              <c:f>'figurer (2)'!$A$17:$A$26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'figurer (2)'!$I$17:$I$26</c:f>
              <c:numCache>
                <c:formatCode>0.0</c:formatCode>
                <c:ptCount val="10"/>
                <c:pt idx="0">
                  <c:v>2.8781056065943507E-2</c:v>
                </c:pt>
                <c:pt idx="1">
                  <c:v>2.2084271366571991E-2</c:v>
                </c:pt>
                <c:pt idx="2">
                  <c:v>2.2428853504882086E-2</c:v>
                </c:pt>
                <c:pt idx="3">
                  <c:v>1.9383023917839189E-2</c:v>
                </c:pt>
                <c:pt idx="4">
                  <c:v>2.4497510287422378E-2</c:v>
                </c:pt>
                <c:pt idx="5">
                  <c:v>2.644589406625308E-2</c:v>
                </c:pt>
                <c:pt idx="6">
                  <c:v>2.8662260668416577E-2</c:v>
                </c:pt>
                <c:pt idx="7">
                  <c:v>4.860304154735906E-2</c:v>
                </c:pt>
                <c:pt idx="8">
                  <c:v>0.11631048607761087</c:v>
                </c:pt>
                <c:pt idx="9">
                  <c:v>1.0569097699561794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3AA-604D-AEDA-4D092F9C37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100"/>
        <c:axId val="-2125880928"/>
        <c:axId val="-2125877632"/>
      </c:barChart>
      <c:catAx>
        <c:axId val="-2125880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3175" cap="flat" cmpd="sng" algn="ctr">
            <a:solidFill>
              <a:srgbClr val="AEAC9D"/>
            </a:solidFill>
            <a:prstDash val="solid"/>
            <a:round/>
            <a:headEnd type="none" w="med" len="med"/>
            <a:tailEnd type="none" w="med" len="med"/>
          </a:ln>
        </c:spPr>
        <c:crossAx val="-2125877632"/>
        <c:crosses val="autoZero"/>
        <c:auto val="1"/>
        <c:lblAlgn val="ctr"/>
        <c:lblOffset val="100"/>
        <c:noMultiLvlLbl val="0"/>
      </c:catAx>
      <c:valAx>
        <c:axId val="-2125877632"/>
        <c:scaling>
          <c:orientation val="minMax"/>
        </c:scaling>
        <c:delete val="0"/>
        <c:axPos val="l"/>
        <c:majorGridlines>
          <c:spPr>
            <a:ln w="3175">
              <a:solidFill>
                <a:srgbClr val="AEAC9D"/>
              </a:solidFill>
              <a:prstDash val="solid"/>
            </a:ln>
          </c:spPr>
        </c:majorGridlines>
        <c:numFmt formatCode="0" sourceLinked="0"/>
        <c:majorTickMark val="none"/>
        <c:minorTickMark val="none"/>
        <c:tickLblPos val="nextTo"/>
        <c:spPr>
          <a:ln w="9525">
            <a:noFill/>
          </a:ln>
        </c:spPr>
        <c:crossAx val="-2125880928"/>
        <c:crosses val="autoZero"/>
        <c:crossBetween val="between"/>
      </c:valAx>
      <c:spPr>
        <a:solidFill>
          <a:srgbClr val="FFFFFF"/>
        </a:solidFill>
      </c:spPr>
    </c:plotArea>
    <c:legend>
      <c:legendPos val="r"/>
      <c:layout>
        <c:manualLayout>
          <c:xMode val="edge"/>
          <c:yMode val="edge"/>
          <c:x val="0.80424787456160696"/>
          <c:y val="0.16295873015873"/>
          <c:w val="0.19575212543839299"/>
          <c:h val="0.73959841269841298"/>
        </c:manualLayout>
      </c:layout>
      <c:overlay val="0"/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>
          <a:solidFill>
            <a:srgbClr val="6F6D5C"/>
          </a:solidFill>
          <a:latin typeface="Arial Narrow"/>
          <a:ea typeface="Arial Narrow"/>
          <a:cs typeface="Arial Narrow"/>
        </a:defRPr>
      </a:pPr>
      <a:endParaRPr lang="da-DK"/>
    </a:p>
  </c:tx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8461538461538499E-2"/>
          <c:y val="0.158901190476191"/>
          <c:w val="0.72704321838453101"/>
          <c:h val="0.7227833333333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'figurer (2)'!$B$16</c:f>
              <c:strCache>
                <c:ptCount val="1"/>
                <c:pt idx="0">
                  <c:v>Arbejdsmarkedsbidrag</c:v>
                </c:pt>
              </c:strCache>
            </c:strRef>
          </c:tx>
          <c:spPr>
            <a:solidFill>
              <a:srgbClr val="0091D4"/>
            </a:solidFill>
            <a:ln w="25400">
              <a:noFill/>
            </a:ln>
          </c:spPr>
          <c:invertIfNegative val="0"/>
          <c:cat>
            <c:numRef>
              <c:f>'figurer (2)'!$A$30:$A$39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'figurer (2)'!$B$30:$B$39</c:f>
              <c:numCache>
                <c:formatCode>General</c:formatCode>
                <c:ptCount val="10"/>
                <c:pt idx="0">
                  <c:v>0.66694759800000003</c:v>
                </c:pt>
                <c:pt idx="1">
                  <c:v>1.2003936369999999</c:v>
                </c:pt>
                <c:pt idx="2">
                  <c:v>1.4434209149999999</c:v>
                </c:pt>
                <c:pt idx="3">
                  <c:v>1.6852449300000001</c:v>
                </c:pt>
                <c:pt idx="4">
                  <c:v>3.9894262330000001</c:v>
                </c:pt>
                <c:pt idx="5">
                  <c:v>7.2764978359999999</c:v>
                </c:pt>
                <c:pt idx="6">
                  <c:v>9.9552096409999997</c:v>
                </c:pt>
                <c:pt idx="7">
                  <c:v>12.219894234</c:v>
                </c:pt>
                <c:pt idx="8">
                  <c:v>15.061481643</c:v>
                </c:pt>
                <c:pt idx="9">
                  <c:v>25.298557257999999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F8-ED45-827C-36D3C77BF4DD}"/>
            </c:ext>
          </c:extLst>
        </c:ser>
        <c:ser>
          <c:idx val="2"/>
          <c:order val="1"/>
          <c:tx>
            <c:strRef>
              <c:f>'figurer (2)'!$D$29</c:f>
              <c:strCache>
                <c:ptCount val="1"/>
                <c:pt idx="0">
                  <c:v>Sundhedsbidrag</c:v>
                </c:pt>
              </c:strCache>
            </c:strRef>
          </c:tx>
          <c:spPr>
            <a:solidFill>
              <a:srgbClr val="CFE2F6"/>
            </a:solidFill>
            <a:ln w="25400">
              <a:noFill/>
            </a:ln>
          </c:spPr>
          <c:invertIfNegative val="0"/>
          <c:cat>
            <c:numRef>
              <c:f>'figurer (2)'!$A$30:$A$39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'figurer (2)'!$D$30:$D$39</c:f>
              <c:numCache>
                <c:formatCode>General</c:formatCode>
                <c:ptCount val="10"/>
                <c:pt idx="0">
                  <c:v>0.18066963899999999</c:v>
                </c:pt>
                <c:pt idx="1">
                  <c:v>0.95501168400000003</c:v>
                </c:pt>
                <c:pt idx="2">
                  <c:v>1.3985743239999999</c:v>
                </c:pt>
                <c:pt idx="3">
                  <c:v>1.731406518</c:v>
                </c:pt>
                <c:pt idx="4">
                  <c:v>2.0302725540000002</c:v>
                </c:pt>
                <c:pt idx="5">
                  <c:v>2.4224288500000002</c:v>
                </c:pt>
                <c:pt idx="6">
                  <c:v>2.8421212210000002</c:v>
                </c:pt>
                <c:pt idx="7">
                  <c:v>3.3943946170000001</c:v>
                </c:pt>
                <c:pt idx="8">
                  <c:v>4.2583109119999998</c:v>
                </c:pt>
                <c:pt idx="9">
                  <c:v>7.8627117440000003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F8-ED45-827C-36D3C77BF4DD}"/>
            </c:ext>
          </c:extLst>
        </c:ser>
        <c:ser>
          <c:idx val="1"/>
          <c:order val="2"/>
          <c:tx>
            <c:strRef>
              <c:f>'figurer (2)'!$C$16</c:f>
              <c:strCache>
                <c:ptCount val="1"/>
                <c:pt idx="0">
                  <c:v>Kommuneskat</c:v>
                </c:pt>
              </c:strCache>
            </c:strRef>
          </c:tx>
          <c:spPr>
            <a:solidFill>
              <a:srgbClr val="75B6E5"/>
            </a:solidFill>
            <a:ln w="25400">
              <a:noFill/>
            </a:ln>
          </c:spPr>
          <c:invertIfNegative val="0"/>
          <c:cat>
            <c:numRef>
              <c:f>'figurer (2)'!$A$30:$A$39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'figurer (2)'!$C$30:$C$39</c:f>
              <c:numCache>
                <c:formatCode>General</c:formatCode>
                <c:ptCount val="10"/>
                <c:pt idx="0">
                  <c:v>1.500248019</c:v>
                </c:pt>
                <c:pt idx="1">
                  <c:v>7.9735405569999998</c:v>
                </c:pt>
                <c:pt idx="2">
                  <c:v>11.695763897000001</c:v>
                </c:pt>
                <c:pt idx="3">
                  <c:v>14.509121444</c:v>
                </c:pt>
                <c:pt idx="4">
                  <c:v>16.987847435999999</c:v>
                </c:pt>
                <c:pt idx="5">
                  <c:v>20.250285538</c:v>
                </c:pt>
                <c:pt idx="6">
                  <c:v>23.726585790000001</c:v>
                </c:pt>
                <c:pt idx="7">
                  <c:v>28.284850630000001</c:v>
                </c:pt>
                <c:pt idx="8">
                  <c:v>35.361337974000001</c:v>
                </c:pt>
                <c:pt idx="9">
                  <c:v>64.473936014000003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F8-ED45-827C-36D3C77BF4DD}"/>
            </c:ext>
          </c:extLst>
        </c:ser>
        <c:ser>
          <c:idx val="3"/>
          <c:order val="3"/>
          <c:tx>
            <c:strRef>
              <c:f>'figurer (2)'!$E$16</c:f>
              <c:strCache>
                <c:ptCount val="1"/>
                <c:pt idx="0">
                  <c:v>Bundskat</c:v>
                </c:pt>
              </c:strCache>
            </c:strRef>
          </c:tx>
          <c:spPr>
            <a:solidFill>
              <a:srgbClr val="A3C195"/>
            </a:solidFill>
            <a:ln w="25400">
              <a:noFill/>
            </a:ln>
          </c:spPr>
          <c:invertIfNegative val="0"/>
          <c:cat>
            <c:numRef>
              <c:f>'figurer (2)'!$A$30:$A$39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'figurer (2)'!$E$30:$E$39</c:f>
              <c:numCache>
                <c:formatCode>General</c:formatCode>
                <c:ptCount val="10"/>
                <c:pt idx="0">
                  <c:v>0.62655468800000003</c:v>
                </c:pt>
                <c:pt idx="1">
                  <c:v>3.173375923</c:v>
                </c:pt>
                <c:pt idx="2">
                  <c:v>4.6308083660000001</c:v>
                </c:pt>
                <c:pt idx="3">
                  <c:v>5.701938867</c:v>
                </c:pt>
                <c:pt idx="4">
                  <c:v>7.0587835999999999</c:v>
                </c:pt>
                <c:pt idx="5">
                  <c:v>8.8501412150000007</c:v>
                </c:pt>
                <c:pt idx="6">
                  <c:v>10.536222232</c:v>
                </c:pt>
                <c:pt idx="7">
                  <c:v>12.391749932</c:v>
                </c:pt>
                <c:pt idx="8">
                  <c:v>15.129022037</c:v>
                </c:pt>
                <c:pt idx="9">
                  <c:v>26.165600116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DF8-ED45-827C-36D3C77BF4DD}"/>
            </c:ext>
          </c:extLst>
        </c:ser>
        <c:ser>
          <c:idx val="4"/>
          <c:order val="4"/>
          <c:tx>
            <c:strRef>
              <c:f>'figurer (2)'!$F$16</c:f>
              <c:strCache>
                <c:ptCount val="1"/>
                <c:pt idx="0">
                  <c:v>Topskat</c:v>
                </c:pt>
              </c:strCache>
            </c:strRef>
          </c:tx>
          <c:spPr>
            <a:solidFill>
              <a:srgbClr val="00863B"/>
            </a:solidFill>
            <a:ln w="25400">
              <a:noFill/>
            </a:ln>
          </c:spPr>
          <c:invertIfNegative val="0"/>
          <c:cat>
            <c:numRef>
              <c:f>'figurer (2)'!$A$30:$A$39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'figurer (2)'!$F$30:$F$39</c:f>
              <c:numCache>
                <c:formatCode>General</c:formatCode>
                <c:ptCount val="10"/>
                <c:pt idx="0">
                  <c:v>9.0592350000000006E-3</c:v>
                </c:pt>
                <c:pt idx="1">
                  <c:v>5.1194079999999998E-3</c:v>
                </c:pt>
                <c:pt idx="2">
                  <c:v>3.6797000000000002E-3</c:v>
                </c:pt>
                <c:pt idx="3">
                  <c:v>6.4392980000000004E-3</c:v>
                </c:pt>
                <c:pt idx="4">
                  <c:v>6.7192650000000003E-3</c:v>
                </c:pt>
                <c:pt idx="5">
                  <c:v>1.068886E-2</c:v>
                </c:pt>
                <c:pt idx="6">
                  <c:v>1.0252600000000001E-2</c:v>
                </c:pt>
                <c:pt idx="7">
                  <c:v>2.2419086000000001E-2</c:v>
                </c:pt>
                <c:pt idx="8">
                  <c:v>0.408163528</c:v>
                </c:pt>
                <c:pt idx="9">
                  <c:v>15.684611220000001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DF8-ED45-827C-36D3C77BF4DD}"/>
            </c:ext>
          </c:extLst>
        </c:ser>
        <c:ser>
          <c:idx val="5"/>
          <c:order val="5"/>
          <c:tx>
            <c:strRef>
              <c:f>'figurer (2)'!$G$16</c:f>
              <c:strCache>
                <c:ptCount val="1"/>
                <c:pt idx="0">
                  <c:v>Ejendomsværdiskat</c:v>
                </c:pt>
              </c:strCache>
            </c:strRef>
          </c:tx>
          <c:spPr>
            <a:solidFill>
              <a:srgbClr val="AEAC9D"/>
            </a:solidFill>
            <a:ln w="25400">
              <a:noFill/>
            </a:ln>
          </c:spPr>
          <c:invertIfNegative val="0"/>
          <c:cat>
            <c:numRef>
              <c:f>'figurer (2)'!$A$30:$A$39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'figurer (2)'!$G$30:$G$39</c:f>
              <c:numCache>
                <c:formatCode>General</c:formatCode>
                <c:ptCount val="10"/>
                <c:pt idx="0">
                  <c:v>0.16027738999999999</c:v>
                </c:pt>
                <c:pt idx="1">
                  <c:v>0.26144912799999998</c:v>
                </c:pt>
                <c:pt idx="2">
                  <c:v>0.45430361400000002</c:v>
                </c:pt>
                <c:pt idx="3">
                  <c:v>0.54414774899999996</c:v>
                </c:pt>
                <c:pt idx="4">
                  <c:v>0.86785667099999997</c:v>
                </c:pt>
                <c:pt idx="5">
                  <c:v>1.150331376</c:v>
                </c:pt>
                <c:pt idx="6">
                  <c:v>1.507415529</c:v>
                </c:pt>
                <c:pt idx="7">
                  <c:v>1.950166649</c:v>
                </c:pt>
                <c:pt idx="8">
                  <c:v>2.5659569439999999</c:v>
                </c:pt>
                <c:pt idx="9">
                  <c:v>4.1766968259999997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DF8-ED45-827C-36D3C77BF4DD}"/>
            </c:ext>
          </c:extLst>
        </c:ser>
        <c:ser>
          <c:idx val="6"/>
          <c:order val="6"/>
          <c:tx>
            <c:strRef>
              <c:f>'figurer (2)'!$H$16</c:f>
              <c:strCache>
                <c:ptCount val="1"/>
                <c:pt idx="0">
                  <c:v>Aktieskat</c:v>
                </c:pt>
              </c:strCache>
            </c:strRef>
          </c:tx>
          <c:spPr>
            <a:solidFill>
              <a:srgbClr val="EE7203"/>
            </a:solidFill>
            <a:ln w="25400">
              <a:noFill/>
            </a:ln>
          </c:spPr>
          <c:invertIfNegative val="0"/>
          <c:cat>
            <c:numRef>
              <c:f>'figurer (2)'!$A$30:$A$39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'figurer (2)'!$H$30:$H$39</c:f>
              <c:numCache>
                <c:formatCode>General</c:formatCode>
                <c:ptCount val="10"/>
                <c:pt idx="0">
                  <c:v>3.9933354999999997E-2</c:v>
                </c:pt>
                <c:pt idx="1">
                  <c:v>7.4421313000000003E-2</c:v>
                </c:pt>
                <c:pt idx="2">
                  <c:v>0.113519544</c:v>
                </c:pt>
                <c:pt idx="3">
                  <c:v>0.144859768</c:v>
                </c:pt>
                <c:pt idx="4">
                  <c:v>0.24632628200000001</c:v>
                </c:pt>
                <c:pt idx="5">
                  <c:v>0.299477145</c:v>
                </c:pt>
                <c:pt idx="6">
                  <c:v>0.332151264</c:v>
                </c:pt>
                <c:pt idx="7">
                  <c:v>0.46641705700000002</c:v>
                </c:pt>
                <c:pt idx="8">
                  <c:v>0.87628721499999995</c:v>
                </c:pt>
                <c:pt idx="9">
                  <c:v>15.232599645000001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DF8-ED45-827C-36D3C77BF4DD}"/>
            </c:ext>
          </c:extLst>
        </c:ser>
        <c:ser>
          <c:idx val="7"/>
          <c:order val="7"/>
          <c:tx>
            <c:strRef>
              <c:f>'figurer (2)'!$I$16</c:f>
              <c:strCache>
                <c:ptCount val="1"/>
                <c:pt idx="0">
                  <c:v>Øvrige skatter</c:v>
                </c:pt>
              </c:strCache>
            </c:strRef>
          </c:tx>
          <c:spPr>
            <a:solidFill>
              <a:srgbClr val="FDDAB0"/>
            </a:solidFill>
            <a:ln w="25400">
              <a:noFill/>
            </a:ln>
          </c:spPr>
          <c:invertIfNegative val="0"/>
          <c:cat>
            <c:numRef>
              <c:f>'figurer (2)'!$A$30:$A$39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'figurer (2)'!$I$30:$I$39</c:f>
              <c:numCache>
                <c:formatCode>General</c:formatCode>
                <c:ptCount val="10"/>
                <c:pt idx="0">
                  <c:v>6.7171110849211799E-3</c:v>
                </c:pt>
                <c:pt idx="1">
                  <c:v>1.3432730699999999E-2</c:v>
                </c:pt>
                <c:pt idx="2">
                  <c:v>1.8376501699999999E-2</c:v>
                </c:pt>
                <c:pt idx="3">
                  <c:v>1.9144099004999998E-2</c:v>
                </c:pt>
                <c:pt idx="4">
                  <c:v>2.8655507144999998E-2</c:v>
                </c:pt>
                <c:pt idx="5">
                  <c:v>3.6796910270000004E-2</c:v>
                </c:pt>
                <c:pt idx="6">
                  <c:v>4.6396550594999995E-2</c:v>
                </c:pt>
                <c:pt idx="7">
                  <c:v>9.1456245985000004E-2</c:v>
                </c:pt>
                <c:pt idx="8">
                  <c:v>0.26505403224443796</c:v>
                </c:pt>
                <c:pt idx="9">
                  <c:v>4.5659919946493392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DF8-ED45-827C-36D3C77BF4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100"/>
        <c:axId val="-2124559152"/>
        <c:axId val="-2124555920"/>
      </c:barChart>
      <c:catAx>
        <c:axId val="-2124559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3175" cap="flat" cmpd="sng" algn="ctr">
            <a:solidFill>
              <a:srgbClr val="AEAC9D"/>
            </a:solidFill>
            <a:prstDash val="solid"/>
            <a:round/>
            <a:headEnd type="none" w="med" len="med"/>
            <a:tailEnd type="none" w="med" len="med"/>
          </a:ln>
        </c:spPr>
        <c:crossAx val="-2124555920"/>
        <c:crosses val="autoZero"/>
        <c:auto val="1"/>
        <c:lblAlgn val="ctr"/>
        <c:lblOffset val="100"/>
        <c:noMultiLvlLbl val="0"/>
      </c:catAx>
      <c:valAx>
        <c:axId val="-2124555920"/>
        <c:scaling>
          <c:orientation val="minMax"/>
        </c:scaling>
        <c:delete val="0"/>
        <c:axPos val="l"/>
        <c:majorGridlines>
          <c:spPr>
            <a:ln w="3175">
              <a:solidFill>
                <a:srgbClr val="AEAC9D"/>
              </a:solidFill>
              <a:prstDash val="solid"/>
            </a:ln>
          </c:spPr>
        </c:majorGridlines>
        <c:numFmt formatCode="0" sourceLinked="0"/>
        <c:majorTickMark val="none"/>
        <c:minorTickMark val="none"/>
        <c:tickLblPos val="nextTo"/>
        <c:spPr>
          <a:ln w="9525">
            <a:noFill/>
          </a:ln>
        </c:spPr>
        <c:crossAx val="-2124559152"/>
        <c:crosses val="autoZero"/>
        <c:crossBetween val="between"/>
      </c:valAx>
      <c:spPr>
        <a:solidFill>
          <a:srgbClr val="FFFFFF"/>
        </a:solidFill>
      </c:spPr>
    </c:plotArea>
    <c:legend>
      <c:legendPos val="r"/>
      <c:layout>
        <c:manualLayout>
          <c:xMode val="edge"/>
          <c:yMode val="edge"/>
          <c:x val="0.80424787456160696"/>
          <c:y val="0.16295873015873"/>
          <c:w val="0.19575212543839299"/>
          <c:h val="0.73959841269841298"/>
        </c:manualLayout>
      </c:layout>
      <c:overlay val="0"/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>
          <a:solidFill>
            <a:srgbClr val="6F6D5C"/>
          </a:solidFill>
          <a:latin typeface="Arial Narrow"/>
          <a:ea typeface="Arial Narrow"/>
          <a:cs typeface="Arial Narrow"/>
        </a:defRPr>
      </a:pPr>
      <a:endParaRPr lang="da-DK"/>
    </a:p>
  </c:txPr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3699145299145302E-2"/>
          <c:y val="0.10346468253968299"/>
          <c:w val="0.94630085470085501"/>
          <c:h val="0.7580611111111109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'figurer (2)'!$B$64</c:f>
              <c:strCache>
                <c:ptCount val="1"/>
                <c:pt idx="0">
                  <c:v>2006</c:v>
                </c:pt>
              </c:strCache>
            </c:strRef>
          </c:tx>
          <c:spPr>
            <a:solidFill>
              <a:srgbClr val="0091D4"/>
            </a:solidFill>
            <a:ln w="6350">
              <a:solidFill>
                <a:srgbClr val="FFFFFF"/>
              </a:solidFill>
              <a:prstDash val="solid"/>
            </a:ln>
          </c:spPr>
          <c:invertIfNegative val="0"/>
          <c:cat>
            <c:numRef>
              <c:f>'figurer (2)'!$A$65:$A$74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'figurer (2)'!$B$65:$B$74</c:f>
              <c:numCache>
                <c:formatCode>0.0</c:formatCode>
                <c:ptCount val="10"/>
                <c:pt idx="0">
                  <c:v>17.391132778390173</c:v>
                </c:pt>
                <c:pt idx="1">
                  <c:v>22.817573676435895</c:v>
                </c:pt>
                <c:pt idx="2">
                  <c:v>23.951777451090063</c:v>
                </c:pt>
                <c:pt idx="3">
                  <c:v>25.349151911411489</c:v>
                </c:pt>
                <c:pt idx="4">
                  <c:v>28.392479079644605</c:v>
                </c:pt>
                <c:pt idx="5">
                  <c:v>30.584338190886466</c:v>
                </c:pt>
                <c:pt idx="6">
                  <c:v>32.089670193455476</c:v>
                </c:pt>
                <c:pt idx="7">
                  <c:v>33.546831378214549</c:v>
                </c:pt>
                <c:pt idx="8">
                  <c:v>35.785530293970062</c:v>
                </c:pt>
                <c:pt idx="9">
                  <c:v>40.814421284893328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9D-4D4C-B24B-FD8B1CBB2D70}"/>
            </c:ext>
          </c:extLst>
        </c:ser>
        <c:ser>
          <c:idx val="1"/>
          <c:order val="1"/>
          <c:tx>
            <c:strRef>
              <c:f>'figurer (2)'!$C$64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rgbClr val="76AA71"/>
            </a:solidFill>
            <a:ln w="6350">
              <a:solidFill>
                <a:srgbClr val="FFFFFF"/>
              </a:solidFill>
              <a:prstDash val="solid"/>
            </a:ln>
          </c:spPr>
          <c:invertIfNegative val="0"/>
          <c:cat>
            <c:numRef>
              <c:f>'figurer (2)'!$A$65:$A$74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'figurer (2)'!$C$65:$C$74</c:f>
              <c:numCache>
                <c:formatCode>0.0</c:formatCode>
                <c:ptCount val="10"/>
                <c:pt idx="0">
                  <c:v>13.670055860187874</c:v>
                </c:pt>
                <c:pt idx="1">
                  <c:v>22.452564234559247</c:v>
                </c:pt>
                <c:pt idx="2">
                  <c:v>24.115542630459775</c:v>
                </c:pt>
                <c:pt idx="3">
                  <c:v>24.646102948115043</c:v>
                </c:pt>
                <c:pt idx="4">
                  <c:v>26.686372098465345</c:v>
                </c:pt>
                <c:pt idx="5">
                  <c:v>28.961151066226133</c:v>
                </c:pt>
                <c:pt idx="6">
                  <c:v>30.243623404090741</c:v>
                </c:pt>
                <c:pt idx="7">
                  <c:v>31.25971782292271</c:v>
                </c:pt>
                <c:pt idx="8">
                  <c:v>32.439891814862911</c:v>
                </c:pt>
                <c:pt idx="9">
                  <c:v>37.836951122154701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9D-4D4C-B24B-FD8B1CBB2D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axId val="-2124511808"/>
        <c:axId val="-2124508640"/>
      </c:barChart>
      <c:catAx>
        <c:axId val="-2124511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3175" cap="flat" cmpd="sng" algn="ctr">
            <a:solidFill>
              <a:srgbClr val="AEAC9D"/>
            </a:solidFill>
            <a:prstDash val="solid"/>
            <a:round/>
            <a:headEnd type="none" w="med" len="med"/>
            <a:tailEnd type="none" w="med" len="med"/>
          </a:ln>
        </c:spPr>
        <c:crossAx val="-2124508640"/>
        <c:crosses val="autoZero"/>
        <c:auto val="1"/>
        <c:lblAlgn val="ctr"/>
        <c:lblOffset val="100"/>
        <c:noMultiLvlLbl val="0"/>
      </c:catAx>
      <c:valAx>
        <c:axId val="-2124508640"/>
        <c:scaling>
          <c:orientation val="minMax"/>
        </c:scaling>
        <c:delete val="0"/>
        <c:axPos val="l"/>
        <c:majorGridlines>
          <c:spPr>
            <a:ln w="3175">
              <a:solidFill>
                <a:srgbClr val="AEAC9D"/>
              </a:solidFill>
              <a:prstDash val="solid"/>
            </a:ln>
          </c:spPr>
        </c:majorGridlines>
        <c:numFmt formatCode="0.0" sourceLinked="1"/>
        <c:majorTickMark val="none"/>
        <c:minorTickMark val="none"/>
        <c:tickLblPos val="nextTo"/>
        <c:spPr>
          <a:ln w="9525">
            <a:noFill/>
          </a:ln>
        </c:spPr>
        <c:crossAx val="-2124511808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851807264957265"/>
          <c:y val="2.0158730158730199E-2"/>
          <c:w val="0.12040659722222199"/>
          <c:h val="7.1521064575157098E-2"/>
        </c:manualLayout>
      </c:layout>
      <c:overlay val="0"/>
    </c:legend>
    <c:plotVisOnly val="1"/>
    <c:dispBlanksAs val="gap"/>
    <c:showDLblsOverMax val="0"/>
  </c:chart>
  <c:spPr>
    <a:ln w="9525">
      <a:noFill/>
    </a:ln>
  </c:spPr>
  <c:txPr>
    <a:bodyPr/>
    <a:lstStyle/>
    <a:p>
      <a:pPr>
        <a:defRPr sz="800">
          <a:solidFill>
            <a:srgbClr val="6F6D5C"/>
          </a:solidFill>
          <a:latin typeface="Arial Narrow"/>
          <a:ea typeface="Arial Narrow"/>
          <a:cs typeface="Arial Narrow"/>
        </a:defRPr>
      </a:pPr>
      <a:endParaRPr lang="da-DK"/>
    </a:p>
  </c:txPr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Indkomstfordeling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 deciler'!$L$1</c:f>
              <c:strCache>
                <c:ptCount val="1"/>
                <c:pt idx="0">
                  <c:v>Indkomst før skat pr person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'5 deciler'!$L$2:$L$11</c:f>
              <c:numCache>
                <c:formatCode>_-* #,##0.00\ _k_r_._-;\-* #,##0.00\ _k_r_._-;_-* "-"??\ _k_r_._-;_-@_-</c:formatCode>
                <c:ptCount val="10"/>
                <c:pt idx="0">
                  <c:v>51831.770160826338</c:v>
                </c:pt>
                <c:pt idx="1">
                  <c:v>135084.14013851676</c:v>
                </c:pt>
                <c:pt idx="2">
                  <c:v>181959.62635232235</c:v>
                </c:pt>
                <c:pt idx="3">
                  <c:v>219347.49120879924</c:v>
                </c:pt>
                <c:pt idx="4">
                  <c:v>259781.55698495585</c:v>
                </c:pt>
                <c:pt idx="5">
                  <c:v>309009.19800398638</c:v>
                </c:pt>
                <c:pt idx="6">
                  <c:v>359497.1802908876</c:v>
                </c:pt>
                <c:pt idx="7">
                  <c:v>417897.8713497314</c:v>
                </c:pt>
                <c:pt idx="8">
                  <c:v>506099.35157158819</c:v>
                </c:pt>
                <c:pt idx="9">
                  <c:v>959439.22380623478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11-1145-9DE6-4E4285BAA7B6}"/>
            </c:ext>
          </c:extLst>
        </c:ser>
        <c:ser>
          <c:idx val="1"/>
          <c:order val="1"/>
          <c:tx>
            <c:strRef>
              <c:f>'5 deciler'!$M$1</c:f>
              <c:strCache>
                <c:ptCount val="1"/>
                <c:pt idx="0">
                  <c:v>skat pr person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'5 deciler'!$M$2:$M$11</c:f>
              <c:numCache>
                <c:formatCode>_-* #,##0\ _k_r_._-;\-* #,##0\ _k_r_._-;_-* "-"??\ _k_r_._-;_-@_-</c:formatCode>
                <c:ptCount val="10"/>
                <c:pt idx="0">
                  <c:v>7085.4319343091502</c:v>
                </c:pt>
                <c:pt idx="1">
                  <c:v>30329.853335302505</c:v>
                </c:pt>
                <c:pt idx="2">
                  <c:v>43880.551263219611</c:v>
                </c:pt>
                <c:pt idx="3">
                  <c:v>54060.608497428257</c:v>
                </c:pt>
                <c:pt idx="4">
                  <c:v>69326.27294019211</c:v>
                </c:pt>
                <c:pt idx="5">
                  <c:v>89492.620642468333</c:v>
                </c:pt>
                <c:pt idx="6">
                  <c:v>108724.97335550118</c:v>
                </c:pt>
                <c:pt idx="7">
                  <c:v>130633.69537192662</c:v>
                </c:pt>
                <c:pt idx="8">
                  <c:v>164178.08212554589</c:v>
                </c:pt>
                <c:pt idx="9">
                  <c:v>363022.55015834555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11-1145-9DE6-4E4285BAA7B6}"/>
            </c:ext>
          </c:extLst>
        </c:ser>
        <c:ser>
          <c:idx val="2"/>
          <c:order val="2"/>
          <c:tx>
            <c:strRef>
              <c:f>'5 deciler'!$N$1</c:f>
              <c:strCache>
                <c:ptCount val="1"/>
                <c:pt idx="0">
                  <c:v>Disp. Indkomst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'5 deciler'!$N$2:$N$11</c:f>
              <c:numCache>
                <c:formatCode>_-* #,##0.00\ _k_r_._-;\-* #,##0.00\ _k_r_._-;_-* "-"??\ _k_r_._-;_-@_-</c:formatCode>
                <c:ptCount val="10"/>
                <c:pt idx="0">
                  <c:v>44746.338226517189</c:v>
                </c:pt>
                <c:pt idx="1">
                  <c:v>104754.28680321426</c:v>
                </c:pt>
                <c:pt idx="2">
                  <c:v>138079.07508910273</c:v>
                </c:pt>
                <c:pt idx="3">
                  <c:v>165286.882711371</c:v>
                </c:pt>
                <c:pt idx="4">
                  <c:v>190455.28404476374</c:v>
                </c:pt>
                <c:pt idx="5">
                  <c:v>219516.57736151805</c:v>
                </c:pt>
                <c:pt idx="6">
                  <c:v>250772.20693538641</c:v>
                </c:pt>
                <c:pt idx="7">
                  <c:v>287264.17597780481</c:v>
                </c:pt>
                <c:pt idx="8">
                  <c:v>341921.26944604231</c:v>
                </c:pt>
                <c:pt idx="9">
                  <c:v>596416.67364788917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D11-1145-9DE6-4E4285BAA7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21788640"/>
        <c:axId val="-2122001232"/>
      </c:barChart>
      <c:catAx>
        <c:axId val="-21217886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-2122001232"/>
        <c:crosses val="autoZero"/>
        <c:auto val="1"/>
        <c:lblAlgn val="ctr"/>
        <c:lblOffset val="100"/>
        <c:noMultiLvlLbl val="0"/>
      </c:catAx>
      <c:valAx>
        <c:axId val="-212200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0\ _k_r_._-;\-* #,##0.00\ _k_r_._-;_-* &quot;-&quot;??\ _k_r_.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-2121788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380999</xdr:colOff>
      <xdr:row>11</xdr:row>
      <xdr:rowOff>147637</xdr:rowOff>
    </xdr:from>
    <xdr:to>
      <xdr:col>22</xdr:col>
      <xdr:colOff>209550</xdr:colOff>
      <xdr:row>25</xdr:row>
      <xdr:rowOff>637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466724</xdr:colOff>
      <xdr:row>31</xdr:row>
      <xdr:rowOff>57150</xdr:rowOff>
    </xdr:from>
    <xdr:to>
      <xdr:col>22</xdr:col>
      <xdr:colOff>299099</xdr:colOff>
      <xdr:row>44</xdr:row>
      <xdr:rowOff>100650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85725</xdr:colOff>
      <xdr:row>64</xdr:row>
      <xdr:rowOff>0</xdr:rowOff>
    </xdr:from>
    <xdr:to>
      <xdr:col>12</xdr:col>
      <xdr:colOff>797475</xdr:colOff>
      <xdr:row>77</xdr:row>
      <xdr:rowOff>181612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0.42371</cdr:x>
      <cdr:y>0.94194</cdr:y>
    </cdr:from>
    <cdr:to>
      <cdr:x>0.46365</cdr:x>
      <cdr:y>0.98866</cdr:y>
    </cdr:to>
    <cdr:sp macro="" textlink="">
      <cdr:nvSpPr>
        <cdr:cNvPr id="2" name="Tekstboks 1"/>
        <cdr:cNvSpPr txBox="1"/>
      </cdr:nvSpPr>
      <cdr:spPr>
        <a:xfrm xmlns:a="http://schemas.openxmlformats.org/drawingml/2006/main">
          <a:off x="2328674" y="2373700"/>
          <a:ext cx="219497" cy="1177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lIns="0" tIns="0" rIns="0" bIns="0" rtlCol="0">
          <a:spAutoFit/>
        </a:bodyPr>
        <a:lstStyle xmlns:a="http://schemas.openxmlformats.org/drawingml/2006/main"/>
        <a:p xmlns:a="http://schemas.openxmlformats.org/drawingml/2006/main">
          <a:r>
            <a:rPr lang="da-DK" sz="800">
              <a:solidFill>
                <a:srgbClr val="6F6D5C"/>
              </a:solidFill>
              <a:latin typeface="Arial Narrow"/>
            </a:rPr>
            <a:t>Decil</a:t>
          </a:r>
        </a:p>
      </cdr:txBody>
    </cdr:sp>
  </cdr:relSizeAnchor>
  <cdr:relSizeAnchor xmlns:cdr="http://schemas.openxmlformats.org/drawingml/2006/chartDrawing">
    <cdr:from>
      <cdr:x>0.07407</cdr:x>
      <cdr:y>0.09489</cdr:y>
    </cdr:from>
    <cdr:to>
      <cdr:x>0.10505</cdr:x>
      <cdr:y>0.1416</cdr:y>
    </cdr:to>
    <cdr:sp macro="" textlink="">
      <cdr:nvSpPr>
        <cdr:cNvPr id="3" name="Tekstboks 2"/>
        <cdr:cNvSpPr txBox="1"/>
      </cdr:nvSpPr>
      <cdr:spPr>
        <a:xfrm xmlns:a="http://schemas.openxmlformats.org/drawingml/2006/main">
          <a:off x="346637" y="239113"/>
          <a:ext cx="144976" cy="1177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lIns="0" tIns="0" rIns="0" bIns="0" rtlCol="0">
          <a:spAutoFit/>
        </a:bodyPr>
        <a:lstStyle xmlns:a="http://schemas.openxmlformats.org/drawingml/2006/main"/>
        <a:p xmlns:a="http://schemas.openxmlformats.org/drawingml/2006/main">
          <a:r>
            <a:rPr lang="da-DK" sz="800">
              <a:solidFill>
                <a:srgbClr val="6F6D5C"/>
              </a:solidFill>
              <a:latin typeface="Arial Narrow"/>
            </a:rPr>
            <a:t>Pct.</a:t>
          </a:r>
        </a:p>
      </cdr:txBody>
    </cdr:sp>
  </cdr:relSizeAnchor>
  <cdr:relSizeAnchor xmlns:cdr="http://schemas.openxmlformats.org/drawingml/2006/chartDrawing">
    <cdr:from>
      <cdr:x>0.15395</cdr:x>
      <cdr:y>0.02772</cdr:y>
    </cdr:from>
    <cdr:to>
      <cdr:x>0.75577</cdr:x>
      <cdr:y>0.08612</cdr:y>
    </cdr:to>
    <cdr:sp macro="" textlink="">
      <cdr:nvSpPr>
        <cdr:cNvPr id="4" name="Tekstboks 1"/>
        <cdr:cNvSpPr txBox="1"/>
      </cdr:nvSpPr>
      <cdr:spPr>
        <a:xfrm xmlns:a="http://schemas.openxmlformats.org/drawingml/2006/main">
          <a:off x="919416" y="69854"/>
          <a:ext cx="3594189" cy="14715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horz" wrap="none" lIns="0" tIns="0" rIns="0" bIns="0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da-DK" sz="1000" b="1">
              <a:solidFill>
                <a:srgbClr val="6F6D5C"/>
              </a:solidFill>
              <a:latin typeface="Arial Narrow"/>
            </a:rPr>
            <a:t>Figur 1: Indkomstskatternes andel af indkomsten fordelt på deciler. 2016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0.41851</cdr:x>
      <cdr:y>0.95328</cdr:y>
    </cdr:from>
    <cdr:to>
      <cdr:x>0.45844</cdr:x>
      <cdr:y>1</cdr:y>
    </cdr:to>
    <cdr:sp macro="" textlink="">
      <cdr:nvSpPr>
        <cdr:cNvPr id="2" name="Tekstboks 1"/>
        <cdr:cNvSpPr txBox="1"/>
      </cdr:nvSpPr>
      <cdr:spPr>
        <a:xfrm xmlns:a="http://schemas.openxmlformats.org/drawingml/2006/main">
          <a:off x="2300122" y="2402266"/>
          <a:ext cx="219453" cy="11773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lIns="0" tIns="0" rIns="0" bIns="0" rtlCol="0">
          <a:spAutoFit/>
        </a:bodyPr>
        <a:lstStyle xmlns:a="http://schemas.openxmlformats.org/drawingml/2006/main"/>
        <a:p xmlns:a="http://schemas.openxmlformats.org/drawingml/2006/main">
          <a:r>
            <a:rPr lang="da-DK" sz="800">
              <a:solidFill>
                <a:srgbClr val="6F6D5C"/>
              </a:solidFill>
              <a:latin typeface="Arial Narrow"/>
            </a:rPr>
            <a:t>Decil</a:t>
          </a:r>
        </a:p>
      </cdr:txBody>
    </cdr:sp>
  </cdr:relSizeAnchor>
  <cdr:relSizeAnchor xmlns:cdr="http://schemas.openxmlformats.org/drawingml/2006/chartDrawing">
    <cdr:from>
      <cdr:x>0.07407</cdr:x>
      <cdr:y>0.09489</cdr:y>
    </cdr:from>
    <cdr:to>
      <cdr:x>0.12426</cdr:x>
      <cdr:y>0.14161</cdr:y>
    </cdr:to>
    <cdr:sp macro="" textlink="">
      <cdr:nvSpPr>
        <cdr:cNvPr id="3" name="Tekstboks 2"/>
        <cdr:cNvSpPr txBox="1"/>
      </cdr:nvSpPr>
      <cdr:spPr>
        <a:xfrm xmlns:a="http://schemas.openxmlformats.org/drawingml/2006/main">
          <a:off x="407083" y="239123"/>
          <a:ext cx="275845" cy="1177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lIns="0" tIns="0" rIns="0" bIns="0" rtlCol="0">
          <a:spAutoFit/>
        </a:bodyPr>
        <a:lstStyle xmlns:a="http://schemas.openxmlformats.org/drawingml/2006/main"/>
        <a:p xmlns:a="http://schemas.openxmlformats.org/drawingml/2006/main">
          <a:r>
            <a:rPr lang="da-DK" sz="800">
              <a:solidFill>
                <a:srgbClr val="6F6D5C"/>
              </a:solidFill>
              <a:latin typeface="Arial Narrow"/>
            </a:rPr>
            <a:t>Mia. kr.</a:t>
          </a:r>
        </a:p>
      </cdr:txBody>
    </cdr:sp>
  </cdr:relSizeAnchor>
  <cdr:relSizeAnchor xmlns:cdr="http://schemas.openxmlformats.org/drawingml/2006/chartDrawing">
    <cdr:from>
      <cdr:x>0.23367</cdr:x>
      <cdr:y>0.0504</cdr:y>
    </cdr:from>
    <cdr:to>
      <cdr:x>0.71189</cdr:x>
      <cdr:y>0.1088</cdr:y>
    </cdr:to>
    <cdr:sp macro="" textlink="">
      <cdr:nvSpPr>
        <cdr:cNvPr id="4" name="Tekstboks 1"/>
        <cdr:cNvSpPr txBox="1"/>
      </cdr:nvSpPr>
      <cdr:spPr>
        <a:xfrm xmlns:a="http://schemas.openxmlformats.org/drawingml/2006/main">
          <a:off x="1396412" y="127008"/>
          <a:ext cx="2857834" cy="14715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horz" wrap="none" lIns="0" tIns="0" rIns="0" bIns="0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da-DK" sz="1000" b="1">
              <a:solidFill>
                <a:srgbClr val="6F6D5C"/>
              </a:solidFill>
              <a:latin typeface="Arial Narrow"/>
            </a:rPr>
            <a:t>Figur 2: Indkomstskattebetalinger fordelt på deciler. 2016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0.5035</cdr:x>
      <cdr:y>0.92643</cdr:y>
    </cdr:from>
    <cdr:to>
      <cdr:x>0.54344</cdr:x>
      <cdr:y>0.97315</cdr:y>
    </cdr:to>
    <cdr:sp macro="" textlink="">
      <cdr:nvSpPr>
        <cdr:cNvPr id="2" name="Tekstboks 1"/>
        <cdr:cNvSpPr txBox="1"/>
      </cdr:nvSpPr>
      <cdr:spPr>
        <a:xfrm xmlns:a="http://schemas.openxmlformats.org/drawingml/2006/main">
          <a:off x="2900150" y="2462565"/>
          <a:ext cx="230044" cy="1241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lIns="0" tIns="0" rIns="0" bIns="0" rtlCol="0">
          <a:spAutoFit/>
        </a:bodyPr>
        <a:lstStyle xmlns:a="http://schemas.openxmlformats.org/drawingml/2006/main"/>
        <a:p xmlns:a="http://schemas.openxmlformats.org/drawingml/2006/main">
          <a:r>
            <a:rPr lang="da-DK" sz="800">
              <a:solidFill>
                <a:srgbClr val="6F6D5C"/>
              </a:solidFill>
              <a:latin typeface="Arial Narrow"/>
            </a:rPr>
            <a:t>Decil</a:t>
          </a:r>
        </a:p>
      </cdr:txBody>
    </cdr:sp>
  </cdr:relSizeAnchor>
  <cdr:relSizeAnchor xmlns:cdr="http://schemas.openxmlformats.org/drawingml/2006/chartDrawing">
    <cdr:from>
      <cdr:x>0.05471</cdr:x>
      <cdr:y>0.04197</cdr:y>
    </cdr:from>
    <cdr:to>
      <cdr:x>0.0837</cdr:x>
      <cdr:y>0.08869</cdr:y>
    </cdr:to>
    <cdr:sp macro="" textlink="">
      <cdr:nvSpPr>
        <cdr:cNvPr id="3" name="Tekstboks 2"/>
        <cdr:cNvSpPr txBox="1"/>
      </cdr:nvSpPr>
      <cdr:spPr>
        <a:xfrm xmlns:a="http://schemas.openxmlformats.org/drawingml/2006/main">
          <a:off x="256036" y="105763"/>
          <a:ext cx="135678" cy="1177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lIns="0" tIns="0" rIns="0" bIns="0" rtlCol="0">
          <a:spAutoFit/>
        </a:bodyPr>
        <a:lstStyle xmlns:a="http://schemas.openxmlformats.org/drawingml/2006/main"/>
        <a:p xmlns:a="http://schemas.openxmlformats.org/drawingml/2006/main">
          <a:r>
            <a:rPr lang="da-DK" sz="800">
              <a:solidFill>
                <a:srgbClr val="6F6D5C"/>
              </a:solidFill>
              <a:latin typeface="Arial Narrow"/>
            </a:rPr>
            <a:t>pct.</a:t>
          </a:r>
        </a:p>
      </cdr:txBody>
    </cdr:sp>
  </cdr:relSizeAnchor>
  <cdr:relSizeAnchor xmlns:cdr="http://schemas.openxmlformats.org/drawingml/2006/chartDrawing">
    <cdr:from>
      <cdr:x>0.22214</cdr:x>
      <cdr:y>0.01792</cdr:y>
    </cdr:from>
    <cdr:to>
      <cdr:x>0.64725</cdr:x>
      <cdr:y>0.07328</cdr:y>
    </cdr:to>
    <cdr:sp macro="" textlink="">
      <cdr:nvSpPr>
        <cdr:cNvPr id="4" name="Tekstboks 1"/>
        <cdr:cNvSpPr txBox="1"/>
      </cdr:nvSpPr>
      <cdr:spPr>
        <a:xfrm xmlns:a="http://schemas.openxmlformats.org/drawingml/2006/main">
          <a:off x="1279525" y="47625"/>
          <a:ext cx="2448619" cy="14715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horz" wrap="none" lIns="0" tIns="0" rIns="0" bIns="0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da-DK" sz="1000" b="1">
              <a:solidFill>
                <a:srgbClr val="6F6D5C"/>
              </a:solidFill>
              <a:latin typeface="Arial Narrow"/>
            </a:rPr>
            <a:t>Figur 3: Udvikling i skattens andel af indkomsten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654050</xdr:colOff>
      <xdr:row>33</xdr:row>
      <xdr:rowOff>76200</xdr:rowOff>
    </xdr:from>
    <xdr:to>
      <xdr:col>15</xdr:col>
      <xdr:colOff>730250</xdr:colOff>
      <xdr:row>53</xdr:row>
      <xdr:rowOff>44450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ontor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"/>
  <sheetViews>
    <sheetView workbookViewId="0"/>
  </sheetViews>
  <sheetFormatPr baseColWidth="10" defaultColWidth="8.83203125" defaultRowHeight="15" x14ac:dyDescent="0.2"/>
  <sheetData>
    <row r="1" spans="1:49" x14ac:dyDescent="0.2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T1">
        <v>13930752</v>
      </c>
      <c r="U1">
        <v>15054453</v>
      </c>
      <c r="V1">
        <v>16179919</v>
      </c>
      <c r="W1">
        <v>9814435</v>
      </c>
      <c r="X1">
        <v>3900928</v>
      </c>
      <c r="Y1">
        <v>10333358</v>
      </c>
      <c r="Z1">
        <v>226030</v>
      </c>
      <c r="AA1">
        <v>11590397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</row>
    <row r="2" spans="1:49" x14ac:dyDescent="0.2">
      <c r="A2" t="s">
        <v>27</v>
      </c>
      <c r="B2" t="s">
        <v>28</v>
      </c>
      <c r="C2" t="s">
        <v>20</v>
      </c>
      <c r="D2" t="s">
        <v>21</v>
      </c>
      <c r="E2" t="s">
        <v>22</v>
      </c>
      <c r="F2" t="s">
        <v>23</v>
      </c>
      <c r="G2" t="s">
        <v>24</v>
      </c>
      <c r="T2">
        <v>7449206</v>
      </c>
      <c r="U2">
        <v>6892816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</row>
    <row r="3" spans="1:49" x14ac:dyDescent="0.2">
      <c r="A3" t="s">
        <v>31</v>
      </c>
      <c r="B3" t="s">
        <v>28</v>
      </c>
      <c r="C3" t="s">
        <v>32</v>
      </c>
      <c r="D3" t="s">
        <v>21</v>
      </c>
      <c r="E3" t="s">
        <v>22</v>
      </c>
      <c r="F3" t="s">
        <v>23</v>
      </c>
      <c r="G3" t="s">
        <v>24</v>
      </c>
      <c r="T3">
        <v>13930752</v>
      </c>
      <c r="U3">
        <v>7449206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</row>
    <row r="4" spans="1:49" x14ac:dyDescent="0.2">
      <c r="A4" t="s">
        <v>34</v>
      </c>
      <c r="B4" t="s">
        <v>28</v>
      </c>
      <c r="C4" t="s">
        <v>32</v>
      </c>
      <c r="D4" t="s">
        <v>21</v>
      </c>
      <c r="E4" t="s">
        <v>22</v>
      </c>
      <c r="F4" t="s">
        <v>23</v>
      </c>
      <c r="G4" t="s">
        <v>24</v>
      </c>
      <c r="T4">
        <v>13930752</v>
      </c>
      <c r="U4">
        <v>7449206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A1:O74"/>
  <sheetViews>
    <sheetView topLeftCell="G4" workbookViewId="0">
      <selection activeCell="K13" sqref="K13"/>
    </sheetView>
  </sheetViews>
  <sheetFormatPr baseColWidth="10" defaultColWidth="8.83203125" defaultRowHeight="15" x14ac:dyDescent="0.2"/>
  <cols>
    <col min="1" max="1" width="12" style="7" customWidth="1"/>
    <col min="2" max="2" width="14.6640625" style="7" bestFit="1" customWidth="1"/>
    <col min="3" max="3" width="13.83203125" style="7" bestFit="1" customWidth="1"/>
    <col min="4" max="4" width="17.6640625" style="7" bestFit="1" customWidth="1"/>
    <col min="5" max="6" width="13.83203125" style="7" bestFit="1" customWidth="1"/>
    <col min="7" max="7" width="12.6640625" style="7" bestFit="1" customWidth="1"/>
    <col min="8" max="8" width="13.83203125" style="7" bestFit="1" customWidth="1"/>
    <col min="9" max="9" width="12.6640625" style="7" bestFit="1" customWidth="1"/>
    <col min="10" max="10" width="20.6640625" style="7" customWidth="1"/>
    <col min="11" max="11" width="17.5" style="7" customWidth="1"/>
    <col min="12" max="12" width="11" style="7" bestFit="1" customWidth="1"/>
    <col min="13" max="13" width="12" style="7" bestFit="1" customWidth="1"/>
    <col min="14" max="14" width="7" style="7" bestFit="1" customWidth="1"/>
    <col min="15" max="16384" width="8.83203125" style="7"/>
  </cols>
  <sheetData>
    <row r="1" spans="1:15" ht="19" x14ac:dyDescent="0.25">
      <c r="A1" s="8" t="s">
        <v>33</v>
      </c>
    </row>
    <row r="3" spans="1:15" x14ac:dyDescent="0.2">
      <c r="A3" s="7" t="s">
        <v>41</v>
      </c>
      <c r="B3" s="7" t="s">
        <v>9</v>
      </c>
      <c r="C3" s="7" t="s">
        <v>11</v>
      </c>
      <c r="D3" s="7" t="s">
        <v>10</v>
      </c>
      <c r="E3" s="7" t="s">
        <v>12</v>
      </c>
      <c r="F3" s="7" t="s">
        <v>13</v>
      </c>
      <c r="G3" s="7" t="s">
        <v>14</v>
      </c>
      <c r="H3" s="7" t="s">
        <v>15</v>
      </c>
      <c r="I3" s="7" t="s">
        <v>16</v>
      </c>
      <c r="J3" s="7" t="s">
        <v>38</v>
      </c>
      <c r="K3" s="7" t="s">
        <v>8</v>
      </c>
    </row>
    <row r="4" spans="1:15" x14ac:dyDescent="0.2">
      <c r="A4" s="7">
        <v>1</v>
      </c>
      <c r="B4" s="7">
        <v>666947598</v>
      </c>
      <c r="C4" s="7">
        <v>1500248019</v>
      </c>
      <c r="D4" s="7">
        <v>180669639</v>
      </c>
      <c r="E4" s="7">
        <v>626554688</v>
      </c>
      <c r="F4" s="7">
        <v>9059235</v>
      </c>
      <c r="G4" s="7">
        <v>160277390</v>
      </c>
      <c r="H4" s="7">
        <v>39933355</v>
      </c>
      <c r="I4" s="7">
        <v>6717111.0849211803</v>
      </c>
      <c r="J4" s="7">
        <v>23338653972.706402</v>
      </c>
      <c r="K4" s="7">
        <v>450277</v>
      </c>
      <c r="O4" s="4">
        <f>SUM(B4:I13)/SUM(J4:J13)*100</f>
        <v>31.198561368143356</v>
      </c>
    </row>
    <row r="5" spans="1:15" x14ac:dyDescent="0.2">
      <c r="A5" s="7">
        <v>2</v>
      </c>
      <c r="B5" s="7">
        <v>1200393637</v>
      </c>
      <c r="C5" s="7">
        <v>7973540557</v>
      </c>
      <c r="D5" s="7">
        <v>955011684</v>
      </c>
      <c r="E5" s="7">
        <v>3173375923</v>
      </c>
      <c r="F5" s="7">
        <v>5119408</v>
      </c>
      <c r="G5" s="7">
        <v>261449128</v>
      </c>
      <c r="H5" s="7">
        <v>74421313</v>
      </c>
      <c r="I5" s="7">
        <v>13432730.699999999</v>
      </c>
      <c r="J5" s="7">
        <v>60824876116.730499</v>
      </c>
      <c r="K5" s="7">
        <v>450274</v>
      </c>
    </row>
    <row r="6" spans="1:15" x14ac:dyDescent="0.2">
      <c r="A6" s="7">
        <v>3</v>
      </c>
      <c r="B6" s="7">
        <v>1443420915</v>
      </c>
      <c r="C6" s="7">
        <v>11695763897</v>
      </c>
      <c r="D6" s="7">
        <v>1398574324</v>
      </c>
      <c r="E6" s="7">
        <v>4630808366</v>
      </c>
      <c r="F6" s="7">
        <v>3679700</v>
      </c>
      <c r="G6" s="7">
        <v>454303614</v>
      </c>
      <c r="H6" s="7">
        <v>113519544</v>
      </c>
      <c r="I6" s="7">
        <v>18376501.699999999</v>
      </c>
      <c r="J6" s="7">
        <v>81932416634.671005</v>
      </c>
      <c r="K6" s="7">
        <v>450278</v>
      </c>
    </row>
    <row r="7" spans="1:15" x14ac:dyDescent="0.2">
      <c r="A7" s="7">
        <v>4</v>
      </c>
      <c r="B7" s="7">
        <v>1685244930</v>
      </c>
      <c r="C7" s="7">
        <v>14509121444</v>
      </c>
      <c r="D7" s="7">
        <v>1731406518</v>
      </c>
      <c r="E7" s="7">
        <v>5701938867</v>
      </c>
      <c r="F7" s="7">
        <v>6439298</v>
      </c>
      <c r="G7" s="7">
        <v>544147749</v>
      </c>
      <c r="H7" s="7">
        <v>144859768</v>
      </c>
      <c r="I7" s="7">
        <v>19144099.004999999</v>
      </c>
      <c r="J7" s="7">
        <v>98767349646.515701</v>
      </c>
      <c r="K7" s="7">
        <v>450278</v>
      </c>
    </row>
    <row r="8" spans="1:15" x14ac:dyDescent="0.2">
      <c r="A8" s="7">
        <v>5</v>
      </c>
      <c r="B8" s="7">
        <v>3989426233</v>
      </c>
      <c r="C8" s="7">
        <v>16987847436</v>
      </c>
      <c r="D8" s="7">
        <v>2030272554</v>
      </c>
      <c r="E8" s="7">
        <v>7058783600</v>
      </c>
      <c r="F8" s="7">
        <v>6719265</v>
      </c>
      <c r="G8" s="7">
        <v>867856671</v>
      </c>
      <c r="H8" s="7">
        <v>246326282</v>
      </c>
      <c r="I8" s="7">
        <v>28655507.145</v>
      </c>
      <c r="J8" s="7">
        <v>116973140571.401</v>
      </c>
      <c r="K8" s="7">
        <v>450275</v>
      </c>
    </row>
    <row r="9" spans="1:15" x14ac:dyDescent="0.2">
      <c r="A9" s="7">
        <v>6</v>
      </c>
      <c r="B9" s="7">
        <v>7276497836</v>
      </c>
      <c r="C9" s="7">
        <v>20250285538</v>
      </c>
      <c r="D9" s="7">
        <v>2422428850</v>
      </c>
      <c r="E9" s="7">
        <v>8850141215</v>
      </c>
      <c r="F9" s="7">
        <v>10688860</v>
      </c>
      <c r="G9" s="7">
        <v>1150331376</v>
      </c>
      <c r="H9" s="7">
        <v>299477145</v>
      </c>
      <c r="I9" s="7">
        <v>36796910.270000003</v>
      </c>
      <c r="J9" s="7">
        <v>139140352668.03699</v>
      </c>
      <c r="K9" s="7">
        <v>450279</v>
      </c>
    </row>
    <row r="10" spans="1:15" x14ac:dyDescent="0.2">
      <c r="A10" s="7">
        <v>7</v>
      </c>
      <c r="B10" s="7">
        <v>9955209641</v>
      </c>
      <c r="C10" s="7">
        <v>23726585790</v>
      </c>
      <c r="D10" s="7">
        <v>2842121221</v>
      </c>
      <c r="E10" s="7">
        <v>10536222232</v>
      </c>
      <c r="F10" s="7">
        <v>10252600</v>
      </c>
      <c r="G10" s="7">
        <v>1507415529</v>
      </c>
      <c r="H10" s="7">
        <v>332151264</v>
      </c>
      <c r="I10" s="7">
        <v>46396550.594999999</v>
      </c>
      <c r="J10" s="7">
        <v>161873311849.84</v>
      </c>
      <c r="K10" s="7">
        <v>450277</v>
      </c>
    </row>
    <row r="11" spans="1:15" x14ac:dyDescent="0.2">
      <c r="A11" s="7">
        <v>8</v>
      </c>
      <c r="B11" s="7">
        <v>12219894234</v>
      </c>
      <c r="C11" s="7">
        <v>28284850630</v>
      </c>
      <c r="D11" s="7">
        <v>3394394617</v>
      </c>
      <c r="E11" s="7">
        <v>12391749932</v>
      </c>
      <c r="F11" s="7">
        <v>22419086</v>
      </c>
      <c r="G11" s="7">
        <v>1950166649</v>
      </c>
      <c r="H11" s="7">
        <v>466417057</v>
      </c>
      <c r="I11" s="7">
        <v>91456245.984999999</v>
      </c>
      <c r="J11" s="7">
        <v>188169799817.74301</v>
      </c>
      <c r="K11" s="7">
        <v>450277</v>
      </c>
    </row>
    <row r="12" spans="1:15" x14ac:dyDescent="0.2">
      <c r="A12" s="7">
        <v>9</v>
      </c>
      <c r="B12" s="7">
        <v>15061481643</v>
      </c>
      <c r="C12" s="7">
        <v>35361337974</v>
      </c>
      <c r="D12" s="7">
        <v>4258310912</v>
      </c>
      <c r="E12" s="7">
        <v>15129022037</v>
      </c>
      <c r="F12" s="7">
        <v>408163528</v>
      </c>
      <c r="G12" s="7">
        <v>2565956944</v>
      </c>
      <c r="H12" s="7">
        <v>876287215</v>
      </c>
      <c r="I12" s="7">
        <v>265054032.24443799</v>
      </c>
      <c r="J12" s="7">
        <v>227884897727.60001</v>
      </c>
      <c r="K12" s="7">
        <v>450277</v>
      </c>
    </row>
    <row r="13" spans="1:15" x14ac:dyDescent="0.2">
      <c r="A13" s="7">
        <v>10</v>
      </c>
      <c r="B13" s="7">
        <v>25298557258</v>
      </c>
      <c r="C13" s="7">
        <v>64473936014</v>
      </c>
      <c r="D13" s="7">
        <v>7862711744</v>
      </c>
      <c r="E13" s="7">
        <v>26165600116</v>
      </c>
      <c r="F13" s="7">
        <v>15684611220</v>
      </c>
      <c r="G13" s="7">
        <v>4176696826</v>
      </c>
      <c r="H13" s="7">
        <v>15232599645</v>
      </c>
      <c r="I13" s="7">
        <v>4565991994.6493397</v>
      </c>
      <c r="J13" s="7">
        <v>432013415377.79999</v>
      </c>
      <c r="K13" s="7">
        <v>450277</v>
      </c>
    </row>
    <row r="15" spans="1:15" x14ac:dyDescent="0.2">
      <c r="A15" s="4" t="s">
        <v>25</v>
      </c>
    </row>
    <row r="16" spans="1:15" x14ac:dyDescent="0.2">
      <c r="B16" s="7" t="s">
        <v>9</v>
      </c>
      <c r="C16" s="7" t="s">
        <v>11</v>
      </c>
      <c r="D16" s="7" t="s">
        <v>10</v>
      </c>
      <c r="E16" s="7" t="s">
        <v>12</v>
      </c>
      <c r="F16" s="7" t="s">
        <v>13</v>
      </c>
      <c r="G16" s="7" t="s">
        <v>37</v>
      </c>
      <c r="H16" s="7" t="s">
        <v>15</v>
      </c>
      <c r="I16" s="7" t="s">
        <v>16</v>
      </c>
      <c r="J16" s="4" t="s">
        <v>17</v>
      </c>
    </row>
    <row r="17" spans="1:12" x14ac:dyDescent="0.2">
      <c r="A17" s="7">
        <v>1</v>
      </c>
      <c r="B17" s="5">
        <f>B4/$J4*100</f>
        <v>2.8576952157565207</v>
      </c>
      <c r="C17" s="5">
        <f t="shared" ref="B17:I26" si="0">C4/$J4*100</f>
        <v>6.4281685685664582</v>
      </c>
      <c r="D17" s="5">
        <f t="shared" si="0"/>
        <v>0.77412193184442313</v>
      </c>
      <c r="E17" s="5">
        <f t="shared" si="0"/>
        <v>2.6846222097158217</v>
      </c>
      <c r="F17" s="5">
        <f t="shared" si="0"/>
        <v>3.8816441644811232E-2</v>
      </c>
      <c r="G17" s="1">
        <f t="shared" si="0"/>
        <v>0.68674650297929707</v>
      </c>
      <c r="H17" s="5">
        <f>H4/$J4*100</f>
        <v>0.17110393361459672</v>
      </c>
      <c r="I17" s="5">
        <f t="shared" si="0"/>
        <v>2.8781056065943507E-2</v>
      </c>
      <c r="J17" s="12">
        <f>SUM(B17:I17)</f>
        <v>13.670055860187871</v>
      </c>
    </row>
    <row r="18" spans="1:12" x14ac:dyDescent="0.2">
      <c r="A18" s="7">
        <v>2</v>
      </c>
      <c r="B18" s="5">
        <f>B5/$J5*100</f>
        <v>1.9735241789827822</v>
      </c>
      <c r="C18" s="5">
        <f t="shared" si="0"/>
        <v>13.10901240751857</v>
      </c>
      <c r="D18" s="5">
        <f t="shared" si="0"/>
        <v>1.5701004999454728</v>
      </c>
      <c r="E18" s="5">
        <f t="shared" si="0"/>
        <v>5.2172336806899482</v>
      </c>
      <c r="F18" s="5">
        <f t="shared" si="0"/>
        <v>8.416635309170575E-3</v>
      </c>
      <c r="G18" s="1">
        <f t="shared" si="0"/>
        <v>0.42983914590840533</v>
      </c>
      <c r="H18" s="5">
        <f t="shared" si="0"/>
        <v>0.12235341483832413</v>
      </c>
      <c r="I18" s="5">
        <f t="shared" si="0"/>
        <v>2.2084271366571991E-2</v>
      </c>
      <c r="J18" s="12">
        <f t="shared" ref="J18:J26" si="1">SUM(B18:I18)</f>
        <v>22.452564234559247</v>
      </c>
    </row>
    <row r="19" spans="1:12" x14ac:dyDescent="0.2">
      <c r="A19" s="7">
        <v>3</v>
      </c>
      <c r="B19" s="5">
        <f t="shared" si="0"/>
        <v>1.7617213970827679</v>
      </c>
      <c r="C19" s="5">
        <f t="shared" si="0"/>
        <v>14.274891889434091</v>
      </c>
      <c r="D19" s="5">
        <f t="shared" si="0"/>
        <v>1.7069853196642695</v>
      </c>
      <c r="E19" s="5">
        <f t="shared" si="0"/>
        <v>5.6519855708008011</v>
      </c>
      <c r="F19" s="5">
        <f t="shared" si="0"/>
        <v>4.4911405657756184E-3</v>
      </c>
      <c r="G19" s="1">
        <f t="shared" si="0"/>
        <v>0.55448579775902063</v>
      </c>
      <c r="H19" s="5">
        <f t="shared" si="0"/>
        <v>0.13855266164816429</v>
      </c>
      <c r="I19" s="5">
        <f t="shared" si="0"/>
        <v>2.2428853504882086E-2</v>
      </c>
      <c r="J19" s="12">
        <f t="shared" si="1"/>
        <v>24.115542630459768</v>
      </c>
    </row>
    <row r="20" spans="1:12" x14ac:dyDescent="0.2">
      <c r="A20" s="7">
        <v>4</v>
      </c>
      <c r="B20" s="5">
        <f t="shared" si="0"/>
        <v>1.706277363958254</v>
      </c>
      <c r="C20" s="5">
        <f t="shared" si="0"/>
        <v>14.690200249300556</v>
      </c>
      <c r="D20" s="5">
        <f t="shared" si="0"/>
        <v>1.7530150643878095</v>
      </c>
      <c r="E20" s="5">
        <f t="shared" si="0"/>
        <v>5.7731010170942181</v>
      </c>
      <c r="F20" s="5">
        <f t="shared" si="0"/>
        <v>6.5196626446350787E-3</v>
      </c>
      <c r="G20" s="5">
        <f t="shared" si="0"/>
        <v>0.55093889928957551</v>
      </c>
      <c r="H20" s="5">
        <f t="shared" si="0"/>
        <v>0.14666766752215907</v>
      </c>
      <c r="I20" s="5">
        <f t="shared" si="0"/>
        <v>1.9383023917839189E-2</v>
      </c>
      <c r="J20" s="12">
        <f t="shared" si="1"/>
        <v>24.64610294811505</v>
      </c>
    </row>
    <row r="21" spans="1:12" x14ac:dyDescent="0.2">
      <c r="A21" s="7">
        <v>5</v>
      </c>
      <c r="B21" s="5">
        <f t="shared" si="0"/>
        <v>3.41054896321676</v>
      </c>
      <c r="C21" s="5">
        <f t="shared" si="0"/>
        <v>14.52286170399138</v>
      </c>
      <c r="D21" s="5">
        <f t="shared" si="0"/>
        <v>1.7356741420144322</v>
      </c>
      <c r="E21" s="5">
        <f t="shared" si="0"/>
        <v>6.034533710489959</v>
      </c>
      <c r="F21" s="5">
        <f t="shared" si="0"/>
        <v>5.7442802400423931E-3</v>
      </c>
      <c r="G21" s="5">
        <f t="shared" si="0"/>
        <v>0.74192816125190375</v>
      </c>
      <c r="H21" s="5">
        <f t="shared" si="0"/>
        <v>0.21058362697344282</v>
      </c>
      <c r="I21" s="5">
        <f t="shared" si="0"/>
        <v>2.4497510287422378E-2</v>
      </c>
      <c r="J21" s="12">
        <f t="shared" si="1"/>
        <v>26.686372098465338</v>
      </c>
    </row>
    <row r="22" spans="1:12" x14ac:dyDescent="0.2">
      <c r="A22" s="7">
        <v>6</v>
      </c>
      <c r="B22" s="5">
        <f t="shared" si="0"/>
        <v>5.2296100279121553</v>
      </c>
      <c r="C22" s="5">
        <f t="shared" si="0"/>
        <v>14.553855261753876</v>
      </c>
      <c r="D22" s="5">
        <f t="shared" si="0"/>
        <v>1.7409966293383379</v>
      </c>
      <c r="E22" s="5">
        <f t="shared" si="0"/>
        <v>6.3605855852002851</v>
      </c>
      <c r="F22" s="5">
        <f t="shared" si="0"/>
        <v>7.6820705101284543E-3</v>
      </c>
      <c r="G22" s="5">
        <f t="shared" si="0"/>
        <v>0.82674174237898967</v>
      </c>
      <c r="H22" s="5">
        <f t="shared" si="0"/>
        <v>0.21523385506611209</v>
      </c>
      <c r="I22" s="5">
        <f t="shared" si="0"/>
        <v>2.644589406625308E-2</v>
      </c>
      <c r="J22" s="12">
        <f t="shared" si="1"/>
        <v>28.96115106622614</v>
      </c>
    </row>
    <row r="23" spans="1:12" x14ac:dyDescent="0.2">
      <c r="A23" s="7">
        <v>7</v>
      </c>
      <c r="B23" s="5">
        <f t="shared" si="0"/>
        <v>6.1500005944369889</v>
      </c>
      <c r="C23" s="5">
        <f t="shared" si="0"/>
        <v>14.657503154077498</v>
      </c>
      <c r="D23" s="5">
        <f t="shared" si="0"/>
        <v>1.7557688716695083</v>
      </c>
      <c r="E23" s="5">
        <f t="shared" si="0"/>
        <v>6.508931034767369</v>
      </c>
      <c r="F23" s="5">
        <f t="shared" si="0"/>
        <v>6.3337185622733853E-3</v>
      </c>
      <c r="G23" s="5">
        <f t="shared" si="0"/>
        <v>0.93123165997761104</v>
      </c>
      <c r="H23" s="5">
        <f t="shared" si="0"/>
        <v>0.20519210993107775</v>
      </c>
      <c r="I23" s="5">
        <f t="shared" si="0"/>
        <v>2.8662260668416577E-2</v>
      </c>
      <c r="J23" s="12">
        <f t="shared" si="1"/>
        <v>30.243623404090741</v>
      </c>
    </row>
    <row r="24" spans="1:12" x14ac:dyDescent="0.2">
      <c r="A24" s="7">
        <v>8</v>
      </c>
      <c r="B24" s="5">
        <f t="shared" si="0"/>
        <v>6.4940783514867482</v>
      </c>
      <c r="C24" s="5">
        <f t="shared" si="0"/>
        <v>15.031556954089373</v>
      </c>
      <c r="D24" s="5">
        <f t="shared" si="0"/>
        <v>1.8038997864097923</v>
      </c>
      <c r="E24" s="5">
        <f t="shared" si="0"/>
        <v>6.5854084683101997</v>
      </c>
      <c r="F24" s="5">
        <f t="shared" si="0"/>
        <v>1.1914284875529769E-2</v>
      </c>
      <c r="G24" s="5">
        <f t="shared" si="0"/>
        <v>1.0363866310581651</v>
      </c>
      <c r="H24" s="5">
        <f t="shared" si="0"/>
        <v>0.24787030514554459</v>
      </c>
      <c r="I24" s="5">
        <f t="shared" si="0"/>
        <v>4.860304154735906E-2</v>
      </c>
      <c r="J24" s="12">
        <f t="shared" si="1"/>
        <v>31.25971782292271</v>
      </c>
    </row>
    <row r="25" spans="1:12" x14ac:dyDescent="0.2">
      <c r="A25" s="7">
        <v>9</v>
      </c>
      <c r="B25" s="5">
        <f t="shared" si="0"/>
        <v>6.6092495787077539</v>
      </c>
      <c r="C25" s="5">
        <f t="shared" si="0"/>
        <v>15.517192375015931</v>
      </c>
      <c r="D25" s="5">
        <f t="shared" si="0"/>
        <v>1.8686235702596361</v>
      </c>
      <c r="E25" s="5">
        <f t="shared" si="0"/>
        <v>6.6388875207888196</v>
      </c>
      <c r="F25" s="11">
        <f t="shared" si="0"/>
        <v>0.17910951189398006</v>
      </c>
      <c r="G25" s="5">
        <f t="shared" si="0"/>
        <v>1.1259881499770081</v>
      </c>
      <c r="H25" s="5">
        <f t="shared" si="0"/>
        <v>0.3845306221421752</v>
      </c>
      <c r="I25" s="5">
        <f t="shared" si="0"/>
        <v>0.11631048607761087</v>
      </c>
      <c r="J25" s="12">
        <f t="shared" si="1"/>
        <v>32.439891814862911</v>
      </c>
    </row>
    <row r="26" spans="1:12" x14ac:dyDescent="0.2">
      <c r="A26" s="7">
        <v>10</v>
      </c>
      <c r="B26" s="5">
        <f t="shared" si="0"/>
        <v>5.8559656615932081</v>
      </c>
      <c r="C26" s="5">
        <f t="shared" si="0"/>
        <v>14.924058772021445</v>
      </c>
      <c r="D26" s="5">
        <f t="shared" si="0"/>
        <v>1.8200156439873474</v>
      </c>
      <c r="E26" s="5">
        <f t="shared" si="0"/>
        <v>6.0566637943680348</v>
      </c>
      <c r="F26" s="11">
        <f t="shared" si="0"/>
        <v>3.6305842970833795</v>
      </c>
      <c r="G26" s="5">
        <f t="shared" si="0"/>
        <v>0.96679794592661839</v>
      </c>
      <c r="H26" s="5">
        <f t="shared" si="0"/>
        <v>3.5259552372184881</v>
      </c>
      <c r="I26" s="5">
        <f t="shared" si="0"/>
        <v>1.0569097699561794</v>
      </c>
      <c r="J26" s="12">
        <f t="shared" si="1"/>
        <v>37.836951122154694</v>
      </c>
    </row>
    <row r="27" spans="1:12" x14ac:dyDescent="0.2">
      <c r="B27" s="2"/>
      <c r="C27" s="2"/>
      <c r="D27" s="2"/>
      <c r="E27" s="2"/>
      <c r="F27" s="2"/>
      <c r="G27" s="2"/>
      <c r="H27" s="2"/>
      <c r="I27" s="2"/>
    </row>
    <row r="29" spans="1:12" x14ac:dyDescent="0.2">
      <c r="A29" s="4" t="s">
        <v>26</v>
      </c>
      <c r="B29" s="7" t="s">
        <v>9</v>
      </c>
      <c r="C29" s="7" t="s">
        <v>11</v>
      </c>
      <c r="D29" s="7" t="s">
        <v>10</v>
      </c>
      <c r="E29" s="7" t="s">
        <v>12</v>
      </c>
      <c r="F29" s="7" t="s">
        <v>13</v>
      </c>
      <c r="G29" s="7" t="s">
        <v>14</v>
      </c>
      <c r="H29" s="7" t="s">
        <v>15</v>
      </c>
      <c r="I29" s="7" t="s">
        <v>16</v>
      </c>
      <c r="J29" s="14" t="s">
        <v>39</v>
      </c>
      <c r="K29" s="7" t="s">
        <v>35</v>
      </c>
      <c r="L29" s="7" t="s">
        <v>36</v>
      </c>
    </row>
    <row r="30" spans="1:12" x14ac:dyDescent="0.2">
      <c r="A30" s="7">
        <v>1</v>
      </c>
      <c r="B30" s="7">
        <f>B4/1000000000</f>
        <v>0.66694759800000003</v>
      </c>
      <c r="C30" s="7">
        <f t="shared" ref="C30:I30" si="2">C4/1000000000</f>
        <v>1.500248019</v>
      </c>
      <c r="D30" s="7">
        <f t="shared" si="2"/>
        <v>0.18066963899999999</v>
      </c>
      <c r="E30" s="7">
        <f t="shared" si="2"/>
        <v>0.62655468800000003</v>
      </c>
      <c r="F30" s="7">
        <f t="shared" si="2"/>
        <v>9.0592350000000006E-3</v>
      </c>
      <c r="G30" s="7">
        <f t="shared" si="2"/>
        <v>0.16027738999999999</v>
      </c>
      <c r="H30" s="7">
        <f t="shared" si="2"/>
        <v>3.9933354999999997E-2</v>
      </c>
      <c r="I30" s="7">
        <f t="shared" si="2"/>
        <v>6.7171110849211799E-3</v>
      </c>
      <c r="J30" s="4">
        <f>SUM(B30:I30)</f>
        <v>3.1904070350849216</v>
      </c>
      <c r="K30" s="3">
        <f t="shared" ref="K30:K39" si="3">SUM(B30:I30)/SUM($B$30:$I$39)*100</f>
        <v>0.66797396522934138</v>
      </c>
      <c r="L30" s="4">
        <f>SUM(B4:I4)/K4</f>
        <v>7085.4319343091502</v>
      </c>
    </row>
    <row r="31" spans="1:12" x14ac:dyDescent="0.2">
      <c r="A31" s="7">
        <v>2</v>
      </c>
      <c r="B31" s="7">
        <f t="shared" ref="B31:I39" si="4">B5/1000000000</f>
        <v>1.2003936369999999</v>
      </c>
      <c r="C31" s="7">
        <f t="shared" si="4"/>
        <v>7.9735405569999998</v>
      </c>
      <c r="D31" s="7">
        <f t="shared" si="4"/>
        <v>0.95501168400000003</v>
      </c>
      <c r="E31" s="7">
        <f t="shared" si="4"/>
        <v>3.173375923</v>
      </c>
      <c r="F31" s="7">
        <f t="shared" si="4"/>
        <v>5.1194079999999998E-3</v>
      </c>
      <c r="G31" s="7">
        <f t="shared" si="4"/>
        <v>0.26144912799999998</v>
      </c>
      <c r="H31" s="7">
        <f t="shared" si="4"/>
        <v>7.4421313000000003E-2</v>
      </c>
      <c r="I31" s="7">
        <f t="shared" si="4"/>
        <v>1.3432730699999999E-2</v>
      </c>
      <c r="J31" s="4">
        <f t="shared" ref="J31:J39" si="5">SUM(B31:I31)</f>
        <v>13.656744380700001</v>
      </c>
      <c r="K31" s="3">
        <f t="shared" si="3"/>
        <v>2.8593059116849924</v>
      </c>
      <c r="L31" s="7">
        <f t="shared" ref="L31:L39" si="6">SUM(B5:I5)/K5</f>
        <v>30329.853335302505</v>
      </c>
    </row>
    <row r="32" spans="1:12" x14ac:dyDescent="0.2">
      <c r="A32" s="7">
        <v>3</v>
      </c>
      <c r="B32" s="7">
        <f t="shared" si="4"/>
        <v>1.4434209149999999</v>
      </c>
      <c r="C32" s="7">
        <f t="shared" si="4"/>
        <v>11.695763897000001</v>
      </c>
      <c r="D32" s="7">
        <f t="shared" si="4"/>
        <v>1.3985743239999999</v>
      </c>
      <c r="E32" s="7">
        <f t="shared" si="4"/>
        <v>4.6308083660000001</v>
      </c>
      <c r="F32" s="7">
        <f t="shared" si="4"/>
        <v>3.6797000000000002E-3</v>
      </c>
      <c r="G32" s="7">
        <f t="shared" si="4"/>
        <v>0.45430361400000002</v>
      </c>
      <c r="H32" s="7">
        <f t="shared" si="4"/>
        <v>0.113519544</v>
      </c>
      <c r="I32" s="7">
        <f t="shared" si="4"/>
        <v>1.8376501699999999E-2</v>
      </c>
      <c r="J32" s="4">
        <f t="shared" si="5"/>
        <v>19.758446861700001</v>
      </c>
      <c r="K32" s="3">
        <f t="shared" si="3"/>
        <v>4.1368163848195874</v>
      </c>
      <c r="L32" s="7">
        <f t="shared" si="6"/>
        <v>43880.551263219611</v>
      </c>
    </row>
    <row r="33" spans="1:12" x14ac:dyDescent="0.2">
      <c r="A33" s="7">
        <v>4</v>
      </c>
      <c r="B33" s="7">
        <f t="shared" si="4"/>
        <v>1.6852449300000001</v>
      </c>
      <c r="C33" s="7">
        <f t="shared" si="4"/>
        <v>14.509121444</v>
      </c>
      <c r="D33" s="7">
        <f t="shared" si="4"/>
        <v>1.731406518</v>
      </c>
      <c r="E33" s="7">
        <f t="shared" si="4"/>
        <v>5.701938867</v>
      </c>
      <c r="F33" s="7">
        <f t="shared" si="4"/>
        <v>6.4392980000000004E-3</v>
      </c>
      <c r="G33" s="7">
        <f t="shared" si="4"/>
        <v>0.54414774899999996</v>
      </c>
      <c r="H33" s="7">
        <f t="shared" si="4"/>
        <v>0.144859768</v>
      </c>
      <c r="I33" s="7">
        <f t="shared" si="4"/>
        <v>1.9144099004999998E-2</v>
      </c>
      <c r="J33" s="4">
        <f t="shared" si="5"/>
        <v>24.342302673005001</v>
      </c>
      <c r="K33" s="3">
        <f t="shared" si="3"/>
        <v>5.0965360408525857</v>
      </c>
      <c r="L33" s="7">
        <f t="shared" si="6"/>
        <v>54060.608497428257</v>
      </c>
    </row>
    <row r="34" spans="1:12" x14ac:dyDescent="0.2">
      <c r="A34" s="7">
        <v>5</v>
      </c>
      <c r="B34" s="7">
        <f t="shared" si="4"/>
        <v>3.9894262330000001</v>
      </c>
      <c r="C34" s="7">
        <f t="shared" si="4"/>
        <v>16.987847435999999</v>
      </c>
      <c r="D34" s="7">
        <f t="shared" si="4"/>
        <v>2.0302725540000002</v>
      </c>
      <c r="E34" s="7">
        <f t="shared" si="4"/>
        <v>7.0587835999999999</v>
      </c>
      <c r="F34" s="7">
        <f t="shared" si="4"/>
        <v>6.7192650000000003E-3</v>
      </c>
      <c r="G34" s="7">
        <f t="shared" si="4"/>
        <v>0.86785667099999997</v>
      </c>
      <c r="H34" s="7">
        <f t="shared" si="4"/>
        <v>0.24632628200000001</v>
      </c>
      <c r="I34" s="7">
        <f t="shared" si="4"/>
        <v>2.8655507144999998E-2</v>
      </c>
      <c r="J34" s="4">
        <f t="shared" si="5"/>
        <v>31.215887548144995</v>
      </c>
      <c r="K34" s="3">
        <f t="shared" si="3"/>
        <v>6.535655154462952</v>
      </c>
      <c r="L34" s="7">
        <f t="shared" si="6"/>
        <v>69326.27294019211</v>
      </c>
    </row>
    <row r="35" spans="1:12" x14ac:dyDescent="0.2">
      <c r="A35" s="7">
        <v>6</v>
      </c>
      <c r="B35" s="7">
        <f t="shared" si="4"/>
        <v>7.2764978359999999</v>
      </c>
      <c r="C35" s="7">
        <f t="shared" si="4"/>
        <v>20.250285538</v>
      </c>
      <c r="D35" s="7">
        <f t="shared" si="4"/>
        <v>2.4224288500000002</v>
      </c>
      <c r="E35" s="7">
        <f t="shared" si="4"/>
        <v>8.8501412150000007</v>
      </c>
      <c r="F35" s="7">
        <f t="shared" si="4"/>
        <v>1.068886E-2</v>
      </c>
      <c r="G35" s="7">
        <f t="shared" si="4"/>
        <v>1.150331376</v>
      </c>
      <c r="H35" s="7">
        <f t="shared" si="4"/>
        <v>0.299477145</v>
      </c>
      <c r="I35" s="7">
        <f t="shared" si="4"/>
        <v>3.6796910270000004E-2</v>
      </c>
      <c r="J35" s="4">
        <f t="shared" si="5"/>
        <v>40.296647730269996</v>
      </c>
      <c r="K35" s="3">
        <f t="shared" si="3"/>
        <v>8.4368894858338699</v>
      </c>
      <c r="L35" s="7">
        <f t="shared" si="6"/>
        <v>89492.620642468333</v>
      </c>
    </row>
    <row r="36" spans="1:12" x14ac:dyDescent="0.2">
      <c r="A36" s="7">
        <v>7</v>
      </c>
      <c r="B36" s="7">
        <f t="shared" si="4"/>
        <v>9.9552096409999997</v>
      </c>
      <c r="C36" s="7">
        <f t="shared" si="4"/>
        <v>23.726585790000001</v>
      </c>
      <c r="D36" s="7">
        <f t="shared" si="4"/>
        <v>2.8421212210000002</v>
      </c>
      <c r="E36" s="7">
        <f t="shared" si="4"/>
        <v>10.536222232</v>
      </c>
      <c r="F36" s="7">
        <f t="shared" si="4"/>
        <v>1.0252600000000001E-2</v>
      </c>
      <c r="G36" s="7">
        <f t="shared" si="4"/>
        <v>1.507415529</v>
      </c>
      <c r="H36" s="7">
        <f t="shared" si="4"/>
        <v>0.332151264</v>
      </c>
      <c r="I36" s="7">
        <f t="shared" si="4"/>
        <v>4.6396550594999995E-2</v>
      </c>
      <c r="J36" s="4">
        <f t="shared" si="5"/>
        <v>48.956354827594993</v>
      </c>
      <c r="K36" s="3">
        <f t="shared" si="3"/>
        <v>10.249968138154131</v>
      </c>
      <c r="L36" s="7">
        <f t="shared" si="6"/>
        <v>108724.97335550118</v>
      </c>
    </row>
    <row r="37" spans="1:12" x14ac:dyDescent="0.2">
      <c r="A37" s="7">
        <v>8</v>
      </c>
      <c r="B37" s="7">
        <f t="shared" si="4"/>
        <v>12.219894234</v>
      </c>
      <c r="C37" s="7">
        <f t="shared" si="4"/>
        <v>28.284850630000001</v>
      </c>
      <c r="D37" s="7">
        <f t="shared" si="4"/>
        <v>3.3943946170000001</v>
      </c>
      <c r="E37" s="7">
        <f t="shared" si="4"/>
        <v>12.391749932</v>
      </c>
      <c r="F37" s="7">
        <f t="shared" si="4"/>
        <v>2.2419086000000001E-2</v>
      </c>
      <c r="G37" s="7">
        <f t="shared" si="4"/>
        <v>1.950166649</v>
      </c>
      <c r="H37" s="7">
        <f t="shared" si="4"/>
        <v>0.46641705700000002</v>
      </c>
      <c r="I37" s="7">
        <f t="shared" si="4"/>
        <v>9.1456245985000004E-2</v>
      </c>
      <c r="J37" s="4">
        <f t="shared" si="5"/>
        <v>58.821348450985006</v>
      </c>
      <c r="K37" s="3">
        <f t="shared" si="3"/>
        <v>12.315397042714766</v>
      </c>
      <c r="L37" s="7">
        <f t="shared" si="6"/>
        <v>130633.69537192662</v>
      </c>
    </row>
    <row r="38" spans="1:12" x14ac:dyDescent="0.2">
      <c r="A38" s="7">
        <v>9</v>
      </c>
      <c r="B38" s="7">
        <f t="shared" si="4"/>
        <v>15.061481643</v>
      </c>
      <c r="C38" s="7">
        <f t="shared" si="4"/>
        <v>35.361337974000001</v>
      </c>
      <c r="D38" s="7">
        <f t="shared" si="4"/>
        <v>4.2583109119999998</v>
      </c>
      <c r="E38" s="7">
        <f t="shared" si="4"/>
        <v>15.129022037</v>
      </c>
      <c r="F38" s="7">
        <f t="shared" si="4"/>
        <v>0.408163528</v>
      </c>
      <c r="G38" s="7">
        <f t="shared" si="4"/>
        <v>2.5659569439999999</v>
      </c>
      <c r="H38" s="7">
        <f t="shared" si="4"/>
        <v>0.87628721499999995</v>
      </c>
      <c r="I38" s="7">
        <f t="shared" si="4"/>
        <v>0.26505403224443796</v>
      </c>
      <c r="J38" s="4">
        <f t="shared" si="5"/>
        <v>73.92561428524445</v>
      </c>
      <c r="K38" s="3">
        <f t="shared" si="3"/>
        <v>15.477769815291037</v>
      </c>
      <c r="L38" s="7">
        <f t="shared" si="6"/>
        <v>164178.08212554589</v>
      </c>
    </row>
    <row r="39" spans="1:12" x14ac:dyDescent="0.2">
      <c r="A39" s="7">
        <v>10</v>
      </c>
      <c r="B39" s="7">
        <f t="shared" si="4"/>
        <v>25.298557257999999</v>
      </c>
      <c r="C39" s="7">
        <f t="shared" si="4"/>
        <v>64.473936014000003</v>
      </c>
      <c r="D39" s="7">
        <f t="shared" si="4"/>
        <v>7.8627117440000003</v>
      </c>
      <c r="E39" s="7">
        <f t="shared" si="4"/>
        <v>26.165600116</v>
      </c>
      <c r="F39" s="7">
        <f t="shared" si="4"/>
        <v>15.684611220000001</v>
      </c>
      <c r="G39" s="7">
        <f t="shared" si="4"/>
        <v>4.1766968259999997</v>
      </c>
      <c r="H39" s="7">
        <f t="shared" si="4"/>
        <v>15.232599645000001</v>
      </c>
      <c r="I39" s="7">
        <f t="shared" si="4"/>
        <v>4.5659919946493392</v>
      </c>
      <c r="J39" s="4">
        <f t="shared" si="5"/>
        <v>163.46070481764934</v>
      </c>
      <c r="K39" s="3">
        <f t="shared" si="3"/>
        <v>34.223688060956711</v>
      </c>
      <c r="L39" s="4">
        <f t="shared" si="6"/>
        <v>363022.55015834555</v>
      </c>
    </row>
    <row r="40" spans="1:12" x14ac:dyDescent="0.2">
      <c r="A40" s="13"/>
      <c r="B40" s="13"/>
      <c r="C40" s="13"/>
      <c r="D40" s="13"/>
      <c r="E40" s="13"/>
      <c r="F40" s="13"/>
      <c r="G40" s="13"/>
      <c r="H40" s="13"/>
      <c r="I40" s="13"/>
    </row>
    <row r="41" spans="1:12" x14ac:dyDescent="0.2">
      <c r="A41" s="13"/>
      <c r="B41" s="13"/>
      <c r="C41" s="13"/>
      <c r="D41" s="13"/>
      <c r="E41" s="13"/>
      <c r="F41" s="13"/>
      <c r="G41" s="13"/>
      <c r="H41" s="13"/>
      <c r="I41" s="13"/>
    </row>
    <row r="42" spans="1:12" x14ac:dyDescent="0.2">
      <c r="A42" s="13"/>
      <c r="B42" s="13"/>
      <c r="C42" s="13"/>
      <c r="D42" s="13"/>
      <c r="E42" s="13"/>
      <c r="F42" s="13"/>
      <c r="G42" s="13"/>
      <c r="H42" s="13"/>
      <c r="I42" s="13"/>
    </row>
    <row r="43" spans="1:12" x14ac:dyDescent="0.2">
      <c r="A43" s="13"/>
      <c r="B43" s="13"/>
      <c r="C43" s="13"/>
      <c r="D43" s="13"/>
      <c r="E43" s="13"/>
      <c r="F43" s="13"/>
      <c r="G43" s="13"/>
      <c r="H43" s="13"/>
      <c r="I43" s="13"/>
    </row>
    <row r="44" spans="1:12" x14ac:dyDescent="0.2">
      <c r="A44" s="13"/>
      <c r="B44" s="13"/>
      <c r="C44" s="13"/>
      <c r="D44" s="13"/>
      <c r="E44" s="13"/>
      <c r="F44" s="13"/>
      <c r="G44" s="13"/>
      <c r="H44" s="13"/>
      <c r="I44" s="13"/>
      <c r="J44" s="6"/>
    </row>
    <row r="48" spans="1:12" ht="29" x14ac:dyDescent="0.35">
      <c r="A48" s="9">
        <v>2006</v>
      </c>
    </row>
    <row r="50" spans="1:12" x14ac:dyDescent="0.2">
      <c r="A50" s="7" t="s">
        <v>41</v>
      </c>
      <c r="B50" s="7" t="s">
        <v>0</v>
      </c>
      <c r="C50" s="7" t="s">
        <v>1</v>
      </c>
      <c r="D50" s="7" t="s">
        <v>2</v>
      </c>
      <c r="E50" s="7" t="s">
        <v>3</v>
      </c>
      <c r="F50" s="7" t="s">
        <v>4</v>
      </c>
      <c r="G50" s="7" t="s">
        <v>29</v>
      </c>
      <c r="H50" s="7" t="s">
        <v>30</v>
      </c>
      <c r="I50" s="7" t="s">
        <v>5</v>
      </c>
      <c r="J50" s="7" t="s">
        <v>6</v>
      </c>
      <c r="K50" s="7" t="s">
        <v>7</v>
      </c>
      <c r="L50" s="7" t="s">
        <v>8</v>
      </c>
    </row>
    <row r="51" spans="1:12" x14ac:dyDescent="0.2">
      <c r="A51" s="7">
        <v>1</v>
      </c>
      <c r="B51" s="7">
        <v>640900221</v>
      </c>
      <c r="C51" s="7">
        <v>1829811415</v>
      </c>
      <c r="D51" s="7">
        <v>514987566</v>
      </c>
      <c r="E51" s="7">
        <v>13445373</v>
      </c>
      <c r="F51" s="7">
        <v>212668511</v>
      </c>
      <c r="G51" s="7">
        <v>4742290</v>
      </c>
      <c r="H51" s="7">
        <v>846295300</v>
      </c>
      <c r="I51" s="7">
        <v>19934779</v>
      </c>
      <c r="J51" s="7">
        <v>9096772.1591299996</v>
      </c>
      <c r="K51" s="7">
        <v>23528554921.066502</v>
      </c>
      <c r="L51" s="7">
        <v>418897</v>
      </c>
    </row>
    <row r="52" spans="1:12" x14ac:dyDescent="0.2">
      <c r="A52" s="7">
        <v>2</v>
      </c>
      <c r="B52" s="7">
        <v>1082496052</v>
      </c>
      <c r="C52" s="7">
        <v>5699339864</v>
      </c>
      <c r="D52" s="7">
        <v>1566169951</v>
      </c>
      <c r="E52" s="7">
        <v>15000914</v>
      </c>
      <c r="F52" s="7">
        <v>299139616</v>
      </c>
      <c r="G52" s="7">
        <v>4469011</v>
      </c>
      <c r="H52" s="7">
        <v>2551454553</v>
      </c>
      <c r="I52" s="7">
        <v>30251949</v>
      </c>
      <c r="J52" s="7">
        <v>10875010.32</v>
      </c>
      <c r="K52" s="7">
        <v>49344409182.066399</v>
      </c>
      <c r="L52" s="7">
        <v>418898</v>
      </c>
    </row>
    <row r="53" spans="1:12" x14ac:dyDescent="0.2">
      <c r="A53" s="7">
        <v>3</v>
      </c>
      <c r="B53" s="7">
        <v>1025185344</v>
      </c>
      <c r="C53" s="7">
        <v>7991033687</v>
      </c>
      <c r="D53" s="7">
        <v>2177468598</v>
      </c>
      <c r="E53" s="7">
        <v>10705117</v>
      </c>
      <c r="F53" s="7">
        <v>344061832</v>
      </c>
      <c r="G53" s="7">
        <v>3282893</v>
      </c>
      <c r="H53" s="7">
        <v>3671227544</v>
      </c>
      <c r="I53" s="7">
        <v>34946632</v>
      </c>
      <c r="J53" s="7">
        <v>10339010.24</v>
      </c>
      <c r="K53" s="7">
        <v>63745793765.903297</v>
      </c>
      <c r="L53" s="7">
        <v>418896</v>
      </c>
    </row>
    <row r="54" spans="1:12" x14ac:dyDescent="0.2">
      <c r="A54" s="7">
        <v>4</v>
      </c>
      <c r="B54" s="7">
        <v>1894858132</v>
      </c>
      <c r="C54" s="7">
        <v>9507862311</v>
      </c>
      <c r="D54" s="7">
        <v>2685080435</v>
      </c>
      <c r="E54" s="7">
        <v>15416743</v>
      </c>
      <c r="F54" s="7">
        <v>546590502</v>
      </c>
      <c r="G54" s="7">
        <v>4839909</v>
      </c>
      <c r="H54" s="7">
        <v>4439132675</v>
      </c>
      <c r="I54" s="7">
        <v>52773068</v>
      </c>
      <c r="J54" s="7">
        <v>14730585.82</v>
      </c>
      <c r="K54" s="7">
        <v>75589449413.469803</v>
      </c>
      <c r="L54" s="7">
        <v>418900</v>
      </c>
    </row>
    <row r="55" spans="1:12" x14ac:dyDescent="0.2">
      <c r="A55" s="7">
        <v>5</v>
      </c>
      <c r="B55" s="7">
        <v>4251634056</v>
      </c>
      <c r="C55" s="7">
        <v>11602152925</v>
      </c>
      <c r="D55" s="7">
        <v>3451003494</v>
      </c>
      <c r="E55" s="7">
        <v>19506733</v>
      </c>
      <c r="F55" s="7">
        <v>775181953</v>
      </c>
      <c r="G55" s="7">
        <v>7323373</v>
      </c>
      <c r="H55" s="7">
        <v>5512877210</v>
      </c>
      <c r="I55" s="7">
        <v>68840256</v>
      </c>
      <c r="J55" s="7">
        <v>22717278.48</v>
      </c>
      <c r="K55" s="7">
        <v>90556506905.778198</v>
      </c>
      <c r="L55" s="7">
        <v>418896</v>
      </c>
    </row>
    <row r="56" spans="1:12" x14ac:dyDescent="0.2">
      <c r="A56" s="7">
        <v>6</v>
      </c>
      <c r="B56" s="7">
        <v>6478041029</v>
      </c>
      <c r="C56" s="7">
        <v>13827034970</v>
      </c>
      <c r="D56" s="7">
        <v>4238929751</v>
      </c>
      <c r="E56" s="7">
        <v>22651083</v>
      </c>
      <c r="F56" s="7">
        <v>986297165</v>
      </c>
      <c r="G56" s="7">
        <v>13306385</v>
      </c>
      <c r="H56" s="7">
        <v>6604317295</v>
      </c>
      <c r="I56" s="7">
        <v>78981491</v>
      </c>
      <c r="J56" s="7">
        <v>26701763.02</v>
      </c>
      <c r="K56" s="7">
        <v>105531990689.397</v>
      </c>
      <c r="L56" s="7">
        <v>418900</v>
      </c>
    </row>
    <row r="57" spans="1:12" x14ac:dyDescent="0.2">
      <c r="A57" s="7">
        <v>7</v>
      </c>
      <c r="B57" s="7">
        <v>8149536875</v>
      </c>
      <c r="C57" s="7">
        <v>16304920325</v>
      </c>
      <c r="D57" s="7">
        <v>4955011634</v>
      </c>
      <c r="E57" s="7">
        <v>36181902</v>
      </c>
      <c r="F57" s="7">
        <v>1231895582</v>
      </c>
      <c r="G57" s="7">
        <v>109956035</v>
      </c>
      <c r="H57" s="7">
        <v>7735813644</v>
      </c>
      <c r="I57" s="7">
        <v>105112874</v>
      </c>
      <c r="J57" s="7">
        <v>38861660.82</v>
      </c>
      <c r="K57" s="7">
        <v>120497625244.23199</v>
      </c>
      <c r="L57" s="7">
        <v>418898</v>
      </c>
    </row>
    <row r="58" spans="1:12" x14ac:dyDescent="0.2">
      <c r="A58" s="7">
        <v>8</v>
      </c>
      <c r="B58" s="7">
        <v>9691321451</v>
      </c>
      <c r="C58" s="7">
        <v>19236634062</v>
      </c>
      <c r="D58" s="7">
        <v>5753116757</v>
      </c>
      <c r="E58" s="7">
        <v>261127613</v>
      </c>
      <c r="F58" s="7">
        <v>1520955315</v>
      </c>
      <c r="G58" s="7">
        <v>566786194</v>
      </c>
      <c r="H58" s="7">
        <v>9052188347</v>
      </c>
      <c r="I58" s="7">
        <v>162096657</v>
      </c>
      <c r="J58" s="7">
        <v>70086373.129999995</v>
      </c>
      <c r="K58" s="7">
        <v>138058680556.06201</v>
      </c>
      <c r="L58" s="7">
        <v>418898</v>
      </c>
    </row>
    <row r="59" spans="1:12" x14ac:dyDescent="0.2">
      <c r="A59" s="7">
        <v>9</v>
      </c>
      <c r="B59" s="7">
        <v>11563827590</v>
      </c>
      <c r="C59" s="7">
        <v>23341338004</v>
      </c>
      <c r="D59" s="7">
        <v>6843672253</v>
      </c>
      <c r="E59" s="7">
        <v>2103507419</v>
      </c>
      <c r="F59" s="7">
        <v>1990168349</v>
      </c>
      <c r="G59" s="7">
        <v>1504190151</v>
      </c>
      <c r="H59" s="7">
        <v>10890458691</v>
      </c>
      <c r="I59" s="7">
        <v>365505622</v>
      </c>
      <c r="J59" s="7">
        <v>188472488.66</v>
      </c>
      <c r="K59" s="7">
        <v>164287465030.42999</v>
      </c>
      <c r="L59" s="7">
        <v>418898</v>
      </c>
    </row>
    <row r="60" spans="1:12" x14ac:dyDescent="0.2">
      <c r="A60" s="7">
        <v>10</v>
      </c>
      <c r="B60" s="7">
        <v>17960358129</v>
      </c>
      <c r="C60" s="7">
        <v>39424076441</v>
      </c>
      <c r="D60" s="7">
        <v>11011495699</v>
      </c>
      <c r="E60" s="7">
        <v>13273766278</v>
      </c>
      <c r="F60" s="7">
        <v>3221637472</v>
      </c>
      <c r="G60" s="7">
        <v>5815138639</v>
      </c>
      <c r="H60" s="7">
        <v>18312799931</v>
      </c>
      <c r="I60" s="7">
        <v>9696191692</v>
      </c>
      <c r="J60" s="7">
        <v>6130566422.9399996</v>
      </c>
      <c r="K60" s="7">
        <v>305887053579.63599</v>
      </c>
      <c r="L60" s="7">
        <v>418897</v>
      </c>
    </row>
    <row r="63" spans="1:12" x14ac:dyDescent="0.2">
      <c r="B63" s="4" t="s">
        <v>40</v>
      </c>
    </row>
    <row r="64" spans="1:12" x14ac:dyDescent="0.2">
      <c r="B64" s="7">
        <v>2006</v>
      </c>
      <c r="C64" s="7">
        <v>2016</v>
      </c>
    </row>
    <row r="65" spans="1:5" x14ac:dyDescent="0.2">
      <c r="A65" s="7">
        <v>1</v>
      </c>
      <c r="B65" s="3">
        <f>SUM(B51:J51)/K51*100</f>
        <v>17.391132778390173</v>
      </c>
      <c r="C65" s="3">
        <f>SUM(B4:I4)/J4*100</f>
        <v>13.670055860187874</v>
      </c>
      <c r="E65" s="15">
        <f>C65-B65</f>
        <v>-3.7210769182022982</v>
      </c>
    </row>
    <row r="66" spans="1:5" x14ac:dyDescent="0.2">
      <c r="A66" s="7">
        <v>2</v>
      </c>
      <c r="B66" s="3">
        <f t="shared" ref="B66:B74" si="7">SUM(B52:J52)/K52*100</f>
        <v>22.817573676435895</v>
      </c>
      <c r="C66" s="3">
        <f t="shared" ref="C66:C74" si="8">SUM(B5:I5)/J5*100</f>
        <v>22.452564234559247</v>
      </c>
      <c r="E66" s="10">
        <f t="shared" ref="E66:E74" si="9">C66-B66</f>
        <v>-0.36500944187664786</v>
      </c>
    </row>
    <row r="67" spans="1:5" x14ac:dyDescent="0.2">
      <c r="A67" s="7">
        <v>3</v>
      </c>
      <c r="B67" s="3">
        <f t="shared" si="7"/>
        <v>23.951777451090063</v>
      </c>
      <c r="C67" s="3">
        <f t="shared" si="8"/>
        <v>24.115542630459775</v>
      </c>
      <c r="E67" s="10">
        <f t="shared" si="9"/>
        <v>0.16376517936971169</v>
      </c>
    </row>
    <row r="68" spans="1:5" x14ac:dyDescent="0.2">
      <c r="A68" s="7">
        <v>4</v>
      </c>
      <c r="B68" s="3">
        <f t="shared" si="7"/>
        <v>25.349151911411489</v>
      </c>
      <c r="C68" s="3">
        <f t="shared" si="8"/>
        <v>24.646102948115043</v>
      </c>
      <c r="E68" s="10">
        <f t="shared" si="9"/>
        <v>-0.70304896329644606</v>
      </c>
    </row>
    <row r="69" spans="1:5" x14ac:dyDescent="0.2">
      <c r="A69" s="7">
        <v>5</v>
      </c>
      <c r="B69" s="3">
        <f t="shared" si="7"/>
        <v>28.392479079644605</v>
      </c>
      <c r="C69" s="3">
        <f t="shared" si="8"/>
        <v>26.686372098465345</v>
      </c>
      <c r="E69" s="10">
        <f t="shared" si="9"/>
        <v>-1.7061069811792606</v>
      </c>
    </row>
    <row r="70" spans="1:5" x14ac:dyDescent="0.2">
      <c r="A70" s="7">
        <v>6</v>
      </c>
      <c r="B70" s="3">
        <f t="shared" si="7"/>
        <v>30.584338190886466</v>
      </c>
      <c r="C70" s="3">
        <f t="shared" si="8"/>
        <v>28.961151066226133</v>
      </c>
      <c r="E70" s="10">
        <f t="shared" si="9"/>
        <v>-1.6231871246603333</v>
      </c>
    </row>
    <row r="71" spans="1:5" x14ac:dyDescent="0.2">
      <c r="A71" s="7">
        <v>7</v>
      </c>
      <c r="B71" s="3">
        <f t="shared" si="7"/>
        <v>32.089670193455476</v>
      </c>
      <c r="C71" s="3">
        <f t="shared" si="8"/>
        <v>30.243623404090741</v>
      </c>
      <c r="E71" s="10">
        <f t="shared" si="9"/>
        <v>-1.8460467893647348</v>
      </c>
    </row>
    <row r="72" spans="1:5" x14ac:dyDescent="0.2">
      <c r="A72" s="7">
        <v>8</v>
      </c>
      <c r="B72" s="3">
        <f t="shared" si="7"/>
        <v>33.546831378214549</v>
      </c>
      <c r="C72" s="3">
        <f t="shared" si="8"/>
        <v>31.25971782292271</v>
      </c>
      <c r="E72" s="10">
        <f t="shared" si="9"/>
        <v>-2.2871135552918389</v>
      </c>
    </row>
    <row r="73" spans="1:5" x14ac:dyDescent="0.2">
      <c r="A73" s="7">
        <v>9</v>
      </c>
      <c r="B73" s="3">
        <f t="shared" si="7"/>
        <v>35.785530293970062</v>
      </c>
      <c r="C73" s="3">
        <f t="shared" si="8"/>
        <v>32.439891814862911</v>
      </c>
      <c r="E73" s="15">
        <f t="shared" si="9"/>
        <v>-3.3456384791071514</v>
      </c>
    </row>
    <row r="74" spans="1:5" x14ac:dyDescent="0.2">
      <c r="A74" s="7">
        <v>10</v>
      </c>
      <c r="B74" s="3">
        <f t="shared" si="7"/>
        <v>40.814421284893328</v>
      </c>
      <c r="C74" s="3">
        <f t="shared" si="8"/>
        <v>37.836951122154701</v>
      </c>
      <c r="E74" s="10">
        <f t="shared" si="9"/>
        <v>-2.9774701627386264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27"/>
  <sheetViews>
    <sheetView tabSelected="1" topLeftCell="E1" workbookViewId="0">
      <selection activeCell="P2" sqref="P2:P11"/>
    </sheetView>
  </sheetViews>
  <sheetFormatPr baseColWidth="10" defaultColWidth="10.6640625" defaultRowHeight="15" x14ac:dyDescent="0.2"/>
  <cols>
    <col min="2" max="3" width="18.5" bestFit="1" customWidth="1"/>
    <col min="4" max="4" width="17.5" bestFit="1" customWidth="1"/>
    <col min="5" max="6" width="18.5" bestFit="1" customWidth="1"/>
    <col min="7" max="7" width="17.5" bestFit="1" customWidth="1"/>
    <col min="8" max="8" width="18.5" bestFit="1" customWidth="1"/>
    <col min="9" max="9" width="17.5" bestFit="1" customWidth="1"/>
    <col min="10" max="10" width="19.33203125" bestFit="1" customWidth="1"/>
    <col min="12" max="12" width="14.6640625" customWidth="1"/>
    <col min="13" max="13" width="15.1640625" bestFit="1" customWidth="1"/>
    <col min="14" max="14" width="13.5" bestFit="1" customWidth="1"/>
  </cols>
  <sheetData>
    <row r="1" spans="1:16" x14ac:dyDescent="0.2">
      <c r="A1" s="7" t="s">
        <v>41</v>
      </c>
      <c r="B1" s="7" t="s">
        <v>9</v>
      </c>
      <c r="C1" s="7" t="s">
        <v>11</v>
      </c>
      <c r="D1" s="7" t="s">
        <v>10</v>
      </c>
      <c r="E1" s="7" t="s">
        <v>12</v>
      </c>
      <c r="F1" s="7" t="s">
        <v>13</v>
      </c>
      <c r="G1" s="7" t="s">
        <v>14</v>
      </c>
      <c r="H1" s="7" t="s">
        <v>15</v>
      </c>
      <c r="I1" s="7" t="s">
        <v>16</v>
      </c>
      <c r="J1" s="7" t="s">
        <v>38</v>
      </c>
      <c r="K1" s="7" t="s">
        <v>8</v>
      </c>
      <c r="L1" t="s">
        <v>44</v>
      </c>
      <c r="M1" t="s">
        <v>45</v>
      </c>
      <c r="N1" t="s">
        <v>46</v>
      </c>
      <c r="P1" t="s">
        <v>43</v>
      </c>
    </row>
    <row r="2" spans="1:16" x14ac:dyDescent="0.2">
      <c r="A2" s="7">
        <v>1</v>
      </c>
      <c r="B2" s="20">
        <v>666947598</v>
      </c>
      <c r="C2" s="20">
        <v>1500248019</v>
      </c>
      <c r="D2" s="20">
        <v>180669639</v>
      </c>
      <c r="E2" s="20">
        <v>626554688</v>
      </c>
      <c r="F2" s="20">
        <v>9059235</v>
      </c>
      <c r="G2" s="20">
        <v>160277390</v>
      </c>
      <c r="H2" s="20">
        <v>39933355</v>
      </c>
      <c r="I2" s="20">
        <v>6717111.0849211803</v>
      </c>
      <c r="J2" s="20">
        <v>23338653972.706402</v>
      </c>
      <c r="K2" s="7">
        <v>450277</v>
      </c>
      <c r="L2" s="19">
        <f>J2/K2</f>
        <v>51831.770160826338</v>
      </c>
      <c r="M2" s="21">
        <f t="shared" ref="M2:M11" si="0">SUM(B2:I2)/K2</f>
        <v>7085.4319343091502</v>
      </c>
      <c r="N2" s="22">
        <f t="shared" ref="N2:N11" si="1">L2-M2</f>
        <v>44746.338226517189</v>
      </c>
      <c r="P2">
        <f>L2/$L$12</f>
        <v>1.5244874085520329E-2</v>
      </c>
    </row>
    <row r="3" spans="1:16" x14ac:dyDescent="0.2">
      <c r="A3" s="7">
        <v>2</v>
      </c>
      <c r="B3" s="20">
        <v>1200393637</v>
      </c>
      <c r="C3" s="20">
        <v>7973540557</v>
      </c>
      <c r="D3" s="20">
        <v>955011684</v>
      </c>
      <c r="E3" s="20">
        <v>3173375923</v>
      </c>
      <c r="F3" s="20">
        <v>5119408</v>
      </c>
      <c r="G3" s="20">
        <v>261449128</v>
      </c>
      <c r="H3" s="20">
        <v>74421313</v>
      </c>
      <c r="I3" s="20">
        <v>13432730.699999999</v>
      </c>
      <c r="J3" s="20">
        <v>60824876116.730499</v>
      </c>
      <c r="K3" s="7">
        <v>450274</v>
      </c>
      <c r="L3" s="19">
        <f t="shared" ref="L3:L11" si="2">J3/K3</f>
        <v>135084.14013851676</v>
      </c>
      <c r="M3" s="21">
        <f t="shared" si="0"/>
        <v>30329.853335302505</v>
      </c>
      <c r="N3" s="22">
        <f t="shared" si="1"/>
        <v>104754.28680321426</v>
      </c>
      <c r="P3" s="7">
        <f t="shared" ref="P3:P11" si="3">L3/$L$12</f>
        <v>3.9731244002908644E-2</v>
      </c>
    </row>
    <row r="4" spans="1:16" x14ac:dyDescent="0.2">
      <c r="A4" s="7">
        <v>3</v>
      </c>
      <c r="B4" s="20">
        <v>1443420915</v>
      </c>
      <c r="C4" s="20">
        <v>11695763897</v>
      </c>
      <c r="D4" s="20">
        <v>1398574324</v>
      </c>
      <c r="E4" s="20">
        <v>4630808366</v>
      </c>
      <c r="F4" s="20">
        <v>3679700</v>
      </c>
      <c r="G4" s="20">
        <v>454303614</v>
      </c>
      <c r="H4" s="20">
        <v>113519544</v>
      </c>
      <c r="I4" s="20">
        <v>18376501.699999999</v>
      </c>
      <c r="J4" s="20">
        <v>81932416634.671005</v>
      </c>
      <c r="K4" s="7">
        <v>450278</v>
      </c>
      <c r="L4" s="19">
        <f t="shared" si="2"/>
        <v>181959.62635232235</v>
      </c>
      <c r="M4" s="21">
        <f t="shared" si="0"/>
        <v>43880.551263219611</v>
      </c>
      <c r="N4" s="22">
        <f t="shared" si="1"/>
        <v>138079.07508910273</v>
      </c>
      <c r="P4" s="7">
        <f t="shared" si="3"/>
        <v>5.3518364967708378E-2</v>
      </c>
    </row>
    <row r="5" spans="1:16" x14ac:dyDescent="0.2">
      <c r="A5" s="7">
        <v>4</v>
      </c>
      <c r="B5" s="20">
        <v>1685244930</v>
      </c>
      <c r="C5" s="20">
        <v>14509121444</v>
      </c>
      <c r="D5" s="20">
        <v>1731406518</v>
      </c>
      <c r="E5" s="20">
        <v>5701938867</v>
      </c>
      <c r="F5" s="20">
        <v>6439298</v>
      </c>
      <c r="G5" s="20">
        <v>544147749</v>
      </c>
      <c r="H5" s="20">
        <v>144859768</v>
      </c>
      <c r="I5" s="20">
        <v>19144099.004999999</v>
      </c>
      <c r="J5" s="20">
        <v>98767349646.515701</v>
      </c>
      <c r="K5" s="7">
        <v>450278</v>
      </c>
      <c r="L5" s="19">
        <f t="shared" si="2"/>
        <v>219347.49120879924</v>
      </c>
      <c r="M5" s="21">
        <f t="shared" si="0"/>
        <v>54060.608497428257</v>
      </c>
      <c r="N5" s="22">
        <f t="shared" si="1"/>
        <v>165286.882711371</v>
      </c>
      <c r="P5" s="7">
        <f t="shared" si="3"/>
        <v>6.4514965899818116E-2</v>
      </c>
    </row>
    <row r="6" spans="1:16" x14ac:dyDescent="0.2">
      <c r="A6" s="7">
        <v>5</v>
      </c>
      <c r="B6" s="20">
        <v>3989426233</v>
      </c>
      <c r="C6" s="20">
        <v>16987847436</v>
      </c>
      <c r="D6" s="20">
        <v>2030272554</v>
      </c>
      <c r="E6" s="20">
        <v>7058783600</v>
      </c>
      <c r="F6" s="20">
        <v>6719265</v>
      </c>
      <c r="G6" s="20">
        <v>867856671</v>
      </c>
      <c r="H6" s="20">
        <v>246326282</v>
      </c>
      <c r="I6" s="20">
        <v>28655507.145</v>
      </c>
      <c r="J6" s="20">
        <v>116973140571.401</v>
      </c>
      <c r="K6" s="7">
        <v>450275</v>
      </c>
      <c r="L6" s="19">
        <f t="shared" si="2"/>
        <v>259781.55698495585</v>
      </c>
      <c r="M6" s="21">
        <f t="shared" si="0"/>
        <v>69326.27294019211</v>
      </c>
      <c r="N6" s="22">
        <f t="shared" si="1"/>
        <v>190455.28404476374</v>
      </c>
      <c r="P6" s="7">
        <f t="shared" si="3"/>
        <v>7.640752213724776E-2</v>
      </c>
    </row>
    <row r="7" spans="1:16" x14ac:dyDescent="0.2">
      <c r="A7" s="7">
        <v>6</v>
      </c>
      <c r="B7" s="20">
        <v>7276497836</v>
      </c>
      <c r="C7" s="20">
        <v>20250285538</v>
      </c>
      <c r="D7" s="20">
        <v>2422428850</v>
      </c>
      <c r="E7" s="20">
        <v>8850141215</v>
      </c>
      <c r="F7" s="20">
        <v>10688860</v>
      </c>
      <c r="G7" s="20">
        <v>1150331376</v>
      </c>
      <c r="H7" s="20">
        <v>299477145</v>
      </c>
      <c r="I7" s="20">
        <v>36796910.270000003</v>
      </c>
      <c r="J7" s="20">
        <v>139140352668.03699</v>
      </c>
      <c r="K7" s="7">
        <v>450279</v>
      </c>
      <c r="L7" s="19">
        <f t="shared" si="2"/>
        <v>309009.19800398638</v>
      </c>
      <c r="M7" s="21">
        <f t="shared" si="0"/>
        <v>89492.620642468333</v>
      </c>
      <c r="N7" s="22">
        <f t="shared" si="1"/>
        <v>219516.57736151805</v>
      </c>
      <c r="P7" s="7">
        <f t="shared" si="3"/>
        <v>9.0886464039747344E-2</v>
      </c>
    </row>
    <row r="8" spans="1:16" x14ac:dyDescent="0.2">
      <c r="A8" s="7">
        <v>7</v>
      </c>
      <c r="B8" s="20">
        <v>9955209641</v>
      </c>
      <c r="C8" s="20">
        <v>23726585790</v>
      </c>
      <c r="D8" s="20">
        <v>2842121221</v>
      </c>
      <c r="E8" s="20">
        <v>10536222232</v>
      </c>
      <c r="F8" s="20">
        <v>10252600</v>
      </c>
      <c r="G8" s="20">
        <v>1507415529</v>
      </c>
      <c r="H8" s="20">
        <v>332151264</v>
      </c>
      <c r="I8" s="20">
        <v>46396550.594999999</v>
      </c>
      <c r="J8" s="20">
        <v>161873311849.84</v>
      </c>
      <c r="K8" s="7">
        <v>450277</v>
      </c>
      <c r="L8" s="19">
        <f t="shared" si="2"/>
        <v>359497.1802908876</v>
      </c>
      <c r="M8" s="21">
        <f t="shared" si="0"/>
        <v>108724.97335550118</v>
      </c>
      <c r="N8" s="22">
        <f t="shared" si="1"/>
        <v>250772.20693538641</v>
      </c>
      <c r="P8" s="7">
        <f t="shared" si="3"/>
        <v>0.10573610028422784</v>
      </c>
    </row>
    <row r="9" spans="1:16" x14ac:dyDescent="0.2">
      <c r="A9" s="7">
        <v>8</v>
      </c>
      <c r="B9" s="20">
        <v>12219894234</v>
      </c>
      <c r="C9" s="20">
        <v>28284850630</v>
      </c>
      <c r="D9" s="20">
        <v>3394394617</v>
      </c>
      <c r="E9" s="20">
        <v>12391749932</v>
      </c>
      <c r="F9" s="20">
        <v>22419086</v>
      </c>
      <c r="G9" s="20">
        <v>1950166649</v>
      </c>
      <c r="H9" s="20">
        <v>466417057</v>
      </c>
      <c r="I9" s="20">
        <v>91456245.984999999</v>
      </c>
      <c r="J9" s="20">
        <v>188169799817.74301</v>
      </c>
      <c r="K9" s="7">
        <v>450277</v>
      </c>
      <c r="L9" s="19">
        <f t="shared" si="2"/>
        <v>417897.8713497314</v>
      </c>
      <c r="M9" s="21">
        <f t="shared" si="0"/>
        <v>130633.69537192662</v>
      </c>
      <c r="N9" s="22">
        <f t="shared" si="1"/>
        <v>287264.17597780481</v>
      </c>
      <c r="P9" s="7">
        <f t="shared" si="3"/>
        <v>0.12291303981257005</v>
      </c>
    </row>
    <row r="10" spans="1:16" x14ac:dyDescent="0.2">
      <c r="A10" s="7">
        <v>9</v>
      </c>
      <c r="B10" s="20">
        <v>15061481643</v>
      </c>
      <c r="C10" s="20">
        <v>35361337974</v>
      </c>
      <c r="D10" s="20">
        <v>4258310912</v>
      </c>
      <c r="E10" s="20">
        <v>15129022037</v>
      </c>
      <c r="F10" s="20">
        <v>408163528</v>
      </c>
      <c r="G10" s="20">
        <v>2565956944</v>
      </c>
      <c r="H10" s="20">
        <v>876287215</v>
      </c>
      <c r="I10" s="20">
        <v>265054032.24443799</v>
      </c>
      <c r="J10" s="20">
        <v>227884897727.60001</v>
      </c>
      <c r="K10" s="7">
        <v>450277</v>
      </c>
      <c r="L10" s="19">
        <f t="shared" si="2"/>
        <v>506099.35157158819</v>
      </c>
      <c r="M10" s="21">
        <f t="shared" si="0"/>
        <v>164178.08212554589</v>
      </c>
      <c r="N10" s="22">
        <f t="shared" si="1"/>
        <v>341921.26944604231</v>
      </c>
      <c r="P10" s="7">
        <f t="shared" si="3"/>
        <v>0.14885505290543877</v>
      </c>
    </row>
    <row r="11" spans="1:16" x14ac:dyDescent="0.2">
      <c r="A11" s="7">
        <v>10</v>
      </c>
      <c r="B11" s="20">
        <v>25298557258</v>
      </c>
      <c r="C11" s="20">
        <v>64473936014</v>
      </c>
      <c r="D11" s="20">
        <v>7862711744</v>
      </c>
      <c r="E11" s="20">
        <v>26165600116</v>
      </c>
      <c r="F11" s="20">
        <v>15684611220</v>
      </c>
      <c r="G11" s="20">
        <v>4176696826</v>
      </c>
      <c r="H11" s="20">
        <v>15232599645</v>
      </c>
      <c r="I11" s="20">
        <v>4565991994.6493397</v>
      </c>
      <c r="J11" s="20">
        <v>432013415377.79999</v>
      </c>
      <c r="K11" s="7">
        <v>450277</v>
      </c>
      <c r="L11" s="19">
        <f t="shared" si="2"/>
        <v>959439.22380623478</v>
      </c>
      <c r="M11" s="21">
        <f t="shared" si="0"/>
        <v>363022.55015834555</v>
      </c>
      <c r="N11" s="22">
        <f t="shared" si="1"/>
        <v>596416.67364788917</v>
      </c>
      <c r="P11" s="7">
        <f t="shared" si="3"/>
        <v>0.28219237186481266</v>
      </c>
    </row>
    <row r="12" spans="1:16" x14ac:dyDescent="0.2">
      <c r="L12" s="22">
        <f>SUM(L2:L11)</f>
        <v>3399947.4098678492</v>
      </c>
    </row>
    <row r="13" spans="1:16" x14ac:dyDescent="0.2">
      <c r="B13" s="7" t="s">
        <v>9</v>
      </c>
      <c r="C13" s="7" t="s">
        <v>11</v>
      </c>
      <c r="D13" s="7" t="s">
        <v>10</v>
      </c>
      <c r="E13" s="7" t="s">
        <v>12</v>
      </c>
      <c r="F13" s="7" t="s">
        <v>13</v>
      </c>
      <c r="G13" s="7" t="s">
        <v>14</v>
      </c>
      <c r="H13" s="7" t="s">
        <v>15</v>
      </c>
      <c r="I13" s="7" t="s">
        <v>16</v>
      </c>
      <c r="J13" s="7" t="s">
        <v>38</v>
      </c>
      <c r="K13" s="7" t="s">
        <v>8</v>
      </c>
      <c r="M13" s="4" t="s">
        <v>43</v>
      </c>
    </row>
    <row r="14" spans="1:16" x14ac:dyDescent="0.2">
      <c r="A14">
        <v>1</v>
      </c>
      <c r="B14">
        <f>B2+B3</f>
        <v>1867341235</v>
      </c>
      <c r="C14" s="7">
        <f t="shared" ref="C14:K14" si="4">C2+C3</f>
        <v>9473788576</v>
      </c>
      <c r="D14" s="7">
        <f t="shared" si="4"/>
        <v>1135681323</v>
      </c>
      <c r="E14" s="7">
        <f t="shared" si="4"/>
        <v>3799930611</v>
      </c>
      <c r="F14" s="7">
        <f t="shared" si="4"/>
        <v>14178643</v>
      </c>
      <c r="G14" s="7">
        <f t="shared" si="4"/>
        <v>421726518</v>
      </c>
      <c r="H14" s="7">
        <f t="shared" si="4"/>
        <v>114354668</v>
      </c>
      <c r="I14" s="7">
        <f t="shared" si="4"/>
        <v>20149841.78492118</v>
      </c>
      <c r="J14" s="7">
        <f t="shared" si="4"/>
        <v>84163530089.436905</v>
      </c>
      <c r="K14" s="7">
        <f t="shared" si="4"/>
        <v>900551</v>
      </c>
      <c r="M14" s="16">
        <f>J14/$J$19</f>
        <v>5.4975849982524742E-2</v>
      </c>
    </row>
    <row r="15" spans="1:16" x14ac:dyDescent="0.2">
      <c r="A15">
        <v>2</v>
      </c>
      <c r="B15" s="7">
        <f>B4+B5</f>
        <v>3128665845</v>
      </c>
      <c r="C15" s="7">
        <f t="shared" ref="C15:K15" si="5">C4+C5</f>
        <v>26204885341</v>
      </c>
      <c r="D15" s="7">
        <f t="shared" si="5"/>
        <v>3129980842</v>
      </c>
      <c r="E15" s="7">
        <f t="shared" si="5"/>
        <v>10332747233</v>
      </c>
      <c r="F15" s="7">
        <f t="shared" si="5"/>
        <v>10118998</v>
      </c>
      <c r="G15" s="7">
        <f t="shared" si="5"/>
        <v>998451363</v>
      </c>
      <c r="H15" s="7">
        <f t="shared" si="5"/>
        <v>258379312</v>
      </c>
      <c r="I15" s="7">
        <f t="shared" si="5"/>
        <v>37520600.704999998</v>
      </c>
      <c r="J15" s="7">
        <f t="shared" si="5"/>
        <v>180699766281.18671</v>
      </c>
      <c r="K15" s="7">
        <f t="shared" si="5"/>
        <v>900556</v>
      </c>
      <c r="M15" s="16">
        <f t="shared" ref="M15:M18" si="6">J15/$J$19</f>
        <v>0.11803358571575176</v>
      </c>
    </row>
    <row r="16" spans="1:16" x14ac:dyDescent="0.2">
      <c r="A16">
        <v>3</v>
      </c>
      <c r="B16" s="7">
        <f>B6+B7</f>
        <v>11265924069</v>
      </c>
      <c r="C16" s="7">
        <f t="shared" ref="C16:K16" si="7">C6+C7</f>
        <v>37238132974</v>
      </c>
      <c r="D16" s="7">
        <f t="shared" si="7"/>
        <v>4452701404</v>
      </c>
      <c r="E16" s="7">
        <f t="shared" si="7"/>
        <v>15908924815</v>
      </c>
      <c r="F16" s="7">
        <f t="shared" si="7"/>
        <v>17408125</v>
      </c>
      <c r="G16" s="7">
        <f t="shared" si="7"/>
        <v>2018188047</v>
      </c>
      <c r="H16" s="7">
        <f t="shared" si="7"/>
        <v>545803427</v>
      </c>
      <c r="I16" s="7">
        <f t="shared" si="7"/>
        <v>65452417.415000007</v>
      </c>
      <c r="J16" s="7">
        <f t="shared" si="7"/>
        <v>256113493239.43799</v>
      </c>
      <c r="K16" s="7">
        <f t="shared" si="7"/>
        <v>900554</v>
      </c>
      <c r="M16" s="16">
        <f t="shared" si="6"/>
        <v>0.16729404016050001</v>
      </c>
    </row>
    <row r="17" spans="1:13" x14ac:dyDescent="0.2">
      <c r="A17">
        <v>4</v>
      </c>
      <c r="B17" s="7">
        <f>B8+B9</f>
        <v>22175103875</v>
      </c>
      <c r="C17" s="7">
        <f t="shared" ref="C17:K17" si="8">C8+C9</f>
        <v>52011436420</v>
      </c>
      <c r="D17" s="7">
        <f t="shared" si="8"/>
        <v>6236515838</v>
      </c>
      <c r="E17" s="7">
        <f t="shared" si="8"/>
        <v>22927972164</v>
      </c>
      <c r="F17" s="7">
        <f t="shared" si="8"/>
        <v>32671686</v>
      </c>
      <c r="G17" s="7">
        <f t="shared" si="8"/>
        <v>3457582178</v>
      </c>
      <c r="H17" s="7">
        <f t="shared" si="8"/>
        <v>798568321</v>
      </c>
      <c r="I17" s="7">
        <f t="shared" si="8"/>
        <v>137852796.57999998</v>
      </c>
      <c r="J17" s="7">
        <f t="shared" si="8"/>
        <v>350043111667.58301</v>
      </c>
      <c r="K17" s="7">
        <f t="shared" si="8"/>
        <v>900554</v>
      </c>
      <c r="M17" s="16">
        <f t="shared" si="6"/>
        <v>0.228649125981331</v>
      </c>
    </row>
    <row r="18" spans="1:13" x14ac:dyDescent="0.2">
      <c r="A18">
        <v>5</v>
      </c>
      <c r="B18" s="7">
        <f>B10+B11</f>
        <v>40360038901</v>
      </c>
      <c r="C18" s="7">
        <f t="shared" ref="C18:K18" si="9">C10+C11</f>
        <v>99835273988</v>
      </c>
      <c r="D18" s="7">
        <f t="shared" si="9"/>
        <v>12121022656</v>
      </c>
      <c r="E18" s="7">
        <f t="shared" si="9"/>
        <v>41294622153</v>
      </c>
      <c r="F18" s="7">
        <f t="shared" si="9"/>
        <v>16092774748</v>
      </c>
      <c r="G18" s="7">
        <f t="shared" si="9"/>
        <v>6742653770</v>
      </c>
      <c r="H18" s="7">
        <f t="shared" si="9"/>
        <v>16108886860</v>
      </c>
      <c r="I18" s="7">
        <f t="shared" si="9"/>
        <v>4831046026.8937778</v>
      </c>
      <c r="J18" s="7">
        <f t="shared" si="9"/>
        <v>659898313105.40002</v>
      </c>
      <c r="K18" s="7">
        <f t="shared" si="9"/>
        <v>900554</v>
      </c>
      <c r="M18" s="16">
        <f t="shared" si="6"/>
        <v>0.43104739815989263</v>
      </c>
    </row>
    <row r="19" spans="1:13" x14ac:dyDescent="0.2">
      <c r="A19" t="s">
        <v>42</v>
      </c>
      <c r="B19">
        <f>SUM(B14:B18)</f>
        <v>78797073925</v>
      </c>
      <c r="C19" s="7">
        <f t="shared" ref="C19:K19" si="10">SUM(C14:C18)</f>
        <v>224763517299</v>
      </c>
      <c r="D19" s="7">
        <f t="shared" si="10"/>
        <v>27075902063</v>
      </c>
      <c r="E19" s="7">
        <f t="shared" si="10"/>
        <v>94264196976</v>
      </c>
      <c r="F19" s="7">
        <f t="shared" si="10"/>
        <v>16167152200</v>
      </c>
      <c r="G19" s="7">
        <f t="shared" si="10"/>
        <v>13638601876</v>
      </c>
      <c r="H19" s="7">
        <f t="shared" si="10"/>
        <v>17825992588</v>
      </c>
      <c r="I19" s="7">
        <f t="shared" si="10"/>
        <v>5092021683.3786993</v>
      </c>
      <c r="J19" s="7">
        <f t="shared" si="10"/>
        <v>1530918214383.0444</v>
      </c>
      <c r="K19" s="7">
        <f t="shared" si="10"/>
        <v>4502769</v>
      </c>
    </row>
    <row r="22" spans="1:13" x14ac:dyDescent="0.2">
      <c r="A22" s="4" t="s">
        <v>25</v>
      </c>
      <c r="B22" s="7" t="s">
        <v>9</v>
      </c>
      <c r="C22" s="7" t="s">
        <v>11</v>
      </c>
      <c r="D22" s="7" t="s">
        <v>10</v>
      </c>
      <c r="E22" s="7" t="s">
        <v>12</v>
      </c>
      <c r="F22" s="7" t="s">
        <v>13</v>
      </c>
      <c r="G22" s="7" t="s">
        <v>14</v>
      </c>
      <c r="H22" s="7" t="s">
        <v>15</v>
      </c>
      <c r="I22" s="7" t="s">
        <v>16</v>
      </c>
      <c r="K22" s="4" t="s">
        <v>42</v>
      </c>
    </row>
    <row r="23" spans="1:13" x14ac:dyDescent="0.2">
      <c r="A23" s="7">
        <v>1</v>
      </c>
      <c r="B23" s="17">
        <f>B14/$J14</f>
        <v>2.2187059323862224E-2</v>
      </c>
      <c r="C23" s="17">
        <f t="shared" ref="C23:I23" si="11">C14/$J14</f>
        <v>0.11256405911126374</v>
      </c>
      <c r="D23" s="17">
        <f t="shared" si="11"/>
        <v>1.3493746303097803E-2</v>
      </c>
      <c r="E23" s="17">
        <f t="shared" si="11"/>
        <v>4.5149372976180775E-2</v>
      </c>
      <c r="F23" s="17">
        <f t="shared" si="11"/>
        <v>1.6846540282867146E-4</v>
      </c>
      <c r="G23" s="17">
        <f t="shared" si="11"/>
        <v>5.0107988288020915E-3</v>
      </c>
      <c r="H23" s="17">
        <f t="shared" si="11"/>
        <v>1.3587199571890615E-3</v>
      </c>
      <c r="I23" s="17">
        <f t="shared" si="11"/>
        <v>2.3941298283839597E-4</v>
      </c>
      <c r="K23" s="18">
        <f>SUM(B23:I23)</f>
        <v>0.20017163488606274</v>
      </c>
    </row>
    <row r="24" spans="1:13" x14ac:dyDescent="0.2">
      <c r="A24" s="7">
        <v>2</v>
      </c>
      <c r="B24" s="17">
        <f t="shared" ref="B24:I27" si="12">B15/$J15</f>
        <v>1.7314166528203952E-2</v>
      </c>
      <c r="C24" s="17">
        <f t="shared" si="12"/>
        <v>0.14501892216187268</v>
      </c>
      <c r="D24" s="17">
        <f t="shared" si="12"/>
        <v>1.7321443776133282E-2</v>
      </c>
      <c r="E24" s="17">
        <f t="shared" si="12"/>
        <v>5.7181851673904348E-2</v>
      </c>
      <c r="F24" s="17">
        <f t="shared" si="12"/>
        <v>5.5998954554561176E-5</v>
      </c>
      <c r="G24" s="17">
        <f t="shared" si="12"/>
        <v>5.5254712474077632E-3</v>
      </c>
      <c r="H24" s="17">
        <f t="shared" si="12"/>
        <v>1.4298818272843598E-3</v>
      </c>
      <c r="I24" s="17">
        <f t="shared" si="12"/>
        <v>2.0764056023522595E-4</v>
      </c>
      <c r="K24" s="18">
        <f>SUM(B24:I24)</f>
        <v>0.24405537672959615</v>
      </c>
    </row>
    <row r="25" spans="1:13" x14ac:dyDescent="0.2">
      <c r="A25" s="7">
        <v>3</v>
      </c>
      <c r="B25" s="17">
        <f t="shared" si="12"/>
        <v>4.3988014557544607E-2</v>
      </c>
      <c r="C25" s="17">
        <f t="shared" si="12"/>
        <v>0.14539699764739233</v>
      </c>
      <c r="D25" s="17">
        <f t="shared" si="12"/>
        <v>1.7385657224382213E-2</v>
      </c>
      <c r="E25" s="17">
        <f t="shared" si="12"/>
        <v>6.2116699178074553E-2</v>
      </c>
      <c r="F25" s="17">
        <f t="shared" si="12"/>
        <v>6.7970354782226629E-5</v>
      </c>
      <c r="G25" s="17">
        <f t="shared" si="12"/>
        <v>7.8800535710674795E-3</v>
      </c>
      <c r="H25" s="17">
        <f t="shared" si="12"/>
        <v>2.1310998499002695E-3</v>
      </c>
      <c r="I25" s="17">
        <f t="shared" si="12"/>
        <v>2.5556020726252474E-4</v>
      </c>
      <c r="K25" s="18">
        <f>SUM(B25:I25)</f>
        <v>0.27922205259040622</v>
      </c>
    </row>
    <row r="26" spans="1:13" x14ac:dyDescent="0.2">
      <c r="A26" s="7">
        <v>4</v>
      </c>
      <c r="B26" s="17">
        <f t="shared" si="12"/>
        <v>6.3349636475802149E-2</v>
      </c>
      <c r="C26" s="17">
        <f t="shared" si="12"/>
        <v>0.14858580182372635</v>
      </c>
      <c r="D26" s="17">
        <f t="shared" si="12"/>
        <v>1.7816422120948579E-2</v>
      </c>
      <c r="E26" s="17">
        <f t="shared" si="12"/>
        <v>6.5500423804292579E-2</v>
      </c>
      <c r="F26" s="17">
        <f t="shared" si="12"/>
        <v>9.3336177490693003E-5</v>
      </c>
      <c r="G26" s="17">
        <f t="shared" si="12"/>
        <v>9.8775895389807827E-3</v>
      </c>
      <c r="H26" s="17">
        <f t="shared" si="12"/>
        <v>2.2813427671685114E-3</v>
      </c>
      <c r="I26" s="17">
        <f t="shared" si="12"/>
        <v>3.9381662425316149E-4</v>
      </c>
      <c r="K26" s="18">
        <f>SUM(B26:I26)</f>
        <v>0.30789836933266279</v>
      </c>
    </row>
    <row r="27" spans="1:13" x14ac:dyDescent="0.2">
      <c r="A27" s="7">
        <v>5</v>
      </c>
      <c r="B27" s="17">
        <f t="shared" si="12"/>
        <v>6.1160997231635032E-2</v>
      </c>
      <c r="C27" s="17">
        <f t="shared" si="12"/>
        <v>0.15128887588481249</v>
      </c>
      <c r="D27" s="17">
        <f t="shared" si="12"/>
        <v>1.8368015821952875E-2</v>
      </c>
      <c r="E27" s="17">
        <f t="shared" si="12"/>
        <v>6.2577250665595135E-2</v>
      </c>
      <c r="F27" s="17">
        <f t="shared" si="12"/>
        <v>2.4386749334559425E-2</v>
      </c>
      <c r="G27" s="17">
        <f t="shared" si="12"/>
        <v>1.0217716330065921E-2</v>
      </c>
      <c r="H27" s="17">
        <f t="shared" si="12"/>
        <v>2.4411165387275453E-2</v>
      </c>
      <c r="I27" s="17">
        <f t="shared" si="12"/>
        <v>7.3208946453575119E-3</v>
      </c>
      <c r="K27" s="18">
        <f>SUM(B27:I27)</f>
        <v>0.35973166530125383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Regneark</vt:lpstr>
      </vt:variant>
      <vt:variant>
        <vt:i4>3</vt:i4>
      </vt:variant>
      <vt:variant>
        <vt:lpstr>Navngivne områder</vt:lpstr>
      </vt:variant>
      <vt:variant>
        <vt:i4>1</vt:i4>
      </vt:variant>
    </vt:vector>
  </HeadingPairs>
  <TitlesOfParts>
    <vt:vector size="4" baseType="lpstr">
      <vt:lpstr>DiagramInfo</vt:lpstr>
      <vt:lpstr>figurer (2)</vt:lpstr>
      <vt:lpstr>5 deciler</vt:lpstr>
      <vt:lpstr>'figurer (2)'!skat_deciler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Access User</dc:creator>
  <cp:lastModifiedBy>Rasmus Lindø Kaslund</cp:lastModifiedBy>
  <dcterms:created xsi:type="dcterms:W3CDTF">2018-01-21T15:13:37Z</dcterms:created>
  <dcterms:modified xsi:type="dcterms:W3CDTF">2020-04-10T09:22:08Z</dcterms:modified>
</cp:coreProperties>
</file>