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-my.sharepoint.com/personal/mrs171_ku_dk/Documents/Seminar Environment Economics/Final_30april/"/>
    </mc:Choice>
  </mc:AlternateContent>
  <xr:revisionPtr revIDLastSave="38" documentId="8_{6D58056F-1DF6-174F-8FF9-297C1A17BAAE}" xr6:coauthVersionLast="45" xr6:coauthVersionMax="45" xr10:uidLastSave="{444C4B1D-2D13-9B40-BBCF-1C8196CCDCC1}"/>
  <bookViews>
    <workbookView xWindow="880" yWindow="1460" windowWidth="24640" windowHeight="13980" activeTab="1" xr2:uid="{F7EFF65D-EC2B-9C40-9D76-C2B80E8B607A}"/>
  </bookViews>
  <sheets>
    <sheet name="30 April Final Model" sheetId="2" r:id="rId1"/>
    <sheet name="Ark1" sheetId="1" r:id="rId2"/>
  </sheets>
  <definedNames>
    <definedName name="_xlchart.v1.0" hidden="1">'Ark1'!$A$8</definedName>
    <definedName name="_xlchart.v1.1" hidden="1">'Ark1'!$B$7:$G$7</definedName>
    <definedName name="_xlchart.v1.2" hidden="1">'Ark1'!$B$8:$G$8</definedName>
    <definedName name="_xlchart.v1.3" hidden="1">'Ark1'!$A$8</definedName>
    <definedName name="_xlchart.v1.4" hidden="1">'Ark1'!$B$7:$G$7</definedName>
    <definedName name="_xlchart.v1.5" hidden="1">'Ark1'!$B$8:$G$8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8" i="1" l="1"/>
  <c r="D8" i="1"/>
  <c r="E8" i="1"/>
  <c r="F8" i="1"/>
  <c r="G8" i="1"/>
  <c r="B8" i="1"/>
  <c r="K23" i="2"/>
  <c r="J23" i="2"/>
  <c r="I23" i="2"/>
  <c r="I24" i="2" s="1"/>
  <c r="I25" i="2" s="1"/>
  <c r="H23" i="2"/>
  <c r="H24" i="2" s="1"/>
  <c r="H25" i="2" s="1"/>
  <c r="G23" i="2"/>
  <c r="F23" i="2"/>
  <c r="K22" i="2"/>
  <c r="K24" i="2" s="1"/>
  <c r="K25" i="2" s="1"/>
  <c r="J22" i="2"/>
  <c r="J24" i="2" s="1"/>
  <c r="J25" i="2" s="1"/>
  <c r="I22" i="2"/>
  <c r="H22" i="2"/>
  <c r="G22" i="2"/>
  <c r="G24" i="2" s="1"/>
  <c r="G25" i="2" s="1"/>
  <c r="F22" i="2"/>
  <c r="F24" i="2" s="1"/>
  <c r="F25" i="2" s="1"/>
  <c r="K19" i="2"/>
  <c r="J19" i="2"/>
  <c r="I19" i="2"/>
  <c r="H19" i="2"/>
  <c r="G19" i="2"/>
  <c r="F19" i="2"/>
  <c r="K16" i="2" a="1"/>
  <c r="K16" i="2" s="1"/>
  <c r="I16" i="2" a="1"/>
  <c r="I16" i="2" s="1"/>
  <c r="G16" i="2" a="1"/>
  <c r="G16" i="2" s="1"/>
  <c r="K15" i="2"/>
  <c r="J15" i="2"/>
  <c r="I15" i="2"/>
  <c r="H15" i="2"/>
  <c r="G15" i="2"/>
  <c r="F15" i="2"/>
  <c r="K14" i="2"/>
  <c r="J14" i="2"/>
  <c r="I14" i="2"/>
  <c r="H14" i="2"/>
  <c r="G14" i="2"/>
  <c r="F14" i="2"/>
  <c r="K13" i="2"/>
  <c r="J13" i="2"/>
  <c r="I13" i="2"/>
  <c r="H13" i="2"/>
  <c r="G13" i="2"/>
  <c r="F13" i="2"/>
  <c r="K12" i="2"/>
  <c r="J12" i="2"/>
  <c r="I12" i="2"/>
  <c r="H12" i="2"/>
  <c r="G12" i="2"/>
  <c r="F12" i="2"/>
  <c r="K11" i="2"/>
  <c r="J11" i="2"/>
  <c r="J16" i="2" s="1" a="1"/>
  <c r="J16" i="2" s="1"/>
  <c r="I11" i="2"/>
  <c r="H11" i="2"/>
  <c r="H16" i="2" s="1" a="1"/>
  <c r="H16" i="2" s="1"/>
  <c r="G11" i="2"/>
  <c r="F11" i="2"/>
  <c r="F16" i="2" s="1" a="1"/>
  <c r="F16" i="2" s="1"/>
</calcChain>
</file>

<file path=xl/sharedStrings.xml><?xml version="1.0" encoding="utf-8"?>
<sst xmlns="http://schemas.openxmlformats.org/spreadsheetml/2006/main" count="129" uniqueCount="42">
  <si>
    <t>Ginikoefficient</t>
  </si>
  <si>
    <t>Households</t>
  </si>
  <si>
    <t>Baseline danish tax system</t>
  </si>
  <si>
    <t>Tax reform no redistribution</t>
  </si>
  <si>
    <t>Tax reform differentiated income tax cuts</t>
  </si>
  <si>
    <t>Tax reform uniform income tax cuts</t>
  </si>
  <si>
    <t>Tax reform uniform lump-sum transfers</t>
  </si>
  <si>
    <t>Tax reform both lump-sum and diff income tax cuts</t>
  </si>
  <si>
    <t>Gini</t>
  </si>
  <si>
    <t>Results from final model</t>
  </si>
  <si>
    <t>Carbon tax revenue</t>
  </si>
  <si>
    <t>precali_before_ny</t>
  </si>
  <si>
    <t>1</t>
  </si>
  <si>
    <t>-INF</t>
  </si>
  <si>
    <t>Z</t>
  </si>
  <si>
    <t>Tau</t>
  </si>
  <si>
    <t>L</t>
  </si>
  <si>
    <t>2</t>
  </si>
  <si>
    <t>Uniform tax cut</t>
  </si>
  <si>
    <t>Diff tax cuts</t>
  </si>
  <si>
    <t>3</t>
  </si>
  <si>
    <t>4</t>
  </si>
  <si>
    <t>5</t>
  </si>
  <si>
    <t>precali_after_lumpanddiff</t>
  </si>
  <si>
    <t>Utility</t>
  </si>
  <si>
    <t>precal_after_noredist</t>
  </si>
  <si>
    <t>precali_after_lump</t>
  </si>
  <si>
    <t>Real GDP</t>
  </si>
  <si>
    <t>Real G</t>
  </si>
  <si>
    <t>Avr prices</t>
  </si>
  <si>
    <t>G</t>
  </si>
  <si>
    <t>precali_after_unif</t>
  </si>
  <si>
    <t>Lump sum</t>
  </si>
  <si>
    <t>Env tax rev</t>
  </si>
  <si>
    <t>env tax share of G</t>
  </si>
  <si>
    <t>inc tax share of G</t>
  </si>
  <si>
    <t>precali_after_diff</t>
  </si>
  <si>
    <t>Before ETR</t>
  </si>
  <si>
    <t>No redistribution</t>
  </si>
  <si>
    <t>Unif. tax cuts</t>
  </si>
  <si>
    <t>Diff. tax cuts</t>
  </si>
  <si>
    <t>Lump-sum and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</si>
</sst>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'Ark1'!$A$8</c:f>
              <c:strCache>
                <c:ptCount val="1"/>
                <c:pt idx="0">
                  <c:v>Gini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'Ark1'!$B$7:$G$7</c:f>
              <c:strCache>
                <c:ptCount val="6"/>
                <c:pt idx="0">
                  <c:v>Before ETR</c:v>
                </c:pt>
                <c:pt idx="1">
                  <c:v>No redistribution</c:v>
                </c:pt>
                <c:pt idx="2">
                  <c:v>Diff. tax cuts</c:v>
                </c:pt>
                <c:pt idx="3">
                  <c:v>Unif. tax cuts</c:v>
                </c:pt>
                <c:pt idx="4">
                  <c:v>Lump sum</c:v>
                </c:pt>
                <c:pt idx="5">
                  <c:v>Lump-sum and diff</c:v>
                </c:pt>
              </c:strCache>
            </c:strRef>
          </c:cat>
          <c:val>
            <c:numRef>
              <c:f>'Ark1'!$B$8:$G$8</c:f>
              <c:numCache>
                <c:formatCode>0.000</c:formatCode>
                <c:ptCount val="6"/>
                <c:pt idx="0">
                  <c:v>0.23980506956397987</c:v>
                </c:pt>
                <c:pt idx="1">
                  <c:v>0.2406128112843155</c:v>
                </c:pt>
                <c:pt idx="2">
                  <c:v>0.21103310596437547</c:v>
                </c:pt>
                <c:pt idx="3">
                  <c:v>0.24181999274179411</c:v>
                </c:pt>
                <c:pt idx="4">
                  <c:v>0.2335610249555333</c:v>
                </c:pt>
                <c:pt idx="5">
                  <c:v>0.21103310596437577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30-1D49-A73C-24C77D01DF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8388480"/>
        <c:axId val="516723632"/>
      </c:barChart>
      <c:catAx>
        <c:axId val="458388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16723632"/>
        <c:crosses val="autoZero"/>
        <c:auto val="1"/>
        <c:lblAlgn val="ctr"/>
        <c:lblOffset val="100"/>
        <c:noMultiLvlLbl val="0"/>
      </c:catAx>
      <c:valAx>
        <c:axId val="51672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5838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615950</xdr:colOff>
      <xdr:row>7</xdr:row>
      <xdr:rowOff>139700</xdr:rowOff>
    </xdr:from>
    <xdr:to>
      <xdr:col>12</xdr:col>
      <xdr:colOff>234950</xdr:colOff>
      <xdr:row>21</xdr:row>
      <xdr:rowOff>38100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37FB110D-C676-BD4B-A627-ABC5B4354F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3AAC0-8F7A-324A-B7EF-B4CC6EB255AF}">
  <dimension ref="A1:M31"/>
  <sheetViews>
    <sheetView workbookViewId="0">
      <selection activeCell="F22" sqref="F22"/>
    </sheetView>
  </sheetViews>
  <sheetFormatPr baseColWidth="10" defaultColWidth="8.83203125" defaultRowHeight="16" x14ac:dyDescent="0.2"/>
  <cols>
    <col min="1" max="1" width="22.6640625" bestFit="1" customWidth="1"/>
  </cols>
  <sheetData>
    <row r="1" spans="1:13" x14ac:dyDescent="0.2">
      <c r="A1" t="s">
        <v>9</v>
      </c>
      <c r="F1" t="s">
        <v>10</v>
      </c>
    </row>
    <row r="2" spans="1:13" x14ac:dyDescent="0.2">
      <c r="A2" s="1" t="s">
        <v>11</v>
      </c>
      <c r="B2" s="1" t="s">
        <v>12</v>
      </c>
      <c r="C2" t="s">
        <v>13</v>
      </c>
      <c r="D2">
        <v>0.10909223686553587</v>
      </c>
      <c r="F2" t="s">
        <v>14</v>
      </c>
      <c r="G2" t="s">
        <v>15</v>
      </c>
      <c r="H2" t="s">
        <v>16</v>
      </c>
    </row>
    <row r="3" spans="1:13" x14ac:dyDescent="0.2">
      <c r="A3" s="1" t="s">
        <v>11</v>
      </c>
      <c r="B3" s="1" t="s">
        <v>17</v>
      </c>
      <c r="C3" t="s">
        <v>13</v>
      </c>
      <c r="D3">
        <v>0.18038743828147782</v>
      </c>
      <c r="F3">
        <v>5.8646385150141382</v>
      </c>
      <c r="G3">
        <v>3.9685021707120384E-2</v>
      </c>
      <c r="H3">
        <v>0.2332890246367525</v>
      </c>
      <c r="K3" t="s">
        <v>18</v>
      </c>
      <c r="L3" t="s">
        <v>19</v>
      </c>
    </row>
    <row r="4" spans="1:13" x14ac:dyDescent="0.2">
      <c r="A4" s="1" t="s">
        <v>11</v>
      </c>
      <c r="B4" s="1" t="s">
        <v>20</v>
      </c>
      <c r="C4" t="s">
        <v>13</v>
      </c>
      <c r="D4">
        <v>0.22552386147637066</v>
      </c>
      <c r="F4">
        <v>2.1223948463723574</v>
      </c>
      <c r="G4">
        <v>0.3</v>
      </c>
      <c r="H4">
        <v>0.23330000000000001</v>
      </c>
      <c r="J4">
        <v>1</v>
      </c>
      <c r="K4">
        <v>-2.148648817833242E-2</v>
      </c>
      <c r="L4">
        <v>-0.39611182730914268</v>
      </c>
    </row>
    <row r="5" spans="1:13" x14ac:dyDescent="0.2">
      <c r="A5" s="1" t="s">
        <v>11</v>
      </c>
      <c r="B5" s="1" t="s">
        <v>21</v>
      </c>
      <c r="C5" t="s">
        <v>13</v>
      </c>
      <c r="D5">
        <v>0.27768284678707228</v>
      </c>
      <c r="F5">
        <v>2.1229063191585493</v>
      </c>
      <c r="G5">
        <v>0.3</v>
      </c>
      <c r="H5">
        <v>0.23300000000000001</v>
      </c>
      <c r="J5">
        <v>2</v>
      </c>
      <c r="K5">
        <v>-2.148648817833242E-2</v>
      </c>
      <c r="L5">
        <v>0</v>
      </c>
    </row>
    <row r="6" spans="1:13" x14ac:dyDescent="0.2">
      <c r="A6" s="1" t="s">
        <v>11</v>
      </c>
      <c r="B6" s="1" t="s">
        <v>22</v>
      </c>
      <c r="C6" t="s">
        <v>13</v>
      </c>
      <c r="D6">
        <v>0.4256479779650344</v>
      </c>
      <c r="F6">
        <v>2.1099935866775952</v>
      </c>
      <c r="G6">
        <v>0.3</v>
      </c>
      <c r="H6">
        <v>0.30808544160049761</v>
      </c>
      <c r="J6">
        <v>3</v>
      </c>
      <c r="K6">
        <v>-2.148648817833242E-2</v>
      </c>
      <c r="L6">
        <v>0</v>
      </c>
    </row>
    <row r="7" spans="1:13" x14ac:dyDescent="0.2">
      <c r="A7" s="1" t="s">
        <v>23</v>
      </c>
      <c r="B7" s="1" t="s">
        <v>12</v>
      </c>
      <c r="C7" t="s">
        <v>13</v>
      </c>
      <c r="D7">
        <v>0.13931677611869933</v>
      </c>
      <c r="F7">
        <v>2.1217960258730648</v>
      </c>
      <c r="G7">
        <v>0.3</v>
      </c>
      <c r="H7">
        <v>0.23330000000000001</v>
      </c>
      <c r="J7">
        <v>4</v>
      </c>
      <c r="K7">
        <v>-2.148648817833242E-2</v>
      </c>
      <c r="L7">
        <v>0</v>
      </c>
    </row>
    <row r="8" spans="1:13" x14ac:dyDescent="0.2">
      <c r="A8" s="1" t="s">
        <v>23</v>
      </c>
      <c r="B8" s="1" t="s">
        <v>17</v>
      </c>
      <c r="C8" t="s">
        <v>13</v>
      </c>
      <c r="D8">
        <v>0.174053898100749</v>
      </c>
      <c r="F8">
        <v>2.1223948463723636</v>
      </c>
      <c r="G8">
        <v>0.3</v>
      </c>
      <c r="H8">
        <v>0.23330000000000001</v>
      </c>
      <c r="J8">
        <v>5</v>
      </c>
      <c r="K8">
        <v>-2.148648817833242E-2</v>
      </c>
      <c r="L8">
        <v>0</v>
      </c>
    </row>
    <row r="9" spans="1:13" x14ac:dyDescent="0.2">
      <c r="A9" s="1" t="s">
        <v>23</v>
      </c>
      <c r="B9" s="1" t="s">
        <v>20</v>
      </c>
      <c r="C9" t="s">
        <v>13</v>
      </c>
      <c r="D9">
        <v>0.21779740892131741</v>
      </c>
      <c r="F9" s="2" t="s">
        <v>24</v>
      </c>
      <c r="G9" s="2"/>
      <c r="H9" s="2"/>
      <c r="I9" s="2"/>
      <c r="J9" s="2"/>
      <c r="K9" s="2"/>
      <c r="L9" s="2"/>
      <c r="M9" s="2"/>
    </row>
    <row r="10" spans="1:13" x14ac:dyDescent="0.2">
      <c r="A10" s="1" t="s">
        <v>23</v>
      </c>
      <c r="B10" s="1" t="s">
        <v>21</v>
      </c>
      <c r="C10" t="s">
        <v>13</v>
      </c>
      <c r="D10">
        <v>0.26833614402520345</v>
      </c>
      <c r="E10" t="s">
        <v>1</v>
      </c>
      <c r="F10" t="s">
        <v>2</v>
      </c>
      <c r="G10" t="s">
        <v>3</v>
      </c>
      <c r="H10" t="s">
        <v>4</v>
      </c>
      <c r="I10" t="s">
        <v>5</v>
      </c>
      <c r="J10" t="s">
        <v>6</v>
      </c>
      <c r="K10" t="s">
        <v>7</v>
      </c>
    </row>
    <row r="11" spans="1:13" x14ac:dyDescent="0.2">
      <c r="A11" s="1" t="s">
        <v>23</v>
      </c>
      <c r="B11" s="1" t="s">
        <v>22</v>
      </c>
      <c r="C11" t="s">
        <v>13</v>
      </c>
      <c r="D11">
        <v>0.41167404360251603</v>
      </c>
      <c r="E11">
        <v>1</v>
      </c>
      <c r="F11">
        <f>D2</f>
        <v>0.10909223686553587</v>
      </c>
      <c r="G11">
        <f>D12</f>
        <v>0.10489486404320854</v>
      </c>
      <c r="H11">
        <f>D27</f>
        <v>0.13931677611869958</v>
      </c>
      <c r="I11">
        <f>D22</f>
        <v>0.10685302945652436</v>
      </c>
      <c r="J11">
        <f>D17</f>
        <v>0.11151209949648379</v>
      </c>
      <c r="K11">
        <f>D7</f>
        <v>0.13931677611869933</v>
      </c>
    </row>
    <row r="12" spans="1:13" x14ac:dyDescent="0.2">
      <c r="A12" s="1" t="s">
        <v>25</v>
      </c>
      <c r="B12" s="1" t="s">
        <v>12</v>
      </c>
      <c r="C12" t="s">
        <v>13</v>
      </c>
      <c r="D12">
        <v>0.10489486404320854</v>
      </c>
      <c r="E12">
        <v>2</v>
      </c>
      <c r="F12">
        <f t="shared" ref="F12:F15" si="0">D3</f>
        <v>0.18038743828147782</v>
      </c>
      <c r="G12">
        <f t="shared" ref="G12:G15" si="1">D13</f>
        <v>0.17403097137938242</v>
      </c>
      <c r="H12">
        <f t="shared" ref="H12:H15" si="2">D28</f>
        <v>0.174053898100749</v>
      </c>
      <c r="I12">
        <f t="shared" ref="I12:I15" si="3">D23</f>
        <v>0.17770523284555731</v>
      </c>
      <c r="J12">
        <f t="shared" ref="J12:J15" si="4">D18</f>
        <v>0.17976900396330994</v>
      </c>
      <c r="K12">
        <f t="shared" ref="K12:K15" si="5">D8</f>
        <v>0.174053898100749</v>
      </c>
    </row>
    <row r="13" spans="1:13" x14ac:dyDescent="0.2">
      <c r="A13" s="1" t="s">
        <v>25</v>
      </c>
      <c r="B13" s="1" t="s">
        <v>17</v>
      </c>
      <c r="C13" t="s">
        <v>13</v>
      </c>
      <c r="D13">
        <v>0.17403097137938242</v>
      </c>
      <c r="E13">
        <v>3</v>
      </c>
      <c r="F13">
        <f t="shared" si="0"/>
        <v>0.22552386147637066</v>
      </c>
      <c r="G13">
        <f t="shared" si="1"/>
        <v>0.21777582862462455</v>
      </c>
      <c r="H13">
        <f t="shared" si="2"/>
        <v>0.21779740892131749</v>
      </c>
      <c r="I13">
        <f t="shared" si="3"/>
        <v>0.22268039714256424</v>
      </c>
      <c r="J13">
        <f t="shared" si="4"/>
        <v>0.22317692303209746</v>
      </c>
      <c r="K13">
        <f t="shared" si="5"/>
        <v>0.21779740892131741</v>
      </c>
    </row>
    <row r="14" spans="1:13" x14ac:dyDescent="0.2">
      <c r="A14" s="1" t="s">
        <v>25</v>
      </c>
      <c r="B14" s="1" t="s">
        <v>20</v>
      </c>
      <c r="C14" t="s">
        <v>13</v>
      </c>
      <c r="D14">
        <v>0.21777582862462455</v>
      </c>
      <c r="E14">
        <v>4</v>
      </c>
      <c r="F14">
        <f t="shared" si="0"/>
        <v>0.27768284678707228</v>
      </c>
      <c r="G14">
        <f t="shared" si="1"/>
        <v>0.26831572751552052</v>
      </c>
      <c r="H14">
        <f t="shared" si="2"/>
        <v>0.26833614402520345</v>
      </c>
      <c r="I14">
        <f t="shared" si="3"/>
        <v>0.27468751663307134</v>
      </c>
      <c r="J14">
        <f t="shared" si="4"/>
        <v>0.2734255779953812</v>
      </c>
      <c r="K14">
        <f t="shared" si="5"/>
        <v>0.26833614402520345</v>
      </c>
    </row>
    <row r="15" spans="1:13" x14ac:dyDescent="0.2">
      <c r="A15" s="1" t="s">
        <v>25</v>
      </c>
      <c r="B15" s="1" t="s">
        <v>21</v>
      </c>
      <c r="C15" t="s">
        <v>13</v>
      </c>
      <c r="D15">
        <v>0.26831572751552052</v>
      </c>
      <c r="E15">
        <v>5</v>
      </c>
      <c r="F15">
        <f t="shared" si="0"/>
        <v>0.4256479779650344</v>
      </c>
      <c r="G15">
        <f t="shared" si="1"/>
        <v>0.41165578813864401</v>
      </c>
      <c r="H15">
        <f t="shared" si="2"/>
        <v>0.41167404360251603</v>
      </c>
      <c r="I15">
        <f t="shared" si="3"/>
        <v>0.42239938587567555</v>
      </c>
      <c r="J15">
        <f t="shared" si="4"/>
        <v>0.41622480546215551</v>
      </c>
      <c r="K15">
        <f t="shared" si="5"/>
        <v>0.41167404360251603</v>
      </c>
    </row>
    <row r="16" spans="1:13" x14ac:dyDescent="0.2">
      <c r="A16" s="1" t="s">
        <v>25</v>
      </c>
      <c r="B16" s="1" t="s">
        <v>22</v>
      </c>
      <c r="C16" t="s">
        <v>13</v>
      </c>
      <c r="D16">
        <v>0.41165578813864401</v>
      </c>
      <c r="E16" t="s">
        <v>8</v>
      </c>
      <c r="F16">
        <f t="array" ref="F16">AVERAGE(ABS(F11:F15-TRANSPOSE(F11:F15)))/AVERAGE(F11:F15)/2</f>
        <v>0.23980506956397987</v>
      </c>
      <c r="G16">
        <f t="array" ref="G16">AVERAGE(ABS(G11:G15-TRANSPOSE(G11:G15)))/AVERAGE(G11:G15)/2</f>
        <v>0.2406128112843155</v>
      </c>
      <c r="H16">
        <f t="array" ref="H16">AVERAGE(ABS(H11:H15-TRANSPOSE(H11:H15)))/AVERAGE(H11:H15)/2</f>
        <v>0.21103310596437547</v>
      </c>
      <c r="I16">
        <f t="array" ref="I16">AVERAGE(ABS(I11:I15-TRANSPOSE(I11:I15)))/AVERAGE(I11:I15)/2</f>
        <v>0.24181999274179411</v>
      </c>
      <c r="J16">
        <f t="array" ref="J16">AVERAGE(ABS(J11:J15-TRANSPOSE(J11:J15)))/AVERAGE(J11:J15)/2</f>
        <v>0.2335610249555333</v>
      </c>
      <c r="K16">
        <f t="array" ref="K16">AVERAGE(ABS(K11:K15-TRANSPOSE(K11:K15)))/AVERAGE(K11:K15)/2</f>
        <v>0.21103310596437577</v>
      </c>
    </row>
    <row r="17" spans="1:11" x14ac:dyDescent="0.2">
      <c r="A17" s="1" t="s">
        <v>26</v>
      </c>
      <c r="B17" s="1" t="s">
        <v>12</v>
      </c>
      <c r="C17" t="s">
        <v>13</v>
      </c>
      <c r="D17">
        <v>0.11151209949648379</v>
      </c>
    </row>
    <row r="18" spans="1:11" x14ac:dyDescent="0.2">
      <c r="A18" s="1" t="s">
        <v>26</v>
      </c>
      <c r="B18" s="1" t="s">
        <v>17</v>
      </c>
      <c r="C18" t="s">
        <v>13</v>
      </c>
      <c r="D18">
        <v>0.17976900396330994</v>
      </c>
      <c r="E18" t="s">
        <v>27</v>
      </c>
      <c r="F18">
        <v>18.864464433167665</v>
      </c>
      <c r="G18">
        <v>18.502323991560736</v>
      </c>
      <c r="H18">
        <v>18.491433605166723</v>
      </c>
      <c r="I18">
        <v>18.38996368107215</v>
      </c>
      <c r="J18">
        <v>18.496898441343646</v>
      </c>
      <c r="K18">
        <v>18.50232399156074</v>
      </c>
    </row>
    <row r="19" spans="1:11" x14ac:dyDescent="0.2">
      <c r="A19" s="1" t="s">
        <v>26</v>
      </c>
      <c r="B19" s="1" t="s">
        <v>20</v>
      </c>
      <c r="C19" t="s">
        <v>13</v>
      </c>
      <c r="D19">
        <v>0.22317692303209746</v>
      </c>
      <c r="E19" t="s">
        <v>28</v>
      </c>
      <c r="F19">
        <f>5/F20</f>
        <v>4.9028093463110975</v>
      </c>
      <c r="G19">
        <f>5.41/G20</f>
        <v>5.0860201097326785</v>
      </c>
      <c r="H19">
        <f>5/H20</f>
        <v>4.7005731143555245</v>
      </c>
      <c r="I19">
        <f>5/I20</f>
        <v>4.7005731143555254</v>
      </c>
      <c r="J19">
        <f>5/J20</f>
        <v>4.7005731143555254</v>
      </c>
      <c r="K19">
        <f>5/K20</f>
        <v>4.7005731143555254</v>
      </c>
    </row>
    <row r="20" spans="1:11" x14ac:dyDescent="0.2">
      <c r="A20" s="1" t="s">
        <v>26</v>
      </c>
      <c r="B20" s="1" t="s">
        <v>21</v>
      </c>
      <c r="C20" t="s">
        <v>13</v>
      </c>
      <c r="D20">
        <v>0.2734255779953812</v>
      </c>
      <c r="E20" t="s">
        <v>29</v>
      </c>
      <c r="F20">
        <v>1.0198234617795263</v>
      </c>
      <c r="G20">
        <v>1.0637000804710444</v>
      </c>
      <c r="H20">
        <v>1.0637000804710446</v>
      </c>
      <c r="I20">
        <v>1.0637000804710444</v>
      </c>
      <c r="J20">
        <v>1.0637000804710444</v>
      </c>
      <c r="K20">
        <v>1.0637000804710444</v>
      </c>
    </row>
    <row r="21" spans="1:11" x14ac:dyDescent="0.2">
      <c r="A21" s="1" t="s">
        <v>26</v>
      </c>
      <c r="B21" s="1" t="s">
        <v>22</v>
      </c>
      <c r="C21" t="s">
        <v>13</v>
      </c>
      <c r="D21">
        <v>0.41622480546215551</v>
      </c>
      <c r="E21" t="s">
        <v>30</v>
      </c>
      <c r="F21">
        <v>5</v>
      </c>
      <c r="G21">
        <v>5.41</v>
      </c>
      <c r="H21">
        <v>5</v>
      </c>
      <c r="I21">
        <v>5</v>
      </c>
      <c r="J21">
        <v>5</v>
      </c>
      <c r="K21">
        <v>5</v>
      </c>
    </row>
    <row r="22" spans="1:11" x14ac:dyDescent="0.2">
      <c r="A22" s="1" t="s">
        <v>31</v>
      </c>
      <c r="B22" s="1" t="s">
        <v>12</v>
      </c>
      <c r="C22" t="s">
        <v>13</v>
      </c>
      <c r="D22">
        <v>0.10685302945652436</v>
      </c>
      <c r="E22" t="s">
        <v>32</v>
      </c>
      <c r="F22">
        <f>H3</f>
        <v>0.2332890246367525</v>
      </c>
      <c r="G22">
        <f>H5</f>
        <v>0.23300000000000001</v>
      </c>
      <c r="H22">
        <f>H8</f>
        <v>0.23330000000000001</v>
      </c>
      <c r="I22">
        <f>H7</f>
        <v>0.23330000000000001</v>
      </c>
      <c r="J22">
        <f>H6</f>
        <v>0.30808544160049761</v>
      </c>
      <c r="K22">
        <f>H4</f>
        <v>0.23330000000000001</v>
      </c>
    </row>
    <row r="23" spans="1:11" x14ac:dyDescent="0.2">
      <c r="A23" s="1" t="s">
        <v>31</v>
      </c>
      <c r="B23" s="1" t="s">
        <v>17</v>
      </c>
      <c r="C23" t="s">
        <v>13</v>
      </c>
      <c r="D23">
        <v>0.17770523284555731</v>
      </c>
      <c r="E23" t="s">
        <v>33</v>
      </c>
      <c r="F23">
        <f>F3*G3</f>
        <v>0.23273830677275034</v>
      </c>
      <c r="G23">
        <f>F5*G5</f>
        <v>0.63687189574756475</v>
      </c>
      <c r="H23">
        <f>F8*G8</f>
        <v>0.63671845391170911</v>
      </c>
      <c r="I23">
        <f>F7*G7</f>
        <v>0.6365388077619194</v>
      </c>
      <c r="J23">
        <f>F6*G6</f>
        <v>0.63299807600327851</v>
      </c>
      <c r="K23">
        <f>F4*G4</f>
        <v>0.63671845391170723</v>
      </c>
    </row>
    <row r="24" spans="1:11" x14ac:dyDescent="0.2">
      <c r="A24" s="1" t="s">
        <v>31</v>
      </c>
      <c r="B24" s="1" t="s">
        <v>20</v>
      </c>
      <c r="C24" t="s">
        <v>13</v>
      </c>
      <c r="D24">
        <v>0.22268039714256424</v>
      </c>
      <c r="E24" t="s">
        <v>34</v>
      </c>
      <c r="F24">
        <f>F23/(F21-F22)</f>
        <v>4.8825764342679594E-2</v>
      </c>
      <c r="G24">
        <f t="shared" ref="G24:K24" si="6">G23/(G21-G22)</f>
        <v>0.12301948923074459</v>
      </c>
      <c r="H24">
        <f t="shared" si="6"/>
        <v>0.13357636392298847</v>
      </c>
      <c r="I24">
        <f t="shared" si="6"/>
        <v>0.13353867618308671</v>
      </c>
      <c r="J24">
        <f t="shared" si="6"/>
        <v>0.13491253263981126</v>
      </c>
      <c r="K24">
        <f t="shared" si="6"/>
        <v>0.13357636392298805</v>
      </c>
    </row>
    <row r="25" spans="1:11" x14ac:dyDescent="0.2">
      <c r="A25" s="1" t="s">
        <v>31</v>
      </c>
      <c r="B25" s="1" t="s">
        <v>21</v>
      </c>
      <c r="C25" t="s">
        <v>13</v>
      </c>
      <c r="D25">
        <v>0.27468751663307134</v>
      </c>
      <c r="E25" t="s">
        <v>35</v>
      </c>
      <c r="F25">
        <f>1-F24</f>
        <v>0.9511742356573204</v>
      </c>
      <c r="G25">
        <f t="shared" ref="G25:K25" si="7">1-G24</f>
        <v>0.87698051076925543</v>
      </c>
      <c r="H25">
        <f t="shared" si="7"/>
        <v>0.86642363607701156</v>
      </c>
      <c r="I25">
        <f t="shared" si="7"/>
        <v>0.86646132381691332</v>
      </c>
      <c r="J25">
        <f t="shared" si="7"/>
        <v>0.86508746736018871</v>
      </c>
      <c r="K25">
        <f t="shared" si="7"/>
        <v>0.86642363607701189</v>
      </c>
    </row>
    <row r="26" spans="1:11" x14ac:dyDescent="0.2">
      <c r="A26" s="1" t="s">
        <v>31</v>
      </c>
      <c r="B26" s="1" t="s">
        <v>22</v>
      </c>
      <c r="C26" t="s">
        <v>13</v>
      </c>
      <c r="D26">
        <v>0.42239938587567555</v>
      </c>
    </row>
    <row r="27" spans="1:11" x14ac:dyDescent="0.2">
      <c r="A27" s="1" t="s">
        <v>36</v>
      </c>
      <c r="B27" s="1" t="s">
        <v>12</v>
      </c>
      <c r="C27" t="s">
        <v>13</v>
      </c>
      <c r="D27">
        <v>0.13931677611869958</v>
      </c>
    </row>
    <row r="28" spans="1:11" x14ac:dyDescent="0.2">
      <c r="A28" s="1" t="s">
        <v>36</v>
      </c>
      <c r="B28" s="1" t="s">
        <v>17</v>
      </c>
      <c r="C28" t="s">
        <v>13</v>
      </c>
      <c r="D28">
        <v>0.174053898100749</v>
      </c>
    </row>
    <row r="29" spans="1:11" x14ac:dyDescent="0.2">
      <c r="A29" s="1" t="s">
        <v>36</v>
      </c>
      <c r="B29" s="1" t="s">
        <v>20</v>
      </c>
      <c r="C29" t="s">
        <v>13</v>
      </c>
      <c r="D29">
        <v>0.21779740892131749</v>
      </c>
    </row>
    <row r="30" spans="1:11" x14ac:dyDescent="0.2">
      <c r="A30" s="1" t="s">
        <v>36</v>
      </c>
      <c r="B30" s="1" t="s">
        <v>21</v>
      </c>
      <c r="C30" t="s">
        <v>13</v>
      </c>
      <c r="D30">
        <v>0.26833614402520345</v>
      </c>
    </row>
    <row r="31" spans="1:11" x14ac:dyDescent="0.2">
      <c r="A31" s="1" t="s">
        <v>36</v>
      </c>
      <c r="B31" s="1" t="s">
        <v>22</v>
      </c>
      <c r="C31" t="s">
        <v>13</v>
      </c>
      <c r="D31">
        <v>0.41167404360251603</v>
      </c>
    </row>
  </sheetData>
  <mergeCells count="1">
    <mergeCell ref="F9:M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6ED1C-D01D-6845-9DBD-C4C91E306D91}">
  <dimension ref="A1:G8"/>
  <sheetViews>
    <sheetView tabSelected="1" workbookViewId="0">
      <selection activeCell="A7" sqref="A7:G8"/>
    </sheetView>
  </sheetViews>
  <sheetFormatPr baseColWidth="10" defaultRowHeight="16" x14ac:dyDescent="0.2"/>
  <cols>
    <col min="5" max="5" width="8.5" customWidth="1"/>
  </cols>
  <sheetData>
    <row r="1" spans="1:7" x14ac:dyDescent="0.2">
      <c r="A1" t="s">
        <v>0</v>
      </c>
    </row>
    <row r="2" spans="1:7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7" spans="1:7" x14ac:dyDescent="0.2">
      <c r="B7" t="s">
        <v>37</v>
      </c>
      <c r="C7" t="s">
        <v>38</v>
      </c>
      <c r="D7" t="s">
        <v>40</v>
      </c>
      <c r="E7" t="s">
        <v>39</v>
      </c>
      <c r="F7" t="s">
        <v>32</v>
      </c>
      <c r="G7" t="s">
        <v>41</v>
      </c>
    </row>
    <row r="8" spans="1:7" x14ac:dyDescent="0.2">
      <c r="A8" t="s">
        <v>8</v>
      </c>
      <c r="B8" s="3">
        <f>'30 April Final Model'!F16</f>
        <v>0.23980506956397987</v>
      </c>
      <c r="C8" s="3">
        <f>'30 April Final Model'!G16</f>
        <v>0.2406128112843155</v>
      </c>
      <c r="D8" s="3">
        <f>'30 April Final Model'!H16</f>
        <v>0.21103310596437547</v>
      </c>
      <c r="E8" s="3">
        <f>'30 April Final Model'!I16</f>
        <v>0.24181999274179411</v>
      </c>
      <c r="F8" s="3">
        <f>'30 April Final Model'!J16</f>
        <v>0.2335610249555333</v>
      </c>
      <c r="G8" s="3">
        <f>'30 April Final Model'!K16</f>
        <v>0.21103310596437577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30 April Final Model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LK</dc:creator>
  <cp:lastModifiedBy>Rasmus Lindø Kaslund</cp:lastModifiedBy>
  <dcterms:created xsi:type="dcterms:W3CDTF">2020-04-30T11:37:57Z</dcterms:created>
  <dcterms:modified xsi:type="dcterms:W3CDTF">2020-05-02T10:42:52Z</dcterms:modified>
</cp:coreProperties>
</file>