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Final_30april\"/>
    </mc:Choice>
  </mc:AlternateContent>
  <xr:revisionPtr revIDLastSave="22" documentId="8_{736A193F-85D6-9E4C-A1F5-9D6C9AF57CCB}" xr6:coauthVersionLast="44" xr6:coauthVersionMax="45" xr10:uidLastSave="{6E9B9598-997F-4360-BA9C-225F7297C4AA}"/>
  <bookViews>
    <workbookView xWindow="-110" yWindow="-110" windowWidth="22780" windowHeight="14660" activeTab="3" xr2:uid="{036279AC-3D95-E141-87FB-B545D715893B}"/>
  </bookViews>
  <sheets>
    <sheet name="30 April Final Model" sheetId="4" r:id="rId1"/>
    <sheet name="robust_x0" sheetId="12" r:id="rId2"/>
    <sheet name="robust_sigma" sheetId="13" r:id="rId3"/>
    <sheet name="Robusthedstjek" sheetId="11" r:id="rId4"/>
    <sheet name="govspending" sheetId="10" r:id="rId5"/>
    <sheet name="gini" sheetId="8" r:id="rId6"/>
    <sheet name="gdp" sheetId="6" r:id="rId7"/>
    <sheet name="taxcuts" sheetId="5" r:id="rId8"/>
    <sheet name="The real deal" sheetId="2" r:id="rId9"/>
    <sheet name="Ark1" sheetId="1" r:id="rId10"/>
    <sheet name="the real real deal 27 april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1" l="1" a="1"/>
  <c r="C10" i="11" s="1"/>
  <c r="K18" i="4"/>
  <c r="J18" i="4"/>
  <c r="I18" i="4"/>
  <c r="H18" i="4"/>
  <c r="G18" i="4"/>
  <c r="F18" i="4"/>
  <c r="N23" i="4" l="1"/>
  <c r="N16" i="4"/>
  <c r="S36" i="11" l="1" a="1"/>
  <c r="S36" i="11" s="1"/>
  <c r="R36" i="11" a="1"/>
  <c r="R36" i="11" s="1"/>
  <c r="Q36" i="11" a="1"/>
  <c r="Q36" i="11" s="1"/>
  <c r="P36" i="11" a="1"/>
  <c r="P36" i="11" s="1"/>
  <c r="M36" i="11" a="1"/>
  <c r="M36" i="11" s="1"/>
  <c r="L36" i="11" a="1"/>
  <c r="L36" i="11" s="1"/>
  <c r="K36" i="11" a="1"/>
  <c r="K36" i="11" s="1"/>
  <c r="J36" i="11" a="1"/>
  <c r="J36" i="11" s="1"/>
  <c r="F36" i="11" a="1"/>
  <c r="F36" i="11" s="1"/>
  <c r="E36" i="11" a="1"/>
  <c r="E36" i="11" s="1"/>
  <c r="D36" i="11" a="1"/>
  <c r="D36" i="11" s="1"/>
  <c r="C36" i="11" a="1"/>
  <c r="C36" i="11" s="1"/>
  <c r="N10" i="11" a="1"/>
  <c r="N10" i="11" s="1"/>
  <c r="M10" i="11" a="1"/>
  <c r="M10" i="11" s="1"/>
  <c r="L10" i="11" a="1"/>
  <c r="L10" i="11" s="1"/>
  <c r="K10" i="11" a="1"/>
  <c r="K10" i="11" s="1"/>
  <c r="J10" i="11" a="1"/>
  <c r="J10" i="11" s="1"/>
  <c r="G10" i="11" a="1"/>
  <c r="G10" i="11" s="1"/>
  <c r="F10" i="11" a="1"/>
  <c r="F10" i="11" s="1"/>
  <c r="E10" i="11" a="1"/>
  <c r="E10" i="11" s="1"/>
  <c r="D10" i="11" a="1"/>
  <c r="D10" i="11" s="1"/>
  <c r="J24" i="4"/>
  <c r="G24" i="4"/>
  <c r="H24" i="4"/>
  <c r="K24" i="4"/>
  <c r="F24" i="4"/>
  <c r="I24" i="4"/>
  <c r="N32" i="4" l="1"/>
  <c r="O32" i="4" s="1"/>
  <c r="O23" i="4" l="1"/>
  <c r="P23" i="4"/>
  <c r="Q23" i="4"/>
  <c r="R23" i="4"/>
  <c r="S16" i="4"/>
  <c r="O16" i="4"/>
  <c r="P16" i="4"/>
  <c r="Q16" i="4"/>
  <c r="R16" i="4"/>
  <c r="L6" i="4" l="1"/>
  <c r="L7" i="4"/>
  <c r="L8" i="4"/>
  <c r="L5" i="4"/>
  <c r="L4" i="4"/>
  <c r="M5" i="4"/>
  <c r="M6" i="4"/>
  <c r="M7" i="4"/>
  <c r="M8" i="4"/>
  <c r="M4" i="4"/>
  <c r="I22" i="4"/>
  <c r="I23" i="4" s="1"/>
  <c r="I25" i="4" s="1"/>
  <c r="H22" i="4"/>
  <c r="H23" i="4" s="1"/>
  <c r="H25" i="4" s="1"/>
  <c r="J22" i="4"/>
  <c r="J23" i="4" s="1"/>
  <c r="J25" i="4" s="1"/>
  <c r="G22" i="4"/>
  <c r="G23" i="4" s="1"/>
  <c r="G25" i="4" s="1"/>
  <c r="K22" i="4"/>
  <c r="K23" i="4" s="1"/>
  <c r="K25" i="4" s="1"/>
  <c r="F22" i="4"/>
  <c r="F23" i="4" s="1"/>
  <c r="J26" i="4"/>
  <c r="R24" i="4" s="1"/>
  <c r="R26" i="4" s="1"/>
  <c r="K26" i="4"/>
  <c r="F19" i="4"/>
  <c r="K12" i="4"/>
  <c r="K13" i="4"/>
  <c r="K14" i="4"/>
  <c r="K15" i="4"/>
  <c r="K11" i="4"/>
  <c r="J12" i="4"/>
  <c r="J13" i="4"/>
  <c r="J14" i="4"/>
  <c r="J15" i="4"/>
  <c r="J11" i="4"/>
  <c r="I12" i="4"/>
  <c r="I13" i="4"/>
  <c r="I14" i="4"/>
  <c r="I15" i="4"/>
  <c r="I11" i="4"/>
  <c r="H12" i="4"/>
  <c r="H13" i="4"/>
  <c r="H14" i="4"/>
  <c r="H15" i="4"/>
  <c r="H11" i="4"/>
  <c r="G12" i="4"/>
  <c r="G13" i="4"/>
  <c r="G14" i="4"/>
  <c r="G15" i="4"/>
  <c r="G11" i="4"/>
  <c r="F12" i="4"/>
  <c r="F13" i="4"/>
  <c r="F14" i="4"/>
  <c r="F15" i="4"/>
  <c r="F11" i="4"/>
  <c r="K19" i="4"/>
  <c r="J19" i="4"/>
  <c r="I19" i="4"/>
  <c r="H19" i="4"/>
  <c r="G19" i="4"/>
  <c r="F8" i="2" a="1"/>
  <c r="F8" i="2" s="1"/>
  <c r="F25" i="4" l="1"/>
  <c r="F26" i="4" s="1"/>
  <c r="N24" i="4" s="1"/>
  <c r="N26" i="4" s="1"/>
  <c r="P27" i="4"/>
  <c r="Q27" i="4"/>
  <c r="O27" i="4"/>
  <c r="I16" i="4" a="1"/>
  <c r="I16" i="4" s="1"/>
  <c r="Q20" i="4" s="1"/>
  <c r="N27" i="4"/>
  <c r="F16" i="4" a="1"/>
  <c r="F16" i="4" s="1"/>
  <c r="N20" i="4" s="1"/>
  <c r="R27" i="4"/>
  <c r="H26" i="4"/>
  <c r="P24" i="4" s="1"/>
  <c r="P26" i="4" s="1"/>
  <c r="J16" i="4" a="1"/>
  <c r="J16" i="4" s="1"/>
  <c r="R20" i="4" s="1"/>
  <c r="I26" i="4"/>
  <c r="Q24" i="4" s="1"/>
  <c r="Q26" i="4" s="1"/>
  <c r="G26" i="4"/>
  <c r="O24" i="4" s="1"/>
  <c r="O26" i="4" s="1"/>
  <c r="G16" i="4" a="1"/>
  <c r="G16" i="4" s="1"/>
  <c r="O20" i="4" s="1"/>
  <c r="K16" i="4" a="1"/>
  <c r="K16" i="4" s="1"/>
  <c r="H16" i="4" a="1"/>
  <c r="H16" i="4" s="1"/>
  <c r="P20" i="4" s="1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12" i="2"/>
  <c r="T21" i="1" l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20" i="1"/>
  <c r="S20" i="1"/>
  <c r="T61" i="1" l="1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12" i="2"/>
  <c r="E8" i="2" a="1"/>
  <c r="E8" i="2" s="1"/>
  <c r="G8" i="2" a="1"/>
  <c r="G8" i="2" s="1"/>
  <c r="C8" i="2" a="1"/>
  <c r="C8" i="2" s="1"/>
  <c r="D8" i="2" a="1"/>
  <c r="D8" i="2" s="1"/>
  <c r="B8" i="2" a="1"/>
  <c r="B8" i="2" s="1"/>
  <c r="R16" i="1" l="1" a="1"/>
  <c r="R16" i="1" s="1"/>
  <c r="H7" i="1" a="1"/>
  <c r="H7" i="1" s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20" i="1"/>
  <c r="Q21" i="1"/>
  <c r="Q20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P20" i="1"/>
  <c r="S61" i="1" l="1"/>
  <c r="R61" i="1"/>
  <c r="Q61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 l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20" i="1"/>
  <c r="E61" i="1" l="1"/>
  <c r="D61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20" i="1"/>
  <c r="P16" i="1" a="1"/>
  <c r="P16" i="1" s="1"/>
  <c r="Q16" i="1" a="1"/>
  <c r="Q16" i="1" s="1"/>
  <c r="O16" i="1" a="1"/>
  <c r="O16" i="1" s="1"/>
  <c r="O7" i="1" a="1"/>
  <c r="O7" i="1" s="1"/>
  <c r="P7" i="1" a="1"/>
  <c r="P7" i="1" s="1"/>
  <c r="G7" i="1" a="1"/>
  <c r="G7" i="1" s="1"/>
  <c r="D7" i="1" a="1"/>
  <c r="D7" i="1" s="1"/>
  <c r="E7" i="1" a="1"/>
  <c r="E7" i="1" s="1"/>
  <c r="F7" i="1" a="1"/>
  <c r="F7" i="1" s="1"/>
  <c r="C7" i="1" a="1"/>
  <c r="C7" i="1" s="1"/>
  <c r="B7" i="1" a="1"/>
  <c r="B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<sst xmlns="http://schemas.openxmlformats.org/spreadsheetml/2006/main" count="705" uniqueCount="172">
  <si>
    <t>Før</t>
  </si>
  <si>
    <t>Lump sum og differentiated tax cuts</t>
  </si>
  <si>
    <t>gini</t>
  </si>
  <si>
    <t>Differentiated tax cuts</t>
  </si>
  <si>
    <t>Uniform tax cuts</t>
  </si>
  <si>
    <t>Lump sum only</t>
  </si>
  <si>
    <t>Reform, no redistribution</t>
  </si>
  <si>
    <t>no chill - arbejdslejr</t>
  </si>
  <si>
    <t>hvis vi fjerner lump-sum så får vi det, vi vil have</t>
  </si>
  <si>
    <t>før</t>
  </si>
  <si>
    <t>efter</t>
  </si>
  <si>
    <t>arbejdslejr mængde</t>
  </si>
  <si>
    <t>pris</t>
  </si>
  <si>
    <t>tauP=10</t>
  </si>
  <si>
    <t>tauP=2</t>
  </si>
  <si>
    <t>taup=0,5</t>
  </si>
  <si>
    <t>taup=0,25</t>
  </si>
  <si>
    <t>Reform, no redistribution (Tau = 0,25)</t>
  </si>
  <si>
    <t>Before</t>
  </si>
  <si>
    <t>U_NE</t>
  </si>
  <si>
    <t>After, differentiated tax cuts</t>
  </si>
  <si>
    <t>Only lump sum</t>
  </si>
  <si>
    <t>Lump and diff</t>
  </si>
  <si>
    <t>No redistribution</t>
  </si>
  <si>
    <t>Linear tax cuts</t>
  </si>
  <si>
    <t>good</t>
  </si>
  <si>
    <t>Price, before</t>
  </si>
  <si>
    <t>Price, 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</si>
  <si>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</si>
  <si>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</si>
  <si>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</si>
  <si>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</si>
  <si>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</si>
  <si>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</si>
  <si>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</si>
  <si>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</si>
  <si>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</si>
  <si>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</si>
  <si>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</si>
  <si>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</si>
  <si>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</si>
  <si>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</si>
  <si>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</si>
  <si>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</si>
  <si>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</si>
  <si>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</si>
  <si>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</si>
  <si>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</si>
  <si>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</si>
  <si>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</si>
  <si>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</si>
  <si>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</si>
  <si>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</si>
  <si>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</si>
  <si>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</si>
  <si>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</si>
  <si>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</si>
  <si>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</si>
  <si>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</si>
  <si>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</si>
  <si>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</si>
  <si>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</si>
  <si>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</si>
  <si>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</si>
  <si>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</si>
  <si>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</si>
  <si>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</si>
  <si>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</si>
  <si>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</si>
  <si>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Quantity, before</t>
  </si>
  <si>
    <t>Quantity, after</t>
  </si>
  <si>
    <t>taup=0,2</t>
  </si>
  <si>
    <t>Quantity before</t>
  </si>
  <si>
    <t>Q after</t>
  </si>
  <si>
    <t>0.109092</t>
  </si>
  <si>
    <t>0.180387</t>
  </si>
  <si>
    <t>0.225524</t>
  </si>
  <si>
    <t>0.277683</t>
  </si>
  <si>
    <t>0.425648</t>
  </si>
  <si>
    <t>Ny omgang, med lump-sum tilbageførsel før</t>
  </si>
  <si>
    <t>After, no redist</t>
  </si>
  <si>
    <t>0.106102</t>
  </si>
  <si>
    <t>0.175844</t>
  </si>
  <si>
    <t>0.219981</t>
  </si>
  <si>
    <t>0.270977</t>
  </si>
  <si>
    <t>0.41562</t>
  </si>
  <si>
    <t>0.150059</t>
  </si>
  <si>
    <t>0.190156</t>
  </si>
  <si>
    <t>0.223182</t>
  </si>
  <si>
    <t>0.259445</t>
  </si>
  <si>
    <t>0.401003</t>
  </si>
  <si>
    <t>After, diff</t>
  </si>
  <si>
    <t>U_Ne</t>
  </si>
  <si>
    <t>Real GDP</t>
  </si>
  <si>
    <t>0.108452</t>
  </si>
  <si>
    <t>0.179622</t>
  </si>
  <si>
    <t>0.224714</t>
  </si>
  <si>
    <t>0.276832</t>
  </si>
  <si>
    <t>0.424734</t>
  </si>
  <si>
    <t>uniform tax cuts</t>
  </si>
  <si>
    <t>0.131148</t>
  </si>
  <si>
    <t>tau_P</t>
  </si>
  <si>
    <t>precali_before_ny</t>
  </si>
  <si>
    <t>-INF</t>
  </si>
  <si>
    <t>precal_after_noredist</t>
  </si>
  <si>
    <t>precali_after_lump</t>
  </si>
  <si>
    <t>precali_after_unif</t>
  </si>
  <si>
    <t>precali_after_diff</t>
  </si>
  <si>
    <t>Results from final model</t>
  </si>
  <si>
    <t>precali_after_lumpanddiff</t>
  </si>
  <si>
    <t>Baseline danish tax system</t>
  </si>
  <si>
    <t>Tax reform no redistribution</t>
  </si>
  <si>
    <t>Tax reform differentiated income tax cuts</t>
  </si>
  <si>
    <t>Tax reform uniform income tax cuts</t>
  </si>
  <si>
    <t>Tax reform uniform lump-sum transfers</t>
  </si>
  <si>
    <t>Tax reform both lump-sum and diff income tax cuts</t>
  </si>
  <si>
    <t>Utility</t>
  </si>
  <si>
    <t>Households</t>
  </si>
  <si>
    <t>Gini</t>
  </si>
  <si>
    <t>Real G</t>
  </si>
  <si>
    <t>Avr prices</t>
  </si>
  <si>
    <t>G</t>
  </si>
  <si>
    <t>Env tax rev</t>
  </si>
  <si>
    <t>Z</t>
  </si>
  <si>
    <t>Tau</t>
  </si>
  <si>
    <t>Carbon tax revenue</t>
  </si>
  <si>
    <t>Uniform tax cut</t>
  </si>
  <si>
    <t>env tax share of G</t>
  </si>
  <si>
    <t>inc tax share of G</t>
  </si>
  <si>
    <t>Lump sum</t>
  </si>
  <si>
    <t>L</t>
  </si>
  <si>
    <t>Lump-sum</t>
  </si>
  <si>
    <t>BNP figur</t>
  </si>
  <si>
    <t>Diff and lump</t>
  </si>
  <si>
    <t>Gini figur</t>
  </si>
  <si>
    <t>Government spending composition</t>
  </si>
  <si>
    <t>Gov+5*lump</t>
  </si>
  <si>
    <t>Inc tax</t>
  </si>
  <si>
    <t>Income tax</t>
  </si>
  <si>
    <t>Before CTR</t>
  </si>
  <si>
    <t>Carbon tax</t>
  </si>
  <si>
    <t>Pollution</t>
  </si>
  <si>
    <t>n</t>
  </si>
  <si>
    <t>s=0,2</t>
  </si>
  <si>
    <t>s=0,4</t>
  </si>
  <si>
    <t>s=0,8</t>
  </si>
  <si>
    <t>s=0,999</t>
  </si>
  <si>
    <t>s=0,5</t>
  </si>
  <si>
    <t>Utility before</t>
  </si>
  <si>
    <t>Figure</t>
  </si>
  <si>
    <t>Before tax reform</t>
  </si>
  <si>
    <t>After tax reform with lump-sum redistribution</t>
  </si>
  <si>
    <t>X0_0</t>
  </si>
  <si>
    <t>X0_0+0,2</t>
  </si>
  <si>
    <t>X0_0+0,4</t>
  </si>
  <si>
    <t>X0_0+0,6</t>
  </si>
  <si>
    <t>Robustness on X0</t>
  </si>
  <si>
    <t>Utility after</t>
  </si>
  <si>
    <t>Utility noredist</t>
  </si>
  <si>
    <t>After tax reform with no redistribution</t>
  </si>
  <si>
    <t>Baseline</t>
  </si>
  <si>
    <t>X_0+0,02</t>
  </si>
  <si>
    <t>X_0+0,04</t>
  </si>
  <si>
    <t>X_0+0,06</t>
  </si>
  <si>
    <t>+0.02</t>
  </si>
  <si>
    <t>+0.04</t>
  </si>
  <si>
    <t>+0.06</t>
  </si>
  <si>
    <t>S=0.2</t>
  </si>
  <si>
    <t>S=0.4</t>
  </si>
  <si>
    <t>Baseline S=0.5</t>
  </si>
  <si>
    <t>S=0.8</t>
  </si>
  <si>
    <t>S=0.999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</si>
</sst>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#,##0.000"/>
    <numFmt numFmtId="167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0" fillId="0" borderId="0" xfId="0" quotePrefix="1"/>
    <xf numFmtId="10" fontId="0" fillId="0" borderId="0" xfId="1" applyNumberFormat="1" applyFont="1"/>
    <xf numFmtId="165" fontId="0" fillId="0" borderId="0" xfId="1" applyNumberFormat="1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3.xml"/><Relationship Id="rId15" Type="http://schemas.openxmlformats.org/officeDocument/2006/relationships/sheetMetadata" Target="metadata.xml"/><Relationship Id="rId10" Type="http://schemas.openxmlformats.org/officeDocument/2006/relationships/worksheet" Target="worksheets/sheet4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Robusthedstjek!$B$40</c:f>
              <c:strCache>
                <c:ptCount val="1"/>
                <c:pt idx="0">
                  <c:v>Before tax reform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Robusthedstjek!$C$40:$F$40</c:f>
              <c:numCache>
                <c:formatCode>General</c:formatCode>
                <c:ptCount val="4"/>
                <c:pt idx="0">
                  <c:v>0.23980506956397987</c:v>
                </c:pt>
                <c:pt idx="1">
                  <c:v>0.24718200259686032</c:v>
                </c:pt>
                <c:pt idx="2">
                  <c:v>0.25492113162637448</c:v>
                </c:pt>
                <c:pt idx="3">
                  <c:v>0.2630498329180912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ser>
          <c:idx val="1"/>
          <c:order val="1"/>
          <c:tx>
            <c:strRef>
              <c:f>Robusthedstjek!$B$41</c:f>
              <c:strCache>
                <c:ptCount val="1"/>
                <c:pt idx="0">
                  <c:v>After tax reform with no redistribution</c:v>
                </c:pt>
              </c:strCache>
            </c:strRef>
          </c:tx>
          <c:spPr>
            <a:pattFill prst="smCheck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Robusthedstjek!$C$41:$F$41</c:f>
              <c:numCache>
                <c:formatCode>General</c:formatCode>
                <c:ptCount val="4"/>
                <c:pt idx="0">
                  <c:v>0.2406128112843155</c:v>
                </c:pt>
                <c:pt idx="1">
                  <c:v>0.24951041287883335</c:v>
                </c:pt>
                <c:pt idx="2">
                  <c:v>0.25893619159006043</c:v>
                </c:pt>
                <c:pt idx="3">
                  <c:v>0.26893867304821589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4-4C48-8B18-ACDBA5B6D0D6}"/>
            </c:ext>
          </c:extLst>
        </c:ser>
        <c:ser>
          <c:idx val="2"/>
          <c:order val="2"/>
          <c:tx>
            <c:strRef>
              <c:f>Robusthedstjek!$B$42</c:f>
              <c:strCache>
                <c:ptCount val="1"/>
                <c:pt idx="0">
                  <c:v>After tax reform with lump-sum redistribution</c:v>
                </c:pt>
              </c:strCache>
            </c:strRef>
          </c:tx>
          <c:spPr>
            <a:pattFill prst="smConfetti">
              <a:fgClr>
                <a:srgbClr val="70AD47">
                  <a:lumMod val="75000"/>
                </a:srgbClr>
              </a:fgClr>
              <a:bgClr>
                <a:sysClr val="window" lastClr="FFFFFF"/>
              </a:bgClr>
            </a:pattFill>
            <a:ln w="9525"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Robusthedstjek!$C$42:$F$42</c:f>
              <c:numCache>
                <c:formatCode>General</c:formatCode>
                <c:ptCount val="4"/>
                <c:pt idx="0">
                  <c:v>0.2335610249555333</c:v>
                </c:pt>
                <c:pt idx="1">
                  <c:v>0.24106460204790497</c:v>
                </c:pt>
                <c:pt idx="2">
                  <c:v>0.24895101270143052</c:v>
                </c:pt>
                <c:pt idx="3">
                  <c:v>0.25725035255230527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Gini coefficient, measured by the distribution of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22595196671992"/>
          <c:y val="0.88642109959027537"/>
          <c:w val="0.54293662642248985"/>
          <c:h val="0.10103983719622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Robusthedstjek!$B$15</c:f>
              <c:strCache>
                <c:ptCount val="1"/>
                <c:pt idx="0">
                  <c:v>Before tax reform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Robusthedstjek!$C$14:$G$14</c:f>
              <c:strCache>
                <c:ptCount val="5"/>
                <c:pt idx="0">
                  <c:v>S=0.2</c:v>
                </c:pt>
                <c:pt idx="1">
                  <c:v>S=0.4</c:v>
                </c:pt>
                <c:pt idx="2">
                  <c:v>Baseline S=0.5</c:v>
                </c:pt>
                <c:pt idx="3">
                  <c:v>S=0.8</c:v>
                </c:pt>
                <c:pt idx="4">
                  <c:v>S=0.999</c:v>
                </c:pt>
              </c:strCache>
            </c:strRef>
          </c:cat>
          <c:val>
            <c:numRef>
              <c:f>Robusthedstjek!$C$15:$G$15</c:f>
              <c:numCache>
                <c:formatCode>General</c:formatCode>
                <c:ptCount val="5"/>
                <c:pt idx="0">
                  <c:v>0.22939927826586246</c:v>
                </c:pt>
                <c:pt idx="1">
                  <c:v>0.23886762055657323</c:v>
                </c:pt>
                <c:pt idx="2">
                  <c:v>0.23980506956397987</c:v>
                </c:pt>
                <c:pt idx="3">
                  <c:v>0.24151529143702477</c:v>
                </c:pt>
                <c:pt idx="4">
                  <c:v>0.2421245767244089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ser>
          <c:idx val="1"/>
          <c:order val="1"/>
          <c:tx>
            <c:strRef>
              <c:f>Robusthedstjek!$B$16</c:f>
              <c:strCache>
                <c:ptCount val="1"/>
                <c:pt idx="0">
                  <c:v>After tax reform with lump-sum redistribution</c:v>
                </c:pt>
              </c:strCache>
            </c:strRef>
          </c:tx>
          <c:spPr>
            <a:pattFill prst="smCheck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Robusthedstjek!$C$14:$G$14</c:f>
              <c:strCache>
                <c:ptCount val="5"/>
                <c:pt idx="0">
                  <c:v>S=0.2</c:v>
                </c:pt>
                <c:pt idx="1">
                  <c:v>S=0.4</c:v>
                </c:pt>
                <c:pt idx="2">
                  <c:v>Baseline S=0.5</c:v>
                </c:pt>
                <c:pt idx="3">
                  <c:v>S=0.8</c:v>
                </c:pt>
                <c:pt idx="4">
                  <c:v>S=0.999</c:v>
                </c:pt>
              </c:strCache>
            </c:strRef>
          </c:cat>
          <c:val>
            <c:numRef>
              <c:f>Robusthedstjek!$C$16:$G$16</c:f>
              <c:numCache>
                <c:formatCode>General</c:formatCode>
                <c:ptCount val="5"/>
                <c:pt idx="0">
                  <c:v>0.22171807809183544</c:v>
                </c:pt>
                <c:pt idx="1">
                  <c:v>0.23296175576238803</c:v>
                </c:pt>
                <c:pt idx="2">
                  <c:v>0.23615477298886817</c:v>
                </c:pt>
                <c:pt idx="3">
                  <c:v>0.24100310409499529</c:v>
                </c:pt>
                <c:pt idx="4">
                  <c:v>0.24231943579934637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Titel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Gini</a:t>
                </a:r>
                <a:r>
                  <a:rPr lang="da-DK" baseline="0"/>
                  <a:t> coefficient, measured by the distribution of utility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Robusthedstjek!$B$40</c:f>
              <c:strCache>
                <c:ptCount val="1"/>
                <c:pt idx="0">
                  <c:v>Before tax reform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Robusthedstjek!$C$40:$F$40</c:f>
              <c:numCache>
                <c:formatCode>General</c:formatCode>
                <c:ptCount val="4"/>
                <c:pt idx="0">
                  <c:v>0.23980506956397987</c:v>
                </c:pt>
                <c:pt idx="1">
                  <c:v>0.24718200259686032</c:v>
                </c:pt>
                <c:pt idx="2">
                  <c:v>0.25492113162637448</c:v>
                </c:pt>
                <c:pt idx="3">
                  <c:v>0.2630498329180912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9-496E-A98A-0C19468BCE35}"/>
            </c:ext>
          </c:extLst>
        </c:ser>
        <c:ser>
          <c:idx val="1"/>
          <c:order val="1"/>
          <c:tx>
            <c:strRef>
              <c:f>Robusthedstjek!$B$42</c:f>
              <c:strCache>
                <c:ptCount val="1"/>
                <c:pt idx="0">
                  <c:v>After tax reform with lump-sum redistribution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Robusthedstjek!$C$42:$F$42</c:f>
              <c:numCache>
                <c:formatCode>General</c:formatCode>
                <c:ptCount val="4"/>
                <c:pt idx="0">
                  <c:v>0.2335610249555333</c:v>
                </c:pt>
                <c:pt idx="1">
                  <c:v>0.24106460204790497</c:v>
                </c:pt>
                <c:pt idx="2">
                  <c:v>0.24895101270143052</c:v>
                </c:pt>
                <c:pt idx="3">
                  <c:v>0.25725035255230527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9-496E-A98A-0C19468BC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406895"/>
        <c:axId val="1994143535"/>
      </c:barChart>
      <c:catAx>
        <c:axId val="42740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94143535"/>
        <c:crosses val="autoZero"/>
        <c:auto val="1"/>
        <c:lblAlgn val="ctr"/>
        <c:lblOffset val="100"/>
        <c:noMultiLvlLbl val="0"/>
      </c:catAx>
      <c:valAx>
        <c:axId val="19941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2740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'30 April Final Model'!$M$26</c:f>
              <c:strCache>
                <c:ptCount val="1"/>
                <c:pt idx="0">
                  <c:v>Income tax</c:v>
                </c:pt>
              </c:strCache>
            </c:strRef>
          </c:tx>
          <c:spPr>
            <a:pattFill prst="pct50">
              <a:fgClr>
                <a:sysClr val="windowText" lastClr="000000"/>
              </a:fgClr>
              <a:bgClr>
                <a:sysClr val="window" lastClr="FFFFFF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'30 April Final Model'!$N$25:$R$25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Model'!$N$26:$R$26</c:f>
              <c:numCache>
                <c:formatCode>General</c:formatCode>
                <c:ptCount val="5"/>
                <c:pt idx="0">
                  <c:v>0.96225729701254736</c:v>
                </c:pt>
                <c:pt idx="1">
                  <c:v>0.96297428836706389</c:v>
                </c:pt>
                <c:pt idx="2">
                  <c:v>0.89675354853936362</c:v>
                </c:pt>
                <c:pt idx="3">
                  <c:v>0.89678268139406347</c:v>
                </c:pt>
                <c:pt idx="4">
                  <c:v>0.95799589779681349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0-C946-A43F-B0647BBB95CF}"/>
            </c:ext>
          </c:extLst>
        </c:ser>
        <c:ser>
          <c:idx val="1"/>
          <c:order val="1"/>
          <c:tx>
            <c:strRef>
              <c:f>'30 April Final Model'!$M$27</c:f>
              <c:strCache>
                <c:ptCount val="1"/>
                <c:pt idx="0">
                  <c:v>Carbon tax</c:v>
                </c:pt>
              </c:strCache>
            </c:strRef>
          </c:tx>
          <c:spPr>
            <a:solidFill>
              <a:srgbClr val="70AD47">
                <a:lumMod val="75000"/>
              </a:srgb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'30 April Final Model'!$N$25:$R$25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Model'!$N$27:$R$27</c:f>
              <c:numCache>
                <c:formatCode>General</c:formatCode>
                <c:ptCount val="5"/>
                <c:pt idx="0">
                  <c:v>3.7742702987452609E-2</c:v>
                </c:pt>
                <c:pt idx="1">
                  <c:v>0.10328023407735201</c:v>
                </c:pt>
                <c:pt idx="2">
                  <c:v>0.1032553507235249</c:v>
                </c:pt>
                <c:pt idx="3">
                  <c:v>0.10322621786882483</c:v>
                </c:pt>
                <c:pt idx="4">
                  <c:v>0.10265202452275435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F0-C946-A43F-B0647BBB9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Pct. of government spending</a:t>
                </a:r>
                <a:r>
                  <a:rPr lang="da-DK" baseline="0"/>
                  <a:t> </a:t>
                </a:r>
                <a:r>
                  <a:rPr lang="da-DK"/>
                  <a:t>inclluding</a:t>
                </a:r>
                <a:r>
                  <a:rPr lang="da-DK" baseline="0"/>
                  <a:t> lump-sum transfers,</a:t>
                </a:r>
                <a:r>
                  <a:rPr lang="da-DK"/>
                  <a:t> before CTR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'30 April Final Model'!$N$19:$R$19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Model'!$N$20:$R$20</c:f>
              <c:numCache>
                <c:formatCode>0.000</c:formatCode>
                <c:ptCount val="5"/>
                <c:pt idx="0">
                  <c:v>0.23980506956397987</c:v>
                </c:pt>
                <c:pt idx="1">
                  <c:v>0.24027732365180446</c:v>
                </c:pt>
                <c:pt idx="2">
                  <c:v>0.22268411232598995</c:v>
                </c:pt>
                <c:pt idx="3">
                  <c:v>0.2409757845382812</c:v>
                </c:pt>
                <c:pt idx="4">
                  <c:v>0.23615477298886817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Gini coefficient, measured by the distribution</a:t>
                </a:r>
                <a:r>
                  <a:rPr lang="da-DK" baseline="0"/>
                  <a:t> of utility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'30 April Final Model'!$N$15:$R$15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Model'!$N$16:$R$16</c:f>
              <c:numCache>
                <c:formatCode>0.0</c:formatCode>
                <c:ptCount val="5"/>
                <c:pt idx="0">
                  <c:v>100</c:v>
                </c:pt>
                <c:pt idx="1">
                  <c:v>98.845116225039575</c:v>
                </c:pt>
                <c:pt idx="2">
                  <c:v>98.883879150816384</c:v>
                </c:pt>
                <c:pt idx="3">
                  <c:v>98.861250379837799</c:v>
                </c:pt>
                <c:pt idx="4">
                  <c:v>98.52995012972977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Real</a:t>
                </a:r>
                <a:r>
                  <a:rPr lang="da-DK" baseline="0"/>
                  <a:t> GDP before ETR=100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'30 April Final Model'!$K$3</c:f>
              <c:strCache>
                <c:ptCount val="1"/>
                <c:pt idx="0">
                  <c:v>Before CTR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Model'!$K$4:$K$8</c:f>
              <c:numCache>
                <c:formatCode>General</c:formatCode>
                <c:ptCount val="5"/>
                <c:pt idx="0">
                  <c:v>0.2</c:v>
                </c:pt>
                <c:pt idx="1">
                  <c:v>0.24399999999999999</c:v>
                </c:pt>
                <c:pt idx="2">
                  <c:v>0.27900000000000003</c:v>
                </c:pt>
                <c:pt idx="3">
                  <c:v>0.308</c:v>
                </c:pt>
                <c:pt idx="4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ser>
          <c:idx val="1"/>
          <c:order val="1"/>
          <c:tx>
            <c:strRef>
              <c:f>'30 April Final Model'!$L$3</c:f>
              <c:strCache>
                <c:ptCount val="1"/>
                <c:pt idx="0">
                  <c:v>Differentiated tax cuts</c:v>
                </c:pt>
              </c:strCache>
            </c:strRef>
          </c:tx>
          <c:spPr>
            <a:pattFill prst="smCheck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Model'!$L$4:$L$8</c:f>
              <c:numCache>
                <c:formatCode>General</c:formatCode>
                <c:ptCount val="5"/>
                <c:pt idx="0">
                  <c:v>-0.19611182730914301</c:v>
                </c:pt>
                <c:pt idx="1">
                  <c:v>0.24399999999999999</c:v>
                </c:pt>
                <c:pt idx="2">
                  <c:v>0.27900000000000003</c:v>
                </c:pt>
                <c:pt idx="3">
                  <c:v>0.308</c:v>
                </c:pt>
                <c:pt idx="4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4-4C48-8B18-ACDBA5B6D0D6}"/>
            </c:ext>
          </c:extLst>
        </c:ser>
        <c:ser>
          <c:idx val="2"/>
          <c:order val="2"/>
          <c:tx>
            <c:strRef>
              <c:f>'30 April Final Model'!$M$3</c:f>
              <c:strCache>
                <c:ptCount val="1"/>
                <c:pt idx="0">
                  <c:v>Uniform tax cut</c:v>
                </c:pt>
              </c:strCache>
            </c:strRef>
          </c:tx>
          <c:spPr>
            <a:pattFill prst="smConfetti">
              <a:fgClr>
                <a:srgbClr val="70AD47">
                  <a:lumMod val="75000"/>
                </a:srgbClr>
              </a:fgClr>
              <a:bgClr>
                <a:sysClr val="window" lastClr="FFFFFF"/>
              </a:bgClr>
            </a:pattFill>
            <a:ln w="9525"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Model'!$M$4:$M$8</c:f>
              <c:numCache>
                <c:formatCode>General</c:formatCode>
                <c:ptCount val="5"/>
                <c:pt idx="0">
                  <c:v>0.17851351182166761</c:v>
                </c:pt>
                <c:pt idx="1">
                  <c:v>0.22251351182166759</c:v>
                </c:pt>
                <c:pt idx="2">
                  <c:v>0.25751351182166765</c:v>
                </c:pt>
                <c:pt idx="3">
                  <c:v>0.28651351182166762</c:v>
                </c:pt>
                <c:pt idx="4">
                  <c:v>0.33851351182166761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4-4C48-8B18-ACDBA5B6D0D6}"/>
            </c:ext>
          </c:extLst>
        </c:ser>
        <c:ser>
          <c:idx val="3"/>
          <c:order val="3"/>
          <c:tx>
            <c:strRef>
              <c:f>'30 April Final Model'!$N$3</c:f>
              <c:strCache>
                <c:ptCount val="1"/>
                <c:pt idx="0">
                  <c:v>Lump-sum</c:v>
                </c:pt>
              </c:strCache>
            </c:strRef>
          </c:tx>
          <c:spPr>
            <a:solidFill>
              <a:srgbClr val="212121"/>
            </a:solidFill>
            <a:ln>
              <a:noFill/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Model'!$N$4:$N$8</c:f>
              <c:numCache>
                <c:formatCode>General</c:formatCode>
                <c:ptCount val="5"/>
                <c:pt idx="0">
                  <c:v>0.2</c:v>
                </c:pt>
                <c:pt idx="1">
                  <c:v>0.24399999999999999</c:v>
                </c:pt>
                <c:pt idx="2">
                  <c:v>0.27900000000000003</c:v>
                </c:pt>
                <c:pt idx="3">
                  <c:v>0.308</c:v>
                </c:pt>
                <c:pt idx="4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Quintiles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Income tax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'The real deal'!$A$8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'The real deal'!$B$2:$G$2</c:f>
              <c:strCache>
                <c:ptCount val="6"/>
                <c:pt idx="0">
                  <c:v>Before</c:v>
                </c:pt>
                <c:pt idx="1">
                  <c:v>No redistribution</c:v>
                </c:pt>
                <c:pt idx="2">
                  <c:v>Linear tax cuts</c:v>
                </c:pt>
                <c:pt idx="3">
                  <c:v>Only lump sum</c:v>
                </c:pt>
                <c:pt idx="4">
                  <c:v>After, differentiated tax cuts</c:v>
                </c:pt>
                <c:pt idx="5">
                  <c:v>Lump and diff</c:v>
                </c:pt>
              </c:strCache>
            </c:strRef>
          </c:cat>
          <c:val>
            <c:numRef>
              <c:f>'The real deal'!$B$8:$G$8</c:f>
              <c:numCache>
                <c:formatCode>0.000</c:formatCode>
                <c:ptCount val="6"/>
                <c:pt idx="0">
                  <c:v>0.26374566807931943</c:v>
                </c:pt>
                <c:pt idx="1">
                  <c:v>0.26449249225507221</c:v>
                </c:pt>
                <c:pt idx="2">
                  <c:v>0.26652621471127724</c:v>
                </c:pt>
                <c:pt idx="3">
                  <c:v>0.23572265865505623</c:v>
                </c:pt>
                <c:pt idx="4">
                  <c:v>0.18668296637189666</c:v>
                </c:pt>
                <c:pt idx="5">
                  <c:v>0.16508219126155191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7-A64D-B2D3-481F51C29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65279"/>
        <c:axId val="441260623"/>
      </c:barChart>
      <c:catAx>
        <c:axId val="41316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1260623"/>
        <c:crosses val="autoZero"/>
        <c:auto val="1"/>
        <c:lblAlgn val="ctr"/>
        <c:lblOffset val="100"/>
        <c:noMultiLvlLbl val="0"/>
      </c:catAx>
      <c:valAx>
        <c:axId val="44126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1316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26677-DF0F-F148-B78C-EBBCF87C0D59}">
  <sheetPr/>
  <sheetViews>
    <sheetView zoomScale="82" workbookViewId="0"/>
  </sheetViews>
  <pageMargins left="0.7" right="0.7" top="0.75" bottom="0.75" header="0.3" footer="0.3"/>
  <pageSetup paperSize="9"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E1312A-DEC6-DE4E-BCA5-E57E03508DF1}">
  <sheetPr/>
  <sheetViews>
    <sheetView workbookViewId="0"/>
  </sheetViews>
  <pageMargins left="0.7" right="0.7" top="0.75" bottom="0.75" header="0.3" footer="0.3"/>
  <pageSetup paperSize="9"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562DF2-FF50-C148-8C1F-6D1F6D28535C}">
  <sheetPr/>
  <sheetViews>
    <sheetView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BE0CF0-F79D-2F46-B40E-6B8A0DAA59B0}">
  <sheetPr/>
  <sheetViews>
    <sheetView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61AB93-438A-0847-9459-BEB16698C9CA}">
  <sheetPr/>
  <sheetViews>
    <sheetView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CFB557-F9DB-544D-A21F-6B6EDAAF74AA}">
  <sheetPr/>
  <sheetViews>
    <sheetView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3659" cy="6086707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E60C754-9C7F-F742-B0B0-CE2368513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F1A10A1-3D88-BB41-BB98-4985816A7F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631825</xdr:colOff>
      <xdr:row>38</xdr:row>
      <xdr:rowOff>34925</xdr:rowOff>
    </xdr:from>
    <xdr:to>
      <xdr:col>13</xdr:col>
      <xdr:colOff>581025</xdr:colOff>
      <xdr:row>53</xdr:row>
      <xdr:rowOff>22225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5FC16E6-061E-45CF-8030-652776634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72BAB4-22F0-DA46-A51C-E3C4220EC0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5AB02A1-24CD-A542-8B26-E6C8C1DF24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5DB4397-FB4F-534A-A4B0-46DD331A90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CBB5818-6237-3C48-9C67-82CCAFC5F6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438150</xdr:colOff>
      <xdr:row>0</xdr:row>
      <xdr:rowOff>12700</xdr:rowOff>
    </xdr:from>
    <xdr:to>
      <xdr:col>26</xdr:col>
      <xdr:colOff>660400</xdr:colOff>
      <xdr:row>20</xdr:row>
      <xdr:rowOff>38100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205192B-AA17-9945-8436-AF09D31B9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7FCE-B392-40B6-AE8B-213ED2FBC454}">
  <dimension ref="A1:S40"/>
  <sheetViews>
    <sheetView topLeftCell="B1" workbookViewId="0">
      <selection activeCell="H19" sqref="H19"/>
    </sheetView>
  </sheetViews>
  <sheetFormatPr defaultColWidth="8.83203125" defaultRowHeight="15.5" x14ac:dyDescent="0.35"/>
  <cols>
    <col min="1" max="1" width="22.6640625" bestFit="1" customWidth="1"/>
    <col min="16" max="16" width="22.6640625" bestFit="1" customWidth="1"/>
  </cols>
  <sheetData>
    <row r="1" spans="1:19" x14ac:dyDescent="0.35">
      <c r="A1" t="s">
        <v>108</v>
      </c>
      <c r="F1" t="s">
        <v>125</v>
      </c>
    </row>
    <row r="2" spans="1:19" x14ac:dyDescent="0.35">
      <c r="A2" s="11" t="s">
        <v>102</v>
      </c>
      <c r="B2" s="11" t="s">
        <v>28</v>
      </c>
      <c r="C2" t="s">
        <v>103</v>
      </c>
      <c r="D2">
        <v>0.10909223686553587</v>
      </c>
      <c r="F2" t="s">
        <v>123</v>
      </c>
      <c r="G2" t="s">
        <v>124</v>
      </c>
      <c r="H2" t="s">
        <v>130</v>
      </c>
    </row>
    <row r="3" spans="1:19" x14ac:dyDescent="0.35">
      <c r="A3" s="11" t="s">
        <v>102</v>
      </c>
      <c r="B3" s="11" t="s">
        <v>29</v>
      </c>
      <c r="C3" t="s">
        <v>103</v>
      </c>
      <c r="D3">
        <v>0.18038743828147782</v>
      </c>
      <c r="F3">
        <v>5.8646385150141382</v>
      </c>
      <c r="G3">
        <v>3.9685021707120384E-2</v>
      </c>
      <c r="H3">
        <v>0.2332890246367525</v>
      </c>
      <c r="K3" t="s">
        <v>139</v>
      </c>
      <c r="L3" t="s">
        <v>3</v>
      </c>
      <c r="M3" t="s">
        <v>126</v>
      </c>
      <c r="N3" t="s">
        <v>131</v>
      </c>
      <c r="P3" s="11" t="s">
        <v>102</v>
      </c>
      <c r="Q3" t="s">
        <v>103</v>
      </c>
      <c r="R3">
        <v>18.864464433167665</v>
      </c>
    </row>
    <row r="4" spans="1:19" x14ac:dyDescent="0.35">
      <c r="A4" s="11" t="s">
        <v>102</v>
      </c>
      <c r="B4" s="11" t="s">
        <v>30</v>
      </c>
      <c r="C4" t="s">
        <v>103</v>
      </c>
      <c r="D4">
        <v>0.22552386147637066</v>
      </c>
      <c r="F4">
        <v>2.1223948463723574</v>
      </c>
      <c r="G4">
        <v>0.3</v>
      </c>
      <c r="H4">
        <v>0.23330000000000001</v>
      </c>
      <c r="J4">
        <v>1</v>
      </c>
      <c r="K4">
        <v>0.2</v>
      </c>
      <c r="L4">
        <f>K4-0.396111827309143</f>
        <v>-0.19611182730914301</v>
      </c>
      <c r="M4">
        <f>K4-0.0214864881783324</f>
        <v>0.17851351182166761</v>
      </c>
      <c r="N4">
        <v>0.2</v>
      </c>
      <c r="P4" s="11" t="s">
        <v>109</v>
      </c>
      <c r="Q4" t="s">
        <v>103</v>
      </c>
      <c r="R4">
        <v>18.653914212542251</v>
      </c>
    </row>
    <row r="5" spans="1:19" x14ac:dyDescent="0.35">
      <c r="A5" s="11" t="s">
        <v>102</v>
      </c>
      <c r="B5" s="11" t="s">
        <v>31</v>
      </c>
      <c r="C5" t="s">
        <v>103</v>
      </c>
      <c r="D5">
        <v>0.27768284678707228</v>
      </c>
      <c r="F5">
        <v>2.1229063191585493</v>
      </c>
      <c r="G5">
        <v>0.3</v>
      </c>
      <c r="H5">
        <v>0.23300000000000001</v>
      </c>
      <c r="J5">
        <v>2</v>
      </c>
      <c r="K5">
        <v>0.24399999999999999</v>
      </c>
      <c r="L5">
        <f>K5-0</f>
        <v>0.24399999999999999</v>
      </c>
      <c r="M5">
        <f>K5-0.0214864881783324</f>
        <v>0.22251351182166759</v>
      </c>
      <c r="N5">
        <v>0.24399999999999999</v>
      </c>
      <c r="P5" s="11" t="s">
        <v>104</v>
      </c>
      <c r="Q5" t="s">
        <v>103</v>
      </c>
      <c r="R5">
        <v>18.646601794195831</v>
      </c>
    </row>
    <row r="6" spans="1:19" x14ac:dyDescent="0.35">
      <c r="A6" s="11" t="s">
        <v>102</v>
      </c>
      <c r="B6" s="11" t="s">
        <v>32</v>
      </c>
      <c r="C6" t="s">
        <v>103</v>
      </c>
      <c r="D6">
        <v>0.4256479779650344</v>
      </c>
      <c r="F6">
        <v>2.1099935866775952</v>
      </c>
      <c r="G6">
        <v>0.3</v>
      </c>
      <c r="H6">
        <v>0.30808544160049761</v>
      </c>
      <c r="J6">
        <v>3</v>
      </c>
      <c r="K6">
        <v>0.27900000000000003</v>
      </c>
      <c r="L6">
        <f>K6-0</f>
        <v>0.27900000000000003</v>
      </c>
      <c r="M6">
        <f>K6-0.0214864881783324</f>
        <v>0.25751351182166765</v>
      </c>
      <c r="N6">
        <v>0.27900000000000003</v>
      </c>
      <c r="P6" s="11" t="s">
        <v>105</v>
      </c>
      <c r="Q6" t="s">
        <v>103</v>
      </c>
      <c r="R6">
        <v>18.58714739824071</v>
      </c>
    </row>
    <row r="7" spans="1:19" x14ac:dyDescent="0.35">
      <c r="A7" s="11" t="s">
        <v>109</v>
      </c>
      <c r="B7" s="11" t="s">
        <v>28</v>
      </c>
      <c r="C7" t="s">
        <v>103</v>
      </c>
      <c r="D7">
        <v>0.12717111046973778</v>
      </c>
      <c r="F7">
        <v>2.1217960258730648</v>
      </c>
      <c r="G7">
        <v>0.3</v>
      </c>
      <c r="H7">
        <v>0.23330000000000001</v>
      </c>
      <c r="J7">
        <v>4</v>
      </c>
      <c r="K7">
        <v>0.308</v>
      </c>
      <c r="L7">
        <f>K7-0</f>
        <v>0.308</v>
      </c>
      <c r="M7">
        <f>K7-0.0214864881783324</f>
        <v>0.28651351182166762</v>
      </c>
      <c r="N7">
        <v>0.308</v>
      </c>
      <c r="P7" s="11" t="s">
        <v>106</v>
      </c>
      <c r="Q7" t="s">
        <v>103</v>
      </c>
      <c r="R7">
        <v>18.649645416089335</v>
      </c>
    </row>
    <row r="8" spans="1:19" x14ac:dyDescent="0.35">
      <c r="A8" s="11" t="s">
        <v>109</v>
      </c>
      <c r="B8" s="11" t="s">
        <v>29</v>
      </c>
      <c r="C8" t="s">
        <v>103</v>
      </c>
      <c r="D8">
        <v>0.17669525562309216</v>
      </c>
      <c r="F8">
        <v>2.1223948463723636</v>
      </c>
      <c r="G8">
        <v>0.3</v>
      </c>
      <c r="H8">
        <v>0.23330000000000001</v>
      </c>
      <c r="J8">
        <v>5</v>
      </c>
      <c r="K8">
        <v>0.36</v>
      </c>
      <c r="L8">
        <f>K8-0</f>
        <v>0.36</v>
      </c>
      <c r="M8">
        <f>K8-0.0214864881783324</f>
        <v>0.33851351182166761</v>
      </c>
      <c r="N8">
        <v>0.36</v>
      </c>
      <c r="P8" s="11" t="s">
        <v>107</v>
      </c>
      <c r="Q8" t="s">
        <v>103</v>
      </c>
      <c r="R8">
        <v>18.653914212542254</v>
      </c>
    </row>
    <row r="9" spans="1:19" x14ac:dyDescent="0.35">
      <c r="A9" s="11" t="s">
        <v>109</v>
      </c>
      <c r="B9" s="11" t="s">
        <v>30</v>
      </c>
      <c r="C9" t="s">
        <v>103</v>
      </c>
      <c r="D9">
        <v>0.22101867109620976</v>
      </c>
      <c r="F9" s="22" t="s">
        <v>116</v>
      </c>
      <c r="G9" s="22"/>
      <c r="H9" s="22"/>
      <c r="I9" s="22"/>
      <c r="J9" s="22"/>
      <c r="K9" s="22"/>
      <c r="L9" s="22"/>
      <c r="M9" s="22"/>
      <c r="N9" s="22"/>
      <c r="O9" s="22"/>
    </row>
    <row r="10" spans="1:19" ht="124" x14ac:dyDescent="0.35">
      <c r="A10" s="11" t="s">
        <v>109</v>
      </c>
      <c r="B10" s="11" t="s">
        <v>31</v>
      </c>
      <c r="C10" t="s">
        <v>103</v>
      </c>
      <c r="D10">
        <v>0.2722320203518917</v>
      </c>
      <c r="E10" t="s">
        <v>117</v>
      </c>
      <c r="F10" s="21" t="s">
        <v>110</v>
      </c>
      <c r="G10" s="21" t="s">
        <v>111</v>
      </c>
      <c r="H10" s="21" t="s">
        <v>112</v>
      </c>
      <c r="I10" s="21" t="s">
        <v>113</v>
      </c>
      <c r="J10" s="21" t="s">
        <v>114</v>
      </c>
      <c r="K10" s="21" t="s">
        <v>115</v>
      </c>
    </row>
    <row r="11" spans="1:19" x14ac:dyDescent="0.35">
      <c r="A11" s="11" t="s">
        <v>109</v>
      </c>
      <c r="B11" s="11" t="s">
        <v>32</v>
      </c>
      <c r="C11" t="s">
        <v>103</v>
      </c>
      <c r="D11">
        <v>0.41749671541826289</v>
      </c>
      <c r="E11">
        <v>1</v>
      </c>
      <c r="F11">
        <f>D2</f>
        <v>0.10909223686553587</v>
      </c>
      <c r="G11">
        <f>D12</f>
        <v>0.10663573627146088</v>
      </c>
      <c r="H11">
        <f>D27</f>
        <v>0.12717111046973806</v>
      </c>
      <c r="I11">
        <f>D22</f>
        <v>0.10779348130739209</v>
      </c>
      <c r="J11">
        <f>D17</f>
        <v>0.11052780906819124</v>
      </c>
      <c r="K11">
        <f>D7</f>
        <v>0.12717111046973778</v>
      </c>
    </row>
    <row r="12" spans="1:19" x14ac:dyDescent="0.35">
      <c r="A12" s="11" t="s">
        <v>104</v>
      </c>
      <c r="B12" s="11" t="s">
        <v>28</v>
      </c>
      <c r="C12" t="s">
        <v>103</v>
      </c>
      <c r="D12">
        <v>0.10663573627146088</v>
      </c>
      <c r="E12">
        <v>2</v>
      </c>
      <c r="F12">
        <f t="shared" ref="F12:F15" si="0">D3</f>
        <v>0.18038743828147782</v>
      </c>
      <c r="G12">
        <f t="shared" ref="G12:G15" si="1">D13</f>
        <v>0.17667201669997287</v>
      </c>
      <c r="H12">
        <f t="shared" ref="H12:H15" si="2">D28</f>
        <v>0.17669525562309207</v>
      </c>
      <c r="I12">
        <f t="shared" ref="I12:I15" si="3">D23</f>
        <v>0.17883422693541642</v>
      </c>
      <c r="J12">
        <f t="shared" ref="J12:J15" si="4">D18</f>
        <v>0.1800469370668768</v>
      </c>
      <c r="K12">
        <f t="shared" ref="K12:K15" si="5">D8</f>
        <v>0.17669525562309216</v>
      </c>
    </row>
    <row r="13" spans="1:19" x14ac:dyDescent="0.35">
      <c r="A13" s="11" t="s">
        <v>104</v>
      </c>
      <c r="B13" s="11" t="s">
        <v>29</v>
      </c>
      <c r="C13" t="s">
        <v>103</v>
      </c>
      <c r="D13">
        <v>0.17667201669997287</v>
      </c>
      <c r="E13">
        <v>3</v>
      </c>
      <c r="F13">
        <f t="shared" si="0"/>
        <v>0.22552386147637066</v>
      </c>
      <c r="G13">
        <f t="shared" si="1"/>
        <v>0.22099679691672267</v>
      </c>
      <c r="H13">
        <f t="shared" si="2"/>
        <v>0.22101867109620973</v>
      </c>
      <c r="I13">
        <f t="shared" si="3"/>
        <v>0.22387968594492114</v>
      </c>
      <c r="J13">
        <f t="shared" si="4"/>
        <v>0.22417353362537942</v>
      </c>
      <c r="K13">
        <f t="shared" si="5"/>
        <v>0.22101867109620976</v>
      </c>
    </row>
    <row r="14" spans="1:19" x14ac:dyDescent="0.35">
      <c r="A14" s="11" t="s">
        <v>104</v>
      </c>
      <c r="B14" s="11" t="s">
        <v>30</v>
      </c>
      <c r="C14" t="s">
        <v>103</v>
      </c>
      <c r="D14">
        <v>0.22099679691672267</v>
      </c>
      <c r="E14">
        <v>4</v>
      </c>
      <c r="F14">
        <f t="shared" si="0"/>
        <v>0.27768284678707228</v>
      </c>
      <c r="G14">
        <f t="shared" si="1"/>
        <v>0.27221132579744745</v>
      </c>
      <c r="H14">
        <f t="shared" si="2"/>
        <v>0.27223202035189181</v>
      </c>
      <c r="I14">
        <f t="shared" si="3"/>
        <v>0.27595390732047337</v>
      </c>
      <c r="J14">
        <f t="shared" si="4"/>
        <v>0.27521675766885279</v>
      </c>
      <c r="K14">
        <f t="shared" si="5"/>
        <v>0.2722320203518917</v>
      </c>
      <c r="N14" t="s">
        <v>132</v>
      </c>
    </row>
    <row r="15" spans="1:19" x14ac:dyDescent="0.35">
      <c r="A15" s="11" t="s">
        <v>104</v>
      </c>
      <c r="B15" s="11" t="s">
        <v>31</v>
      </c>
      <c r="C15" t="s">
        <v>103</v>
      </c>
      <c r="D15">
        <v>0.27221132579744745</v>
      </c>
      <c r="E15">
        <v>5</v>
      </c>
      <c r="F15">
        <f t="shared" si="0"/>
        <v>0.4256479779650344</v>
      </c>
      <c r="G15">
        <f t="shared" si="1"/>
        <v>0.41747821132708424</v>
      </c>
      <c r="H15">
        <f t="shared" si="2"/>
        <v>0.41749671541826289</v>
      </c>
      <c r="I15">
        <f t="shared" si="3"/>
        <v>0.42378314834923408</v>
      </c>
      <c r="J15">
        <f t="shared" si="4"/>
        <v>0.4201655378956406</v>
      </c>
      <c r="K15">
        <f t="shared" si="5"/>
        <v>0.41749671541826289</v>
      </c>
      <c r="N15" t="s">
        <v>139</v>
      </c>
      <c r="O15" t="s">
        <v>23</v>
      </c>
      <c r="P15" t="s">
        <v>3</v>
      </c>
      <c r="Q15" t="s">
        <v>4</v>
      </c>
      <c r="R15" t="s">
        <v>131</v>
      </c>
      <c r="S15" t="s">
        <v>133</v>
      </c>
    </row>
    <row r="16" spans="1:19" x14ac:dyDescent="0.35">
      <c r="A16" s="11" t="s">
        <v>104</v>
      </c>
      <c r="B16" s="11" t="s">
        <v>32</v>
      </c>
      <c r="C16" t="s">
        <v>103</v>
      </c>
      <c r="D16">
        <v>0.41747821132708424</v>
      </c>
      <c r="E16" t="s">
        <v>118</v>
      </c>
      <c r="F16">
        <f t="array" ref="F16">AVERAGE(ABS(F11:F15-TRANSPOSE(F11:F15)))/AVERAGE(F11:F15)/2</f>
        <v>0.23980506956397987</v>
      </c>
      <c r="G16">
        <f t="array" ref="G16">AVERAGE(ABS(G11:G15-TRANSPOSE(G11:G15)))/AVERAGE(G11:G15)/2</f>
        <v>0.24027732365180446</v>
      </c>
      <c r="H16">
        <f t="array" ref="H16">AVERAGE(ABS(H11:H15-TRANSPOSE(H11:H15)))/AVERAGE(H11:H15)/2</f>
        <v>0.22268411232598995</v>
      </c>
      <c r="I16">
        <f t="array" ref="I16">AVERAGE(ABS(I11:I15-TRANSPOSE(I11:I15)))/AVERAGE(I11:I15)/2</f>
        <v>0.2409757845382812</v>
      </c>
      <c r="J16">
        <f t="array" ref="J16">AVERAGE(ABS(J11:J15-TRANSPOSE(J11:J15)))/AVERAGE(J11:J15)/2</f>
        <v>0.23615477298886817</v>
      </c>
      <c r="K16">
        <f t="array" ref="K16">AVERAGE(ABS(K11:K15-TRANSPOSE(K11:K15)))/AVERAGE(K11:K15)/2</f>
        <v>0.22268411232599011</v>
      </c>
      <c r="N16" s="19">
        <f>F18/$F$18*100</f>
        <v>100</v>
      </c>
      <c r="O16" s="19">
        <f t="shared" ref="O16:S16" si="6">G18/$F$18*100</f>
        <v>98.845116225039575</v>
      </c>
      <c r="P16" s="19">
        <f t="shared" si="6"/>
        <v>98.883879150816384</v>
      </c>
      <c r="Q16" s="19">
        <f t="shared" si="6"/>
        <v>98.861250379837799</v>
      </c>
      <c r="R16" s="19">
        <f t="shared" si="6"/>
        <v>98.52995012972977</v>
      </c>
      <c r="S16" s="19">
        <f t="shared" si="6"/>
        <v>98.883879150816369</v>
      </c>
    </row>
    <row r="17" spans="1:19" x14ac:dyDescent="0.35">
      <c r="A17" s="11" t="s">
        <v>105</v>
      </c>
      <c r="B17" s="11" t="s">
        <v>28</v>
      </c>
      <c r="C17" t="s">
        <v>103</v>
      </c>
      <c r="D17">
        <v>0.11052780906819124</v>
      </c>
    </row>
    <row r="18" spans="1:19" x14ac:dyDescent="0.35">
      <c r="A18" s="11" t="s">
        <v>105</v>
      </c>
      <c r="B18" s="11" t="s">
        <v>29</v>
      </c>
      <c r="C18" t="s">
        <v>103</v>
      </c>
      <c r="D18">
        <v>0.1800469370668768</v>
      </c>
      <c r="E18" t="s">
        <v>93</v>
      </c>
      <c r="F18">
        <f>R3</f>
        <v>18.864464433167665</v>
      </c>
      <c r="G18">
        <f>R5</f>
        <v>18.646601794195831</v>
      </c>
      <c r="H18">
        <f>R8</f>
        <v>18.653914212542254</v>
      </c>
      <c r="I18">
        <f>R7</f>
        <v>18.649645416089335</v>
      </c>
      <c r="J18">
        <f>R6</f>
        <v>18.58714739824071</v>
      </c>
      <c r="K18">
        <f>R4</f>
        <v>18.653914212542251</v>
      </c>
      <c r="N18" t="s">
        <v>134</v>
      </c>
    </row>
    <row r="19" spans="1:19" x14ac:dyDescent="0.35">
      <c r="A19" s="11" t="s">
        <v>105</v>
      </c>
      <c r="B19" s="11" t="s">
        <v>30</v>
      </c>
      <c r="C19" t="s">
        <v>103</v>
      </c>
      <c r="D19">
        <v>0.22417353362537942</v>
      </c>
      <c r="E19" t="s">
        <v>119</v>
      </c>
      <c r="F19">
        <f>5/F20</f>
        <v>4.9028093463110975</v>
      </c>
      <c r="G19">
        <f>5.41/G20</f>
        <v>5.0860201097326785</v>
      </c>
      <c r="H19">
        <f>5/H20</f>
        <v>4.7005731143555245</v>
      </c>
      <c r="I19">
        <f>5/I20</f>
        <v>4.7005731143555254</v>
      </c>
      <c r="J19">
        <f>5/J20</f>
        <v>4.7005731143555254</v>
      </c>
      <c r="K19">
        <f>5/K20</f>
        <v>4.7005731143555254</v>
      </c>
      <c r="N19" t="s">
        <v>139</v>
      </c>
      <c r="O19" t="s">
        <v>23</v>
      </c>
      <c r="P19" t="s">
        <v>3</v>
      </c>
      <c r="Q19" t="s">
        <v>4</v>
      </c>
      <c r="R19" t="s">
        <v>131</v>
      </c>
    </row>
    <row r="20" spans="1:19" x14ac:dyDescent="0.35">
      <c r="A20" s="11" t="s">
        <v>105</v>
      </c>
      <c r="B20" s="11" t="s">
        <v>31</v>
      </c>
      <c r="C20" t="s">
        <v>103</v>
      </c>
      <c r="D20">
        <v>0.27521675766885279</v>
      </c>
      <c r="E20" t="s">
        <v>120</v>
      </c>
      <c r="F20">
        <v>1.0198234617795263</v>
      </c>
      <c r="G20">
        <v>1.0637000804710444</v>
      </c>
      <c r="H20">
        <v>1.0637000804710446</v>
      </c>
      <c r="I20">
        <v>1.0637000804710444</v>
      </c>
      <c r="J20">
        <v>1.0637000804710444</v>
      </c>
      <c r="K20">
        <v>1.0637000804710444</v>
      </c>
      <c r="N20" s="9">
        <f>F16</f>
        <v>0.23980506956397987</v>
      </c>
      <c r="O20" s="9">
        <f t="shared" ref="O20:R20" si="7">G16</f>
        <v>0.24027732365180446</v>
      </c>
      <c r="P20" s="9">
        <f t="shared" si="7"/>
        <v>0.22268411232598995</v>
      </c>
      <c r="Q20" s="9">
        <f t="shared" si="7"/>
        <v>0.2409757845382812</v>
      </c>
      <c r="R20" s="9">
        <f t="shared" si="7"/>
        <v>0.23615477298886817</v>
      </c>
      <c r="S20" s="9"/>
    </row>
    <row r="21" spans="1:19" x14ac:dyDescent="0.35">
      <c r="A21" s="11" t="s">
        <v>105</v>
      </c>
      <c r="B21" s="11" t="s">
        <v>32</v>
      </c>
      <c r="C21" t="s">
        <v>103</v>
      </c>
      <c r="D21">
        <v>0.4201655378956406</v>
      </c>
      <c r="E21" t="s">
        <v>121</v>
      </c>
      <c r="F21">
        <v>5</v>
      </c>
      <c r="G21">
        <v>5.41</v>
      </c>
      <c r="H21">
        <v>5</v>
      </c>
      <c r="I21">
        <v>5</v>
      </c>
      <c r="J21">
        <v>5</v>
      </c>
      <c r="K21">
        <v>5</v>
      </c>
    </row>
    <row r="22" spans="1:19" x14ac:dyDescent="0.35">
      <c r="A22" s="11" t="s">
        <v>106</v>
      </c>
      <c r="B22" s="11" t="s">
        <v>28</v>
      </c>
      <c r="C22" t="s">
        <v>103</v>
      </c>
      <c r="D22">
        <v>0.10779348130739209</v>
      </c>
      <c r="E22" t="s">
        <v>129</v>
      </c>
      <c r="F22">
        <f>H3</f>
        <v>0.2332890246367525</v>
      </c>
      <c r="G22">
        <f>H5</f>
        <v>0.23300000000000001</v>
      </c>
      <c r="H22">
        <f>H8</f>
        <v>0.23330000000000001</v>
      </c>
      <c r="I22">
        <f>H7</f>
        <v>0.23330000000000001</v>
      </c>
      <c r="J22">
        <f>H6</f>
        <v>0.30808544160049761</v>
      </c>
      <c r="K22">
        <f>H4</f>
        <v>0.23330000000000001</v>
      </c>
      <c r="N22" t="s">
        <v>135</v>
      </c>
    </row>
    <row r="23" spans="1:19" x14ac:dyDescent="0.35">
      <c r="A23" s="11" t="s">
        <v>106</v>
      </c>
      <c r="B23" s="11" t="s">
        <v>29</v>
      </c>
      <c r="C23" t="s">
        <v>103</v>
      </c>
      <c r="D23">
        <v>0.17883422693541642</v>
      </c>
      <c r="E23" t="s">
        <v>136</v>
      </c>
      <c r="F23">
        <f>F21+5*F22</f>
        <v>6.1664451231837623</v>
      </c>
      <c r="G23">
        <f t="shared" ref="G23:K23" si="8">G21+5*G22</f>
        <v>6.5750000000000002</v>
      </c>
      <c r="H23">
        <f t="shared" si="8"/>
        <v>6.1665000000000001</v>
      </c>
      <c r="I23">
        <f t="shared" si="8"/>
        <v>6.1665000000000001</v>
      </c>
      <c r="J23">
        <f t="shared" si="8"/>
        <v>6.5404272080024883</v>
      </c>
      <c r="K23">
        <f t="shared" si="8"/>
        <v>6.1665000000000001</v>
      </c>
      <c r="M23" t="s">
        <v>122</v>
      </c>
      <c r="N23" s="18">
        <f>F24</f>
        <v>0.23273830677275034</v>
      </c>
      <c r="O23" s="18">
        <f t="shared" ref="O23:R23" si="9">G24</f>
        <v>0.63687189574756475</v>
      </c>
      <c r="P23" s="18">
        <f t="shared" si="9"/>
        <v>0.63671845391170911</v>
      </c>
      <c r="Q23" s="18">
        <f t="shared" si="9"/>
        <v>0.6365388077619194</v>
      </c>
      <c r="R23" s="18">
        <f t="shared" si="9"/>
        <v>0.63299807600327851</v>
      </c>
    </row>
    <row r="24" spans="1:19" x14ac:dyDescent="0.35">
      <c r="A24" s="11" t="s">
        <v>106</v>
      </c>
      <c r="B24" s="11" t="s">
        <v>30</v>
      </c>
      <c r="C24" t="s">
        <v>103</v>
      </c>
      <c r="D24">
        <v>0.22387968594492114</v>
      </c>
      <c r="E24" t="s">
        <v>122</v>
      </c>
      <c r="F24">
        <f>F3*G3</f>
        <v>0.23273830677275034</v>
      </c>
      <c r="G24">
        <f>F5*G5</f>
        <v>0.63687189574756475</v>
      </c>
      <c r="H24">
        <f>F8*G8</f>
        <v>0.63671845391170911</v>
      </c>
      <c r="I24">
        <f>F7*G7</f>
        <v>0.6365388077619194</v>
      </c>
      <c r="J24">
        <f>F6*G6</f>
        <v>0.63299807600327851</v>
      </c>
      <c r="K24">
        <f>F4*G4</f>
        <v>0.63671845391170723</v>
      </c>
      <c r="M24" t="s">
        <v>137</v>
      </c>
      <c r="N24" s="18">
        <f>F26*F23</f>
        <v>5.9337068164110116</v>
      </c>
      <c r="O24" s="18">
        <f t="shared" ref="O24:R24" si="10">G26*G23</f>
        <v>5.938128104252435</v>
      </c>
      <c r="P24" s="18">
        <f t="shared" si="10"/>
        <v>5.5297815460882918</v>
      </c>
      <c r="Q24" s="18">
        <f t="shared" si="10"/>
        <v>5.5299611922380807</v>
      </c>
      <c r="R24" s="18">
        <f t="shared" si="10"/>
        <v>5.9074291319992103</v>
      </c>
    </row>
    <row r="25" spans="1:19" x14ac:dyDescent="0.35">
      <c r="A25" s="11" t="s">
        <v>106</v>
      </c>
      <c r="B25" s="11" t="s">
        <v>31</v>
      </c>
      <c r="C25" t="s">
        <v>103</v>
      </c>
      <c r="D25">
        <v>0.27595390732047337</v>
      </c>
      <c r="E25" t="s">
        <v>127</v>
      </c>
      <c r="F25">
        <f>F24/F23</f>
        <v>3.7742702987452609E-2</v>
      </c>
      <c r="G25">
        <f t="shared" ref="G25:K25" si="11">G24/G23</f>
        <v>9.6862645741074491E-2</v>
      </c>
      <c r="H25">
        <f t="shared" si="11"/>
        <v>0.10325443183519162</v>
      </c>
      <c r="I25">
        <f t="shared" si="11"/>
        <v>0.10322529923975017</v>
      </c>
      <c r="J25">
        <f t="shared" si="11"/>
        <v>9.678237458690446E-2</v>
      </c>
      <c r="K25">
        <f t="shared" si="11"/>
        <v>0.10325443183519131</v>
      </c>
      <c r="N25" t="s">
        <v>139</v>
      </c>
      <c r="O25" t="s">
        <v>23</v>
      </c>
      <c r="P25" t="s">
        <v>3</v>
      </c>
      <c r="Q25" t="s">
        <v>4</v>
      </c>
      <c r="R25" t="s">
        <v>131</v>
      </c>
    </row>
    <row r="26" spans="1:19" x14ac:dyDescent="0.35">
      <c r="A26" s="11" t="s">
        <v>106</v>
      </c>
      <c r="B26" s="11" t="s">
        <v>32</v>
      </c>
      <c r="C26" t="s">
        <v>103</v>
      </c>
      <c r="D26">
        <v>0.42378314834923408</v>
      </c>
      <c r="E26" t="s">
        <v>128</v>
      </c>
      <c r="F26">
        <f>1-F25</f>
        <v>0.96225729701254736</v>
      </c>
      <c r="G26">
        <f t="shared" ref="G26:K26" si="12">1-G25</f>
        <v>0.9031373542589255</v>
      </c>
      <c r="H26">
        <f t="shared" si="12"/>
        <v>0.89674556816480844</v>
      </c>
      <c r="I26">
        <f t="shared" si="12"/>
        <v>0.89677470076024979</v>
      </c>
      <c r="J26">
        <f t="shared" si="12"/>
        <v>0.90321762541309558</v>
      </c>
      <c r="K26">
        <f t="shared" si="12"/>
        <v>0.89674556816480866</v>
      </c>
      <c r="M26" t="s">
        <v>138</v>
      </c>
      <c r="N26">
        <f>N24/$F$23</f>
        <v>0.96225729701254736</v>
      </c>
      <c r="O26">
        <f>O24/$F$23</f>
        <v>0.96297428836706389</v>
      </c>
      <c r="P26">
        <f>P24/$F$23</f>
        <v>0.89675354853936362</v>
      </c>
      <c r="Q26">
        <f>Q24/$F$23</f>
        <v>0.89678268139406347</v>
      </c>
      <c r="R26">
        <f>R24/$F$23</f>
        <v>0.95799589779681349</v>
      </c>
    </row>
    <row r="27" spans="1:19" x14ac:dyDescent="0.35">
      <c r="A27" s="11" t="s">
        <v>107</v>
      </c>
      <c r="B27" s="11" t="s">
        <v>28</v>
      </c>
      <c r="C27" t="s">
        <v>103</v>
      </c>
      <c r="D27">
        <v>0.12717111046973806</v>
      </c>
      <c r="M27" t="s">
        <v>140</v>
      </c>
      <c r="N27">
        <f>N23/$F$23</f>
        <v>3.7742702987452609E-2</v>
      </c>
      <c r="O27">
        <f>O23/$F$23</f>
        <v>0.10328023407735201</v>
      </c>
      <c r="P27">
        <f>P23/$F$23</f>
        <v>0.1032553507235249</v>
      </c>
      <c r="Q27">
        <f>Q23/$F$23</f>
        <v>0.10322621786882483</v>
      </c>
      <c r="R27">
        <f>R23/$F$23</f>
        <v>0.10265202452275435</v>
      </c>
    </row>
    <row r="28" spans="1:19" x14ac:dyDescent="0.35">
      <c r="A28" s="11" t="s">
        <v>107</v>
      </c>
      <c r="B28" s="11" t="s">
        <v>29</v>
      </c>
      <c r="C28" t="s">
        <v>103</v>
      </c>
      <c r="D28">
        <v>0.17669525562309207</v>
      </c>
    </row>
    <row r="29" spans="1:19" x14ac:dyDescent="0.35">
      <c r="A29" s="11" t="s">
        <v>107</v>
      </c>
      <c r="B29" s="11" t="s">
        <v>30</v>
      </c>
      <c r="C29" t="s">
        <v>103</v>
      </c>
      <c r="D29">
        <v>0.22101867109620973</v>
      </c>
      <c r="N29" t="s">
        <v>139</v>
      </c>
      <c r="O29" t="s">
        <v>23</v>
      </c>
      <c r="P29" t="s">
        <v>3</v>
      </c>
      <c r="Q29" t="s">
        <v>4</v>
      </c>
      <c r="R29" t="s">
        <v>131</v>
      </c>
    </row>
    <row r="30" spans="1:19" x14ac:dyDescent="0.35">
      <c r="A30" s="11" t="s">
        <v>107</v>
      </c>
      <c r="B30" s="11" t="s">
        <v>31</v>
      </c>
      <c r="C30" t="s">
        <v>103</v>
      </c>
      <c r="D30">
        <v>0.27223202035189181</v>
      </c>
      <c r="M30" t="s">
        <v>141</v>
      </c>
      <c r="N30">
        <v>5.8646385150141382</v>
      </c>
      <c r="O30">
        <v>2.1223948463723574</v>
      </c>
      <c r="P30">
        <v>2.1229063191585493</v>
      </c>
      <c r="Q30">
        <v>2.1099935866775952</v>
      </c>
      <c r="R30">
        <v>2.1217960258730648</v>
      </c>
      <c r="S30">
        <v>2.1223948463723636</v>
      </c>
    </row>
    <row r="31" spans="1:19" x14ac:dyDescent="0.35">
      <c r="A31" s="11" t="s">
        <v>107</v>
      </c>
      <c r="B31" s="11" t="s">
        <v>32</v>
      </c>
      <c r="C31" t="s">
        <v>103</v>
      </c>
      <c r="D31">
        <v>0.41749671541826289</v>
      </c>
    </row>
    <row r="32" spans="1:19" x14ac:dyDescent="0.35">
      <c r="N32">
        <f>O30/N30</f>
        <v>0.36189695936736532</v>
      </c>
      <c r="O32" s="4">
        <f>1-N32</f>
        <v>0.63810304063263468</v>
      </c>
    </row>
    <row r="35" spans="7:7" x14ac:dyDescent="0.35">
      <c r="G35" s="20"/>
    </row>
    <row r="36" spans="7:7" x14ac:dyDescent="0.35">
      <c r="G36" s="20"/>
    </row>
    <row r="37" spans="7:7" x14ac:dyDescent="0.35">
      <c r="G37" s="20"/>
    </row>
    <row r="38" spans="7:7" x14ac:dyDescent="0.35">
      <c r="G38" s="20"/>
    </row>
    <row r="39" spans="7:7" x14ac:dyDescent="0.35">
      <c r="G39" s="20"/>
    </row>
    <row r="40" spans="7:7" x14ac:dyDescent="0.35">
      <c r="G40" s="20"/>
    </row>
  </sheetData>
  <mergeCells count="1">
    <mergeCell ref="F9:O9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AD73-B3BB-4873-A8CD-329D64C66368}">
  <dimension ref="B2:S42"/>
  <sheetViews>
    <sheetView tabSelected="1" workbookViewId="0">
      <selection activeCell="F22" sqref="F22"/>
    </sheetView>
  </sheetViews>
  <sheetFormatPr defaultColWidth="8.83203125" defaultRowHeight="15.5" x14ac:dyDescent="0.35"/>
  <cols>
    <col min="3" max="3" width="11.6640625" bestFit="1" customWidth="1"/>
  </cols>
  <sheetData>
    <row r="2" spans="2:14" x14ac:dyDescent="0.35">
      <c r="B2" t="s">
        <v>157</v>
      </c>
      <c r="I2" t="s">
        <v>148</v>
      </c>
    </row>
    <row r="3" spans="2:14" x14ac:dyDescent="0.35">
      <c r="B3" t="s">
        <v>142</v>
      </c>
      <c r="C3" t="s">
        <v>143</v>
      </c>
      <c r="D3" t="s">
        <v>144</v>
      </c>
      <c r="E3" t="s">
        <v>147</v>
      </c>
      <c r="F3" t="s">
        <v>145</v>
      </c>
      <c r="G3" t="s">
        <v>146</v>
      </c>
      <c r="I3" t="s">
        <v>142</v>
      </c>
      <c r="J3" t="s">
        <v>143</v>
      </c>
      <c r="K3" t="s">
        <v>144</v>
      </c>
      <c r="L3" t="s">
        <v>147</v>
      </c>
      <c r="M3" t="s">
        <v>145</v>
      </c>
      <c r="N3" t="s">
        <v>146</v>
      </c>
    </row>
    <row r="4" spans="2:14" x14ac:dyDescent="0.35">
      <c r="B4">
        <v>1</v>
      </c>
      <c r="C4">
        <v>0.1208136914113225</v>
      </c>
      <c r="D4">
        <v>0.11270785265624129</v>
      </c>
      <c r="E4">
        <v>0.11052780906819128</v>
      </c>
      <c r="F4">
        <v>0.10741861304832212</v>
      </c>
      <c r="G4">
        <v>0.10666949500529135</v>
      </c>
      <c r="I4">
        <v>1</v>
      </c>
      <c r="J4">
        <v>0.11605089925984481</v>
      </c>
      <c r="K4">
        <v>0.10978022921700975</v>
      </c>
      <c r="L4">
        <v>0.10909223686553587</v>
      </c>
      <c r="M4">
        <v>0.10787224129611755</v>
      </c>
      <c r="N4">
        <v>0.10745661261874732</v>
      </c>
    </row>
    <row r="5" spans="2:14" x14ac:dyDescent="0.35">
      <c r="B5">
        <v>2</v>
      </c>
      <c r="C5">
        <v>0.1861286854362405</v>
      </c>
      <c r="D5">
        <v>0.18126477759686904</v>
      </c>
      <c r="E5">
        <v>0.18004693706687669</v>
      </c>
      <c r="F5">
        <v>0.17850901718156872</v>
      </c>
      <c r="G5">
        <v>0.17824764177124988</v>
      </c>
      <c r="I5">
        <v>2</v>
      </c>
      <c r="J5">
        <v>0.18405475497083032</v>
      </c>
      <c r="K5">
        <v>0.18082244711549694</v>
      </c>
      <c r="L5">
        <v>0.18038743828147782</v>
      </c>
      <c r="M5">
        <v>0.17964813724359877</v>
      </c>
      <c r="N5">
        <v>0.17941535621733626</v>
      </c>
    </row>
    <row r="6" spans="2:14" x14ac:dyDescent="0.35">
      <c r="B6">
        <v>3</v>
      </c>
      <c r="C6">
        <v>0.2280546449278579</v>
      </c>
      <c r="D6">
        <v>0.22488295565167565</v>
      </c>
      <c r="E6">
        <v>0.22417353362537928</v>
      </c>
      <c r="F6">
        <v>0.22347824690081169</v>
      </c>
      <c r="G6">
        <v>0.22348438471615284</v>
      </c>
      <c r="I6">
        <v>3</v>
      </c>
      <c r="J6">
        <v>0.22743831595500258</v>
      </c>
      <c r="K6">
        <v>0.22582837451556192</v>
      </c>
      <c r="L6">
        <v>0.22552386147637066</v>
      </c>
      <c r="M6">
        <v>0.22503491782646171</v>
      </c>
      <c r="N6">
        <v>0.22489870315374852</v>
      </c>
    </row>
    <row r="7" spans="2:14" x14ac:dyDescent="0.35">
      <c r="B7">
        <v>4</v>
      </c>
      <c r="C7">
        <v>0.27676077992779646</v>
      </c>
      <c r="D7">
        <v>0.27538365881228022</v>
      </c>
      <c r="E7">
        <v>0.27521675766885279</v>
      </c>
      <c r="F7">
        <v>0.27542726179255711</v>
      </c>
      <c r="G7">
        <v>0.27572410271400527</v>
      </c>
      <c r="I7">
        <v>4</v>
      </c>
      <c r="J7">
        <v>0.27771950692836073</v>
      </c>
      <c r="K7">
        <v>0.27784980986992097</v>
      </c>
      <c r="L7">
        <v>0.27768284678707228</v>
      </c>
      <c r="M7">
        <v>0.27745911171921606</v>
      </c>
      <c r="N7">
        <v>0.27742591668451189</v>
      </c>
    </row>
    <row r="8" spans="2:14" x14ac:dyDescent="0.35">
      <c r="B8">
        <v>5</v>
      </c>
      <c r="C8">
        <v>0.41567873020989971</v>
      </c>
      <c r="D8">
        <v>0.41892429831235134</v>
      </c>
      <c r="E8">
        <v>0.42016553789564043</v>
      </c>
      <c r="F8">
        <v>0.4227479919880372</v>
      </c>
      <c r="G8">
        <v>0.42381590045097656</v>
      </c>
      <c r="I8">
        <v>5</v>
      </c>
      <c r="J8">
        <v>0.4207875488817811</v>
      </c>
      <c r="K8">
        <v>0.42546327082741647</v>
      </c>
      <c r="L8">
        <v>0.4256479779650344</v>
      </c>
      <c r="M8">
        <v>0.42610649782545579</v>
      </c>
      <c r="N8">
        <v>0.42634062367675774</v>
      </c>
    </row>
    <row r="10" spans="2:14" x14ac:dyDescent="0.35">
      <c r="B10" t="s">
        <v>118</v>
      </c>
      <c r="C10">
        <f t="array" ref="C10">AVERAGE(ABS(C4:C8-TRANSPOSE(C4:C8)))/AVERAGE(C4:C8)/2</f>
        <v>0.22171807809183544</v>
      </c>
      <c r="D10">
        <f t="array" ref="D10">AVERAGE(ABS(D4:D8-TRANSPOSE(D4:D8)))/AVERAGE(D4:D8)/2</f>
        <v>0.23296175576238803</v>
      </c>
      <c r="E10">
        <f t="array" ref="E10">AVERAGE(ABS(E4:E8-TRANSPOSE(E4:E8)))/AVERAGE(E4:E8)/2</f>
        <v>0.23615477298886817</v>
      </c>
      <c r="F10">
        <f t="array" ref="F10">AVERAGE(ABS(F4:F8-TRANSPOSE(F4:F8)))/AVERAGE(F4:F8)/2</f>
        <v>0.24100310409499529</v>
      </c>
      <c r="G10">
        <f t="array" ref="G10">AVERAGE(ABS(G4:G8-TRANSPOSE(G4:G8)))/AVERAGE(G4:G8)/2</f>
        <v>0.24231943579934637</v>
      </c>
      <c r="I10" t="s">
        <v>118</v>
      </c>
      <c r="J10">
        <f t="array" ref="J10">AVERAGE(ABS(J4:J8-TRANSPOSE(J4:J8)))/AVERAGE(J4:J8)/2</f>
        <v>0.22939927826586246</v>
      </c>
      <c r="K10">
        <f t="array" ref="K10">AVERAGE(ABS(K4:K8-TRANSPOSE(K4:K8)))/AVERAGE(K4:K8)/2</f>
        <v>0.23886762055657323</v>
      </c>
      <c r="L10">
        <f t="array" ref="L10">AVERAGE(ABS(L4:L8-TRANSPOSE(L4:L8)))/AVERAGE(L4:L8)/2</f>
        <v>0.23980506956397987</v>
      </c>
      <c r="M10">
        <f t="array" ref="M10">AVERAGE(ABS(M4:M8-TRANSPOSE(M4:M8)))/AVERAGE(M4:M8)/2</f>
        <v>0.24151529143702477</v>
      </c>
      <c r="N10">
        <f t="array" ref="N10">AVERAGE(ABS(N4:N8-TRANSPOSE(N4:N8)))/AVERAGE(N4:N8)/2</f>
        <v>0.2421245767244089</v>
      </c>
    </row>
    <row r="14" spans="2:14" x14ac:dyDescent="0.35">
      <c r="B14" t="s">
        <v>149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</row>
    <row r="15" spans="2:14" x14ac:dyDescent="0.35">
      <c r="B15" t="s">
        <v>150</v>
      </c>
      <c r="C15">
        <v>0.22939927826586246</v>
      </c>
      <c r="D15">
        <v>0.23886762055657323</v>
      </c>
      <c r="E15">
        <v>0.23980506956397987</v>
      </c>
      <c r="F15">
        <v>0.24151529143702477</v>
      </c>
      <c r="G15">
        <v>0.2421245767244089</v>
      </c>
    </row>
    <row r="16" spans="2:14" x14ac:dyDescent="0.35">
      <c r="B16" t="s">
        <v>151</v>
      </c>
      <c r="C16">
        <v>0.22171807809183544</v>
      </c>
      <c r="D16">
        <v>0.23296175576238803</v>
      </c>
      <c r="E16">
        <v>0.23615477298886817</v>
      </c>
      <c r="F16">
        <v>0.24100310409499529</v>
      </c>
      <c r="G16">
        <v>0.24231943579934637</v>
      </c>
    </row>
    <row r="26" spans="2:19" x14ac:dyDescent="0.35">
      <c r="B26" t="s">
        <v>156</v>
      </c>
    </row>
    <row r="28" spans="2:19" x14ac:dyDescent="0.35">
      <c r="B28" t="s">
        <v>148</v>
      </c>
      <c r="I28" t="s">
        <v>157</v>
      </c>
      <c r="O28" t="s">
        <v>158</v>
      </c>
    </row>
    <row r="29" spans="2:19" x14ac:dyDescent="0.35">
      <c r="B29" t="s">
        <v>142</v>
      </c>
      <c r="C29" t="s">
        <v>152</v>
      </c>
      <c r="D29" t="s">
        <v>153</v>
      </c>
      <c r="E29" t="s">
        <v>154</v>
      </c>
      <c r="F29" t="s">
        <v>155</v>
      </c>
      <c r="I29" t="s">
        <v>142</v>
      </c>
      <c r="J29" t="s">
        <v>160</v>
      </c>
      <c r="K29" t="s">
        <v>161</v>
      </c>
      <c r="L29" t="s">
        <v>162</v>
      </c>
      <c r="M29" t="s">
        <v>163</v>
      </c>
      <c r="O29" t="s">
        <v>142</v>
      </c>
      <c r="P29" t="s">
        <v>152</v>
      </c>
      <c r="Q29" t="s">
        <v>153</v>
      </c>
      <c r="R29" t="s">
        <v>154</v>
      </c>
      <c r="S29" t="s">
        <v>155</v>
      </c>
    </row>
    <row r="30" spans="2:19" x14ac:dyDescent="0.35">
      <c r="B30">
        <v>1</v>
      </c>
      <c r="C30">
        <v>0.10909223686553587</v>
      </c>
      <c r="D30">
        <v>0.10223368638721984</v>
      </c>
      <c r="E30">
        <v>9.5374259245424572E-2</v>
      </c>
      <c r="F30">
        <v>8.8513892034611477E-2</v>
      </c>
      <c r="I30">
        <v>1</v>
      </c>
      <c r="J30">
        <v>0.11151209949648379</v>
      </c>
      <c r="K30">
        <v>0.10448117777001403</v>
      </c>
      <c r="L30">
        <v>9.7449354574403943E-2</v>
      </c>
      <c r="M30">
        <v>9.0416564493560586E-2</v>
      </c>
      <c r="O30">
        <v>1</v>
      </c>
      <c r="P30">
        <v>0.10489486404320854</v>
      </c>
      <c r="Q30">
        <v>9.6963802011714686E-2</v>
      </c>
      <c r="R30">
        <v>8.9031503500296622E-2</v>
      </c>
      <c r="S30">
        <v>8.1097857623305528E-2</v>
      </c>
    </row>
    <row r="31" spans="2:19" x14ac:dyDescent="0.35">
      <c r="B31">
        <v>2</v>
      </c>
      <c r="C31">
        <v>0.18038743828147782</v>
      </c>
      <c r="D31">
        <v>0.17444045514685338</v>
      </c>
      <c r="E31">
        <v>0.16849308596688187</v>
      </c>
      <c r="F31">
        <v>0.16254531705670158</v>
      </c>
      <c r="I31">
        <v>2</v>
      </c>
      <c r="J31">
        <v>0.17976900396330994</v>
      </c>
      <c r="K31">
        <v>0.17367226038378006</v>
      </c>
      <c r="L31">
        <v>0.16757510927058919</v>
      </c>
      <c r="M31">
        <v>0.16147753573186682</v>
      </c>
      <c r="O31">
        <v>2</v>
      </c>
      <c r="P31">
        <v>0.17403097137938242</v>
      </c>
      <c r="Q31">
        <v>0.16715411133279143</v>
      </c>
      <c r="R31">
        <v>0.16027671252064155</v>
      </c>
      <c r="S31">
        <v>0.15339875172087084</v>
      </c>
    </row>
    <row r="32" spans="2:19" x14ac:dyDescent="0.35">
      <c r="B32">
        <v>3</v>
      </c>
      <c r="C32">
        <v>0.22552386147637066</v>
      </c>
      <c r="D32">
        <v>0.21992616336003243</v>
      </c>
      <c r="E32">
        <v>0.21432819398126746</v>
      </c>
      <c r="F32">
        <v>0.20872994622605995</v>
      </c>
      <c r="I32">
        <v>3</v>
      </c>
      <c r="J32">
        <v>0.22317692303209746</v>
      </c>
      <c r="K32">
        <v>0.21743818393570569</v>
      </c>
      <c r="L32">
        <v>0.21169915646995358</v>
      </c>
      <c r="M32">
        <v>0.20595983278530358</v>
      </c>
      <c r="O32">
        <v>3</v>
      </c>
      <c r="P32">
        <v>0.21777582862462455</v>
      </c>
      <c r="Q32">
        <v>0.21130289003028754</v>
      </c>
      <c r="R32">
        <v>0.20482957388934261</v>
      </c>
      <c r="S32">
        <v>0.198355868219981</v>
      </c>
    </row>
    <row r="33" spans="2:19" x14ac:dyDescent="0.35">
      <c r="B33">
        <v>4</v>
      </c>
      <c r="C33">
        <v>0.27768284678707228</v>
      </c>
      <c r="D33">
        <v>0.27238704560235755</v>
      </c>
      <c r="E33">
        <v>0.26709104839786113</v>
      </c>
      <c r="F33">
        <v>0.26179485127128138</v>
      </c>
      <c r="I33">
        <v>4</v>
      </c>
      <c r="J33">
        <v>0.2734255779953812</v>
      </c>
      <c r="K33">
        <v>0.26799629152053317</v>
      </c>
      <c r="L33">
        <v>0.26256679564270596</v>
      </c>
      <c r="M33">
        <v>0.25713708601452839</v>
      </c>
      <c r="O33">
        <v>4</v>
      </c>
      <c r="P33">
        <v>0.26831572751552052</v>
      </c>
      <c r="Q33">
        <v>0.26219190405351389</v>
      </c>
      <c r="R33">
        <v>0.25606780828091114</v>
      </c>
      <c r="S33">
        <v>0.24994343365888341</v>
      </c>
    </row>
    <row r="34" spans="2:19" x14ac:dyDescent="0.35">
      <c r="B34">
        <v>5</v>
      </c>
      <c r="C34">
        <v>0.4256479779650344</v>
      </c>
      <c r="D34">
        <v>0.42091275480898843</v>
      </c>
      <c r="E34">
        <v>0.41617743024156473</v>
      </c>
      <c r="F34">
        <v>0.41144200310430085</v>
      </c>
      <c r="I34">
        <v>5</v>
      </c>
      <c r="J34">
        <v>0.41622480546215551</v>
      </c>
      <c r="K34">
        <v>0.41137016393441828</v>
      </c>
      <c r="L34">
        <v>0.40651541334277574</v>
      </c>
      <c r="M34">
        <v>0.40166055237976506</v>
      </c>
      <c r="O34">
        <v>5</v>
      </c>
      <c r="P34">
        <v>0.41165578813864401</v>
      </c>
      <c r="Q34">
        <v>0.40618020926702536</v>
      </c>
      <c r="R34">
        <v>0.40070448987309243</v>
      </c>
      <c r="S34">
        <v>0.39522862802918379</v>
      </c>
    </row>
    <row r="36" spans="2:19" x14ac:dyDescent="0.35">
      <c r="B36" t="s">
        <v>118</v>
      </c>
      <c r="C36">
        <f t="array" ref="C36">AVERAGE(ABS(C30:C34-TRANSPOSE(C30:C34)))/AVERAGE(C30:C34)/2</f>
        <v>0.23980506956397987</v>
      </c>
      <c r="D36">
        <f t="array" ref="D36">AVERAGE(ABS(D30:D34-TRANSPOSE(D30:D34)))/AVERAGE(D30:D34)/2</f>
        <v>0.24718200259686032</v>
      </c>
      <c r="E36">
        <f t="array" ref="E36">AVERAGE(ABS(E30:E34-TRANSPOSE(E30:E34)))/AVERAGE(E30:E34)/2</f>
        <v>0.25492113162637448</v>
      </c>
      <c r="F36">
        <f t="array" ref="F36">AVERAGE(ABS(F30:F34-TRANSPOSE(F30:F34)))/AVERAGE(F30:F34)/2</f>
        <v>0.2630498329180912</v>
      </c>
      <c r="I36" t="s">
        <v>118</v>
      </c>
      <c r="J36">
        <f t="array" ref="J36">AVERAGE(ABS(J30:J34-TRANSPOSE(J30:J34)))/AVERAGE(J30:J34)/2</f>
        <v>0.2335610249555333</v>
      </c>
      <c r="K36">
        <f t="array" ref="K36">AVERAGE(ABS(K30:K34-TRANSPOSE(K30:K34)))/AVERAGE(K30:K34)/2</f>
        <v>0.24106460204790497</v>
      </c>
      <c r="L36">
        <f t="array" ref="L36">AVERAGE(ABS(L30:L34-TRANSPOSE(L30:L34)))/AVERAGE(L30:L34)/2</f>
        <v>0.24895101270143052</v>
      </c>
      <c r="M36">
        <f t="array" ref="M36">AVERAGE(ABS(M30:M34-TRANSPOSE(M30:M34)))/AVERAGE(M30:M34)/2</f>
        <v>0.25725035255230527</v>
      </c>
      <c r="O36" t="s">
        <v>118</v>
      </c>
      <c r="P36">
        <f t="array" ref="P36">AVERAGE(ABS(P30:P34-TRANSPOSE(P30:P34)))/AVERAGE(P30:P34)/2</f>
        <v>0.2406128112843155</v>
      </c>
      <c r="Q36">
        <f t="array" ref="Q36">AVERAGE(ABS(Q30:Q34-TRANSPOSE(Q30:Q34)))/AVERAGE(Q30:Q34)/2</f>
        <v>0.24951041287883335</v>
      </c>
      <c r="R36">
        <f t="array" ref="R36">AVERAGE(ABS(R30:R34-TRANSPOSE(R30:R34)))/AVERAGE(R30:R34)/2</f>
        <v>0.25893619159006043</v>
      </c>
      <c r="S36">
        <f t="array" ref="S36">AVERAGE(ABS(S30:S34-TRANSPOSE(S30:S34)))/AVERAGE(S30:S34)/2</f>
        <v>0.26893867304821589</v>
      </c>
    </row>
    <row r="39" spans="2:19" x14ac:dyDescent="0.35">
      <c r="B39" t="s">
        <v>149</v>
      </c>
      <c r="C39" t="s">
        <v>160</v>
      </c>
      <c r="D39" s="11" t="s">
        <v>164</v>
      </c>
      <c r="E39" s="11" t="s">
        <v>165</v>
      </c>
      <c r="F39" s="11" t="s">
        <v>166</v>
      </c>
    </row>
    <row r="40" spans="2:19" x14ac:dyDescent="0.35">
      <c r="B40" t="s">
        <v>150</v>
      </c>
      <c r="C40">
        <v>0.23980506956397987</v>
      </c>
      <c r="D40">
        <v>0.24718200259686032</v>
      </c>
      <c r="E40">
        <v>0.25492113162637448</v>
      </c>
      <c r="F40">
        <v>0.2630498329180912</v>
      </c>
    </row>
    <row r="41" spans="2:19" x14ac:dyDescent="0.35">
      <c r="B41" t="s">
        <v>159</v>
      </c>
      <c r="C41">
        <v>0.2406128112843155</v>
      </c>
      <c r="D41">
        <v>0.24951041287883335</v>
      </c>
      <c r="E41">
        <v>0.25893619159006043</v>
      </c>
      <c r="F41">
        <v>0.26893867304821589</v>
      </c>
    </row>
    <row r="42" spans="2:19" x14ac:dyDescent="0.35">
      <c r="B42" t="s">
        <v>151</v>
      </c>
      <c r="C42">
        <v>0.2335610249555333</v>
      </c>
      <c r="D42">
        <v>0.24106460204790497</v>
      </c>
      <c r="E42">
        <v>0.24895101270143052</v>
      </c>
      <c r="F42">
        <v>0.25725035255230527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1535-E70F-D742-9A10-DA0587F1BD35}">
  <dimension ref="A1:R216"/>
  <sheetViews>
    <sheetView workbookViewId="0">
      <selection activeCell="F8" sqref="F8"/>
    </sheetView>
  </sheetViews>
  <sheetFormatPr defaultColWidth="11" defaultRowHeight="15.5" x14ac:dyDescent="0.35"/>
  <cols>
    <col min="2" max="2" width="12.6640625" bestFit="1" customWidth="1"/>
    <col min="3" max="5" width="12.6640625" customWidth="1"/>
    <col min="6" max="6" width="25.1640625" bestFit="1" customWidth="1"/>
    <col min="7" max="7" width="15.1640625" bestFit="1" customWidth="1"/>
    <col min="8" max="8" width="13.83203125" bestFit="1" customWidth="1"/>
    <col min="9" max="9" width="16.6640625" customWidth="1"/>
    <col min="10" max="10" width="12.6640625" bestFit="1" customWidth="1"/>
  </cols>
  <sheetData>
    <row r="1" spans="1:18" x14ac:dyDescent="0.35">
      <c r="B1" s="1" t="s">
        <v>19</v>
      </c>
      <c r="C1" s="1"/>
      <c r="D1" s="1"/>
      <c r="E1" s="1"/>
      <c r="I1" s="1" t="s">
        <v>79</v>
      </c>
    </row>
    <row r="2" spans="1:18" x14ac:dyDescent="0.35">
      <c r="B2" t="s">
        <v>18</v>
      </c>
      <c r="C2" t="s">
        <v>23</v>
      </c>
      <c r="D2" t="s">
        <v>24</v>
      </c>
      <c r="E2" t="s">
        <v>21</v>
      </c>
      <c r="F2" t="s">
        <v>20</v>
      </c>
      <c r="G2" t="s">
        <v>22</v>
      </c>
      <c r="I2" t="s">
        <v>18</v>
      </c>
      <c r="J2" t="s">
        <v>80</v>
      </c>
    </row>
    <row r="3" spans="1:18" x14ac:dyDescent="0.35">
      <c r="B3" s="8">
        <v>8.8414314999999993E-2</v>
      </c>
      <c r="C3" s="9">
        <v>8.5346155340773805E-2</v>
      </c>
      <c r="D3" s="9">
        <v>9.3083003527430264E-2</v>
      </c>
      <c r="E3" s="9">
        <v>0.11069388150495933</v>
      </c>
      <c r="F3" s="9">
        <v>0.1500586590814976</v>
      </c>
      <c r="G3" s="9">
        <v>0.14954526841317489</v>
      </c>
      <c r="I3" s="9" t="s">
        <v>74</v>
      </c>
      <c r="J3" s="9" t="s">
        <v>81</v>
      </c>
      <c r="K3" t="s">
        <v>86</v>
      </c>
    </row>
    <row r="4" spans="1:18" x14ac:dyDescent="0.35">
      <c r="B4" s="8">
        <v>0.162919649</v>
      </c>
      <c r="C4" s="9">
        <v>0.15784855943005818</v>
      </c>
      <c r="D4" s="9">
        <v>0.17203437787704048</v>
      </c>
      <c r="E4" s="9">
        <v>0.18000272823328192</v>
      </c>
      <c r="F4" s="9">
        <v>0.19015641387612398</v>
      </c>
      <c r="G4" s="9">
        <v>0.19853500196428794</v>
      </c>
      <c r="I4" s="9" t="s">
        <v>75</v>
      </c>
      <c r="J4" s="9" t="s">
        <v>82</v>
      </c>
      <c r="K4" t="s">
        <v>87</v>
      </c>
    </row>
    <row r="5" spans="1:18" x14ac:dyDescent="0.35">
      <c r="B5" s="8">
        <v>0.209381502</v>
      </c>
      <c r="C5" s="9">
        <v>0.20304225676292836</v>
      </c>
      <c r="D5" s="9">
        <v>0.22185126420525278</v>
      </c>
      <c r="E5" s="9">
        <v>0.22400965496861761</v>
      </c>
      <c r="F5" s="9">
        <v>0.22318181353816086</v>
      </c>
      <c r="G5" s="9">
        <v>0.23962679647050414</v>
      </c>
      <c r="I5" s="9" t="s">
        <v>76</v>
      </c>
      <c r="J5" s="9" t="s">
        <v>83</v>
      </c>
      <c r="K5" t="s">
        <v>88</v>
      </c>
    </row>
    <row r="6" spans="1:18" x14ac:dyDescent="0.35">
      <c r="B6" s="8">
        <v>0.26275658899999998</v>
      </c>
      <c r="C6" s="9">
        <v>0.25495183370682473</v>
      </c>
      <c r="D6" s="9">
        <v>0.27926881381297558</v>
      </c>
      <c r="E6" s="9">
        <v>0.27492060123338141</v>
      </c>
      <c r="F6" s="9">
        <v>0.25944519124031773</v>
      </c>
      <c r="G6" s="9">
        <v>0.28472204071144602</v>
      </c>
      <c r="I6" s="9" t="s">
        <v>77</v>
      </c>
      <c r="J6" s="9" t="s">
        <v>84</v>
      </c>
      <c r="K6" t="s">
        <v>89</v>
      </c>
    </row>
    <row r="7" spans="1:18" x14ac:dyDescent="0.35">
      <c r="B7" s="8">
        <v>0.41325409099999999</v>
      </c>
      <c r="C7" s="9">
        <v>0.40129183268838431</v>
      </c>
      <c r="D7" s="9">
        <v>0.44199922204213427</v>
      </c>
      <c r="E7" s="9">
        <v>0.41951161750461435</v>
      </c>
      <c r="F7" s="9">
        <v>0.40100307469373536</v>
      </c>
      <c r="G7" s="9">
        <v>0.36096626189037345</v>
      </c>
      <c r="I7" s="9" t="s">
        <v>78</v>
      </c>
      <c r="J7" s="9" t="s">
        <v>85</v>
      </c>
      <c r="K7" t="s">
        <v>90</v>
      </c>
    </row>
    <row r="8" spans="1:18" x14ac:dyDescent="0.35">
      <c r="A8" s="1" t="s">
        <v>2</v>
      </c>
      <c r="B8" s="10" cm="1">
        <f t="array" ref="B8">AVERAGE(ABS(B3:B7-TRANSPOSE(B3:B7)))/AVERAGE(B3:B7)/2</f>
        <v>0.26374566807931943</v>
      </c>
      <c r="C8" s="10" cm="1">
        <f t="array" ref="C8">AVERAGE(ABS(C3:C7-TRANSPOSE(C3:C7)))/AVERAGE(C3:C7)/2</f>
        <v>0.26449249225507221</v>
      </c>
      <c r="D8" s="10" cm="1">
        <f t="array" ref="D8">AVERAGE(ABS(D3:D7-TRANSPOSE(D3:D7)))/AVERAGE(D3:D7)/2</f>
        <v>0.26652621471127724</v>
      </c>
      <c r="E8" s="10" cm="1">
        <f t="array" ref="E8">AVERAGE(ABS(E3:E7-TRANSPOSE(E3:E7)))/AVERAGE(E3:E7)/2</f>
        <v>0.23572265865505623</v>
      </c>
      <c r="F8" s="10">
        <f t="array" ref="F8">AVERAGE(ABS(F3:F7-TRANSPOSE(F3:F7)))/AVERAGE(F3:F7)/2</f>
        <v>0.18668296637189666</v>
      </c>
      <c r="G8" s="10" cm="1">
        <f t="array" ref="G8">AVERAGE(ABS(G3:G7-TRANSPOSE(G3:G7)))/AVERAGE(G3:G7)/2</f>
        <v>0.16508219126155191</v>
      </c>
      <c r="I8" s="10"/>
      <c r="J8" s="10"/>
    </row>
    <row r="11" spans="1:18" x14ac:dyDescent="0.35">
      <c r="A11" t="s">
        <v>25</v>
      </c>
      <c r="B11" t="s">
        <v>26</v>
      </c>
      <c r="C11" t="s">
        <v>27</v>
      </c>
      <c r="G11" t="s">
        <v>69</v>
      </c>
      <c r="H11" t="s">
        <v>70</v>
      </c>
      <c r="I11">
        <v>1</v>
      </c>
      <c r="J11">
        <v>2</v>
      </c>
      <c r="K11">
        <v>3</v>
      </c>
      <c r="L11">
        <v>4</v>
      </c>
      <c r="M11">
        <v>5</v>
      </c>
      <c r="P11" t="s">
        <v>72</v>
      </c>
      <c r="Q11" t="s">
        <v>73</v>
      </c>
    </row>
    <row r="12" spans="1:18" x14ac:dyDescent="0.35">
      <c r="A12">
        <v>1</v>
      </c>
      <c r="B12" s="7">
        <v>1.017278597</v>
      </c>
      <c r="C12">
        <v>1.0846772585567304</v>
      </c>
      <c r="E12" s="11" t="s">
        <v>28</v>
      </c>
      <c r="F12" s="11" t="s">
        <v>28</v>
      </c>
      <c r="G12">
        <v>0.11142812323559001</v>
      </c>
      <c r="H12">
        <v>0.1072101825308803</v>
      </c>
      <c r="I12" s="12">
        <f>(H12-G12)/G12</f>
        <v>-3.785346627252989E-2</v>
      </c>
      <c r="J12" s="12">
        <v>-4.7151553573865183E-2</v>
      </c>
      <c r="K12" s="12">
        <v>-5.0283731720359721E-2</v>
      </c>
      <c r="L12" s="12">
        <v>-5.2692064067228733E-2</v>
      </c>
      <c r="M12" s="12">
        <v>-5.6330318754725224E-2</v>
      </c>
      <c r="P12">
        <v>0.12478388790808709</v>
      </c>
      <c r="Q12">
        <v>0.12066140723186684</v>
      </c>
      <c r="R12" s="13">
        <f>(Q12-P12)/P12</f>
        <v>-3.3036962907076334E-2</v>
      </c>
    </row>
    <row r="13" spans="1:18" x14ac:dyDescent="0.35">
      <c r="A13">
        <v>2</v>
      </c>
      <c r="B13" s="7">
        <v>1.015082729</v>
      </c>
      <c r="C13">
        <v>1.0655895675776019</v>
      </c>
      <c r="E13" s="11" t="s">
        <v>28</v>
      </c>
      <c r="F13" s="11" t="s">
        <v>29</v>
      </c>
      <c r="G13">
        <v>7.2312774889138837E-3</v>
      </c>
      <c r="H13">
        <v>6.8405846232964234E-3</v>
      </c>
      <c r="I13" s="12">
        <f t="shared" ref="I13:I76" si="0">(H13-G13)/G13</f>
        <v>-5.4028194356588191E-2</v>
      </c>
      <c r="J13" s="12">
        <v>-5.0517354104239992E-2</v>
      </c>
      <c r="K13" s="12">
        <v>-4.9682517053115154E-2</v>
      </c>
      <c r="L13" s="12">
        <v>-4.9120223152921215E-2</v>
      </c>
      <c r="M13" s="12">
        <v>-4.8377086691018978E-2</v>
      </c>
      <c r="P13">
        <v>8.8325925977968973E-3</v>
      </c>
      <c r="Q13">
        <v>8.4489388844352902E-3</v>
      </c>
      <c r="R13" s="13">
        <f t="shared" ref="R13:R76" si="1">(Q13-P13)/P13</f>
        <v>-4.3436138270127087E-2</v>
      </c>
    </row>
    <row r="14" spans="1:18" x14ac:dyDescent="0.35">
      <c r="A14">
        <v>3</v>
      </c>
      <c r="B14" s="7">
        <v>1.0121514119999999</v>
      </c>
      <c r="C14">
        <v>1.0484531591240891</v>
      </c>
      <c r="E14" s="11" t="s">
        <v>28</v>
      </c>
      <c r="F14" s="11" t="s">
        <v>30</v>
      </c>
      <c r="G14">
        <v>6.7751004206142197E-3</v>
      </c>
      <c r="H14">
        <v>6.4949962344781863E-3</v>
      </c>
      <c r="I14" s="12">
        <f t="shared" si="0"/>
        <v>-4.1343178513454364E-2</v>
      </c>
      <c r="J14" s="12">
        <v>-3.7785259623077161E-2</v>
      </c>
      <c r="K14" s="12">
        <v>-3.6939227818412301E-2</v>
      </c>
      <c r="L14" s="12">
        <v>-3.6369393834053E-2</v>
      </c>
      <c r="M14" s="12">
        <v>-3.5616292278332434E-2</v>
      </c>
      <c r="P14">
        <v>8.2986134974654315E-3</v>
      </c>
      <c r="Q14">
        <v>8.0220959554914966E-3</v>
      </c>
      <c r="R14" s="13">
        <f t="shared" si="1"/>
        <v>-3.3320932714650357E-2</v>
      </c>
    </row>
    <row r="15" spans="1:18" x14ac:dyDescent="0.35">
      <c r="A15">
        <v>4</v>
      </c>
      <c r="B15" s="7">
        <v>1.011786096</v>
      </c>
      <c r="C15">
        <v>1.0465993342361952</v>
      </c>
      <c r="E15" s="11" t="s">
        <v>28</v>
      </c>
      <c r="F15" s="11" t="s">
        <v>31</v>
      </c>
      <c r="G15">
        <v>5.5365873974785509E-3</v>
      </c>
      <c r="H15">
        <v>5.31516960130002E-3</v>
      </c>
      <c r="I15" s="12">
        <f t="shared" si="0"/>
        <v>-3.999174586846909E-2</v>
      </c>
      <c r="J15" s="12">
        <v>-3.6428811327413733E-2</v>
      </c>
      <c r="K15" s="12">
        <v>-3.5581586859249253E-2</v>
      </c>
      <c r="L15" s="12">
        <v>-3.5010949571526909E-2</v>
      </c>
      <c r="M15" s="12">
        <v>-3.4256786357447819E-2</v>
      </c>
      <c r="P15">
        <v>6.7836003536299655E-3</v>
      </c>
      <c r="Q15">
        <v>6.5648691734408451E-3</v>
      </c>
      <c r="R15" s="13">
        <f t="shared" si="1"/>
        <v>-3.2244113566046874E-2</v>
      </c>
    </row>
    <row r="16" spans="1:18" x14ac:dyDescent="0.35">
      <c r="A16">
        <v>5</v>
      </c>
      <c r="B16" s="7">
        <v>1.0113747049999999</v>
      </c>
      <c r="C16">
        <v>1.0445634446932761</v>
      </c>
      <c r="E16" s="11" t="s">
        <v>28</v>
      </c>
      <c r="F16" s="11" t="s">
        <v>32</v>
      </c>
      <c r="G16">
        <v>1.9576932651183078E-2</v>
      </c>
      <c r="H16">
        <v>1.882299059690019E-2</v>
      </c>
      <c r="I16" s="12">
        <f t="shared" si="0"/>
        <v>-3.8511756040460469E-2</v>
      </c>
      <c r="J16" s="12">
        <v>-3.4943328726967086E-2</v>
      </c>
      <c r="K16" s="12">
        <v>-3.4094798141288227E-2</v>
      </c>
      <c r="L16" s="12">
        <v>-3.3523281134690823E-2</v>
      </c>
      <c r="M16" s="12">
        <v>-3.2767955270310963E-2</v>
      </c>
      <c r="P16">
        <v>2.3994016288488271E-2</v>
      </c>
      <c r="Q16">
        <v>2.3248641151795667E-2</v>
      </c>
      <c r="R16" s="13">
        <f t="shared" si="1"/>
        <v>-3.1065042539385829E-2</v>
      </c>
    </row>
    <row r="17" spans="1:18" x14ac:dyDescent="0.35">
      <c r="A17">
        <v>6</v>
      </c>
      <c r="B17" s="7">
        <v>1.011128877</v>
      </c>
      <c r="C17">
        <v>1.0433710746632876</v>
      </c>
      <c r="E17" s="11" t="s">
        <v>28</v>
      </c>
      <c r="F17" s="11" t="s">
        <v>33</v>
      </c>
      <c r="G17">
        <v>4.4894611513855457E-3</v>
      </c>
      <c r="H17">
        <v>4.3204467108067428E-3</v>
      </c>
      <c r="I17" s="12">
        <f t="shared" si="0"/>
        <v>-3.7646932422311166E-2</v>
      </c>
      <c r="J17" s="12">
        <v>-3.4075295438559416E-2</v>
      </c>
      <c r="K17" s="12">
        <v>-3.3226001630557465E-2</v>
      </c>
      <c r="L17" s="12">
        <v>-3.2653970565251239E-2</v>
      </c>
      <c r="M17" s="12">
        <v>-3.189796531279656E-2</v>
      </c>
      <c r="P17">
        <v>5.5034409499900381E-3</v>
      </c>
      <c r="Q17">
        <v>5.3362676179386304E-3</v>
      </c>
      <c r="R17" s="13">
        <f t="shared" si="1"/>
        <v>-3.0376147136040463E-2</v>
      </c>
    </row>
    <row r="18" spans="1:18" x14ac:dyDescent="0.35">
      <c r="A18">
        <v>7</v>
      </c>
      <c r="B18" s="7">
        <v>1.0077049840000001</v>
      </c>
      <c r="C18">
        <v>1.0282171399452402</v>
      </c>
      <c r="E18" s="11" t="s">
        <v>28</v>
      </c>
      <c r="F18" s="11" t="s">
        <v>34</v>
      </c>
      <c r="G18">
        <v>8.3193460985956535E-2</v>
      </c>
      <c r="H18">
        <v>8.0966333608733843E-2</v>
      </c>
      <c r="I18" s="12">
        <f t="shared" si="0"/>
        <v>-2.6770461894819391E-2</v>
      </c>
      <c r="J18" s="12">
        <v>-2.3158458432591872E-2</v>
      </c>
      <c r="K18" s="12">
        <v>-2.2299565944663452E-2</v>
      </c>
      <c r="L18" s="12">
        <v>-2.1721069810317142E-2</v>
      </c>
      <c r="M18" s="12">
        <v>-2.0956520220940935E-2</v>
      </c>
      <c r="P18">
        <v>0.10222314711226398</v>
      </c>
      <c r="Q18">
        <v>0.100003090675507</v>
      </c>
      <c r="R18" s="13">
        <f t="shared" si="1"/>
        <v>-2.1717746904415448E-2</v>
      </c>
    </row>
    <row r="19" spans="1:18" x14ac:dyDescent="0.35">
      <c r="A19">
        <v>8</v>
      </c>
      <c r="B19" s="7">
        <v>1.005641338</v>
      </c>
      <c r="C19">
        <v>1.0200431860660859</v>
      </c>
      <c r="E19" s="11" t="s">
        <v>28</v>
      </c>
      <c r="F19" s="11" t="s">
        <v>35</v>
      </c>
      <c r="G19">
        <v>0.13388210437840664</v>
      </c>
      <c r="H19">
        <v>0.13107316977181685</v>
      </c>
      <c r="I19" s="12">
        <f t="shared" si="0"/>
        <v>-2.098065771845482E-2</v>
      </c>
      <c r="J19" s="12">
        <v>-1.7347166218809534E-2</v>
      </c>
      <c r="K19" s="12">
        <v>-1.6483164125059395E-2</v>
      </c>
      <c r="L19" s="12">
        <v>-1.5901226480562195E-2</v>
      </c>
      <c r="M19" s="12">
        <v>-1.5132128537244762E-2</v>
      </c>
      <c r="P19">
        <v>0.16470965988775663</v>
      </c>
      <c r="Q19">
        <v>0.16189101689054611</v>
      </c>
      <c r="R19" s="13">
        <f t="shared" si="1"/>
        <v>-1.7112797143357086E-2</v>
      </c>
    </row>
    <row r="20" spans="1:18" x14ac:dyDescent="0.35">
      <c r="A20">
        <v>9</v>
      </c>
      <c r="B20" s="7">
        <v>1.0162817019999999</v>
      </c>
      <c r="C20">
        <v>1.074680740816258</v>
      </c>
      <c r="E20" s="11" t="s">
        <v>28</v>
      </c>
      <c r="F20" s="11" t="s">
        <v>36</v>
      </c>
      <c r="G20">
        <v>6.5574933326294224E-3</v>
      </c>
      <c r="H20">
        <v>6.1579933026804975E-3</v>
      </c>
      <c r="I20" s="12">
        <f t="shared" si="0"/>
        <v>-6.0922674211661532E-2</v>
      </c>
      <c r="J20" s="12">
        <v>-5.7437421843909736E-2</v>
      </c>
      <c r="K20" s="12">
        <v>-5.6608669294666583E-2</v>
      </c>
      <c r="L20" s="12">
        <v>-5.6050473533491747E-2</v>
      </c>
      <c r="M20" s="12">
        <v>-5.5312753236569853E-2</v>
      </c>
      <c r="P20">
        <v>7.997241075266873E-3</v>
      </c>
      <c r="Q20">
        <v>7.605857091208269E-3</v>
      </c>
      <c r="R20" s="13">
        <f t="shared" si="1"/>
        <v>-4.8939875686508968E-2</v>
      </c>
    </row>
    <row r="21" spans="1:18" x14ac:dyDescent="0.35">
      <c r="A21">
        <v>10</v>
      </c>
      <c r="B21" s="7">
        <v>1.017040097</v>
      </c>
      <c r="C21">
        <v>1.0819289742168468</v>
      </c>
      <c r="E21" s="11" t="s">
        <v>28</v>
      </c>
      <c r="F21" s="11" t="s">
        <v>37</v>
      </c>
      <c r="G21">
        <v>2.7663539831431404E-2</v>
      </c>
      <c r="H21">
        <v>2.6488599917162958E-2</v>
      </c>
      <c r="I21" s="12">
        <f t="shared" si="0"/>
        <v>-4.2472507908531465E-2</v>
      </c>
      <c r="J21" s="12">
        <v>-4.9791232711306928E-2</v>
      </c>
      <c r="K21" s="12">
        <v>-5.2071906713544926E-2</v>
      </c>
      <c r="L21" s="12">
        <v>-5.3767788328594648E-2</v>
      </c>
      <c r="M21" s="12">
        <v>-5.623965151993697E-2</v>
      </c>
      <c r="P21">
        <v>3.151446696934862E-2</v>
      </c>
      <c r="Q21">
        <v>3.0365389898923824E-2</v>
      </c>
      <c r="R21" s="13">
        <f t="shared" si="1"/>
        <v>-3.6461891344772027E-2</v>
      </c>
    </row>
    <row r="22" spans="1:18" x14ac:dyDescent="0.35">
      <c r="A22">
        <v>11</v>
      </c>
      <c r="B22" s="7">
        <v>1.039685022</v>
      </c>
      <c r="C22">
        <v>1.1408423829296443</v>
      </c>
      <c r="E22" s="11" t="s">
        <v>28</v>
      </c>
      <c r="F22" s="11" t="s">
        <v>38</v>
      </c>
      <c r="G22">
        <v>4.6847195715298932E-2</v>
      </c>
      <c r="H22">
        <v>4.4296391847881561E-2</v>
      </c>
      <c r="I22" s="12">
        <f t="shared" si="0"/>
        <v>-5.4449446300247874E-2</v>
      </c>
      <c r="J22" s="12">
        <v>-6.7866940513394272E-2</v>
      </c>
      <c r="K22" s="12">
        <v>-7.2297118257931961E-2</v>
      </c>
      <c r="L22" s="12">
        <v>-7.5673474548099695E-2</v>
      </c>
      <c r="M22" s="12">
        <v>-8.0725361683119834E-2</v>
      </c>
      <c r="P22">
        <v>5.3126569804636224E-2</v>
      </c>
      <c r="Q22">
        <v>5.000894530797001E-2</v>
      </c>
      <c r="R22" s="13">
        <f t="shared" si="1"/>
        <v>-5.8682962369502482E-2</v>
      </c>
    </row>
    <row r="23" spans="1:18" x14ac:dyDescent="0.35">
      <c r="A23">
        <v>12</v>
      </c>
      <c r="B23" s="7">
        <v>1.011545868</v>
      </c>
      <c r="C23">
        <v>1.0454041463934602</v>
      </c>
      <c r="E23" s="11" t="s">
        <v>28</v>
      </c>
      <c r="F23" s="11" t="s">
        <v>39</v>
      </c>
      <c r="G23">
        <v>1.183965310511108E-2</v>
      </c>
      <c r="H23">
        <v>1.137645764794574E-2</v>
      </c>
      <c r="I23" s="12">
        <f t="shared" si="0"/>
        <v>-3.9122384165578485E-2</v>
      </c>
      <c r="J23" s="12">
        <v>-3.5556223111806715E-2</v>
      </c>
      <c r="K23" s="12">
        <v>-3.4708231416378334E-2</v>
      </c>
      <c r="L23" s="12">
        <v>-3.4137077372470244E-2</v>
      </c>
      <c r="M23" s="12">
        <v>-3.3382231205287986E-2</v>
      </c>
      <c r="P23">
        <v>1.4509066413719896E-2</v>
      </c>
      <c r="Q23">
        <v>1.4051283725299641E-2</v>
      </c>
      <c r="R23" s="13">
        <f t="shared" si="1"/>
        <v>-3.1551491692626894E-2</v>
      </c>
    </row>
    <row r="24" spans="1:18" x14ac:dyDescent="0.35">
      <c r="A24">
        <v>13</v>
      </c>
      <c r="B24" s="7">
        <v>1.0114704699999999</v>
      </c>
      <c r="C24">
        <v>1.0450327222082667</v>
      </c>
      <c r="E24" s="11" t="s">
        <v>28</v>
      </c>
      <c r="F24" s="11" t="s">
        <v>40</v>
      </c>
      <c r="G24">
        <v>3.2465984916289652E-3</v>
      </c>
      <c r="H24">
        <v>3.1204599663869253E-3</v>
      </c>
      <c r="I24" s="12">
        <f t="shared" si="0"/>
        <v>-3.885251766341781E-2</v>
      </c>
      <c r="J24" s="12">
        <v>-3.5285355038380442E-2</v>
      </c>
      <c r="K24" s="12">
        <v>-3.4437125180933593E-2</v>
      </c>
      <c r="L24" s="12">
        <v>-3.3865810726020171E-2</v>
      </c>
      <c r="M24" s="12">
        <v>-3.3110752557131105E-2</v>
      </c>
      <c r="P24">
        <v>3.9788230886329936E-3</v>
      </c>
      <c r="Q24">
        <v>3.8541406910664426E-3</v>
      </c>
      <c r="R24" s="13">
        <f t="shared" si="1"/>
        <v>-3.1336501972845481E-2</v>
      </c>
    </row>
    <row r="25" spans="1:18" x14ac:dyDescent="0.35">
      <c r="A25">
        <v>14</v>
      </c>
      <c r="B25" s="7">
        <v>1.011391301</v>
      </c>
      <c r="C25">
        <v>1.0446445750324251</v>
      </c>
      <c r="E25" s="11" t="s">
        <v>28</v>
      </c>
      <c r="F25" s="11" t="s">
        <v>41</v>
      </c>
      <c r="G25">
        <v>3.0558612934916117E-3</v>
      </c>
      <c r="H25">
        <v>2.9379947309337196E-3</v>
      </c>
      <c r="I25" s="12">
        <f t="shared" si="0"/>
        <v>-3.8570652015169953E-2</v>
      </c>
      <c r="J25" s="12">
        <v>-3.5002443285737143E-2</v>
      </c>
      <c r="K25" s="12">
        <v>-3.4153964676810408E-2</v>
      </c>
      <c r="L25" s="12">
        <v>-3.3582482678494799E-2</v>
      </c>
      <c r="M25" s="12">
        <v>-3.2827203081610391E-2</v>
      </c>
      <c r="P25">
        <v>3.745297893764207E-3</v>
      </c>
      <c r="Q25">
        <v>3.6287743360288874E-3</v>
      </c>
      <c r="R25" s="13">
        <f t="shared" si="1"/>
        <v>-3.1111959860209613E-2</v>
      </c>
    </row>
    <row r="26" spans="1:18" x14ac:dyDescent="0.35">
      <c r="A26">
        <v>15</v>
      </c>
      <c r="B26" s="7">
        <v>1.011570058</v>
      </c>
      <c r="C26">
        <v>1.0455236776001866</v>
      </c>
      <c r="E26" s="11" t="s">
        <v>28</v>
      </c>
      <c r="F26" s="11" t="s">
        <v>42</v>
      </c>
      <c r="G26">
        <v>3.4372364461158875E-3</v>
      </c>
      <c r="H26">
        <v>3.3024649400691043E-3</v>
      </c>
      <c r="I26" s="12">
        <f t="shared" si="0"/>
        <v>-3.9209262487332329E-2</v>
      </c>
      <c r="J26" s="12">
        <v>-3.5643423870135492E-2</v>
      </c>
      <c r="K26" s="12">
        <v>-3.4795508846381072E-2</v>
      </c>
      <c r="L26" s="12">
        <v>-3.4224406443705946E-2</v>
      </c>
      <c r="M26" s="12">
        <v>-3.3469628526389586E-2</v>
      </c>
      <c r="P26">
        <v>4.212129057519747E-3</v>
      </c>
      <c r="Q26">
        <v>4.078938567854188E-3</v>
      </c>
      <c r="R26" s="13">
        <f t="shared" si="1"/>
        <v>-3.1620704837564108E-2</v>
      </c>
    </row>
    <row r="27" spans="1:18" x14ac:dyDescent="0.35">
      <c r="A27">
        <v>16</v>
      </c>
      <c r="B27" s="7">
        <v>1.0114777429999999</v>
      </c>
      <c r="C27">
        <v>1.0450684769605465</v>
      </c>
      <c r="E27" s="11" t="s">
        <v>28</v>
      </c>
      <c r="F27" s="11" t="s">
        <v>43</v>
      </c>
      <c r="G27">
        <v>3.4375501541879993E-3</v>
      </c>
      <c r="H27">
        <v>3.3039033952385493E-3</v>
      </c>
      <c r="I27" s="12">
        <f t="shared" si="0"/>
        <v>-3.8878489899740638E-2</v>
      </c>
      <c r="J27" s="12">
        <v>-3.5311423666976476E-2</v>
      </c>
      <c r="K27" s="12">
        <v>-3.4463216730492512E-2</v>
      </c>
      <c r="L27" s="12">
        <v>-3.3891917713703659E-2</v>
      </c>
      <c r="M27" s="12">
        <v>-3.3136879948082031E-2</v>
      </c>
      <c r="P27">
        <v>4.2128173567317542E-3</v>
      </c>
      <c r="Q27">
        <v>4.080715231762894E-3</v>
      </c>
      <c r="R27" s="13">
        <f t="shared" si="1"/>
        <v>-3.1357192534770408E-2</v>
      </c>
    </row>
    <row r="28" spans="1:18" x14ac:dyDescent="0.35">
      <c r="A28">
        <v>17</v>
      </c>
      <c r="B28" s="7">
        <v>1.0110162</v>
      </c>
      <c r="C28">
        <v>1.0428302583302778</v>
      </c>
      <c r="E28" s="11" t="s">
        <v>28</v>
      </c>
      <c r="F28" s="11" t="s">
        <v>44</v>
      </c>
      <c r="G28">
        <v>5.4452724559113548E-3</v>
      </c>
      <c r="H28">
        <v>5.2424080183391371E-3</v>
      </c>
      <c r="I28" s="12">
        <f t="shared" si="0"/>
        <v>-3.7255149161910035E-2</v>
      </c>
      <c r="J28" s="12">
        <v>-3.3682058130127951E-2</v>
      </c>
      <c r="K28" s="12">
        <v>-3.2832418566385725E-2</v>
      </c>
      <c r="L28" s="12">
        <v>-3.2260154621689185E-2</v>
      </c>
      <c r="M28" s="12">
        <v>-3.1503841592169395E-2</v>
      </c>
      <c r="P28">
        <v>6.6756986986485894E-3</v>
      </c>
      <c r="Q28">
        <v>6.4749999295932344E-3</v>
      </c>
      <c r="R28" s="13">
        <f t="shared" si="1"/>
        <v>-3.0064084392542153E-2</v>
      </c>
    </row>
    <row r="29" spans="1:18" x14ac:dyDescent="0.35">
      <c r="A29">
        <v>18</v>
      </c>
      <c r="B29" s="7">
        <v>1.011291339</v>
      </c>
      <c r="C29">
        <v>1.0441571289696776</v>
      </c>
      <c r="E29" s="11" t="s">
        <v>28</v>
      </c>
      <c r="F29" s="11" t="s">
        <v>45</v>
      </c>
      <c r="G29">
        <v>7.0673777575846275E-3</v>
      </c>
      <c r="H29">
        <v>6.7972845252211598E-3</v>
      </c>
      <c r="I29" s="12">
        <f t="shared" si="0"/>
        <v>-3.8216894812734027E-2</v>
      </c>
      <c r="J29" s="12">
        <v>-3.4647373163594335E-2</v>
      </c>
      <c r="K29" s="12">
        <v>-3.3798582357603642E-2</v>
      </c>
      <c r="L29" s="12">
        <v>-3.3226890082919028E-2</v>
      </c>
      <c r="M29" s="12">
        <v>-3.2471332581477066E-2</v>
      </c>
      <c r="P29">
        <v>8.662525098532485E-3</v>
      </c>
      <c r="Q29">
        <v>8.3954580925915557E-3</v>
      </c>
      <c r="R29" s="13">
        <f t="shared" si="1"/>
        <v>-3.0830156669465012E-2</v>
      </c>
    </row>
    <row r="30" spans="1:18" x14ac:dyDescent="0.35">
      <c r="A30">
        <v>19</v>
      </c>
      <c r="B30" s="7">
        <v>1.007940579</v>
      </c>
      <c r="C30">
        <v>1.0291889510379426</v>
      </c>
      <c r="E30" s="11" t="s">
        <v>28</v>
      </c>
      <c r="F30" s="11" t="s">
        <v>46</v>
      </c>
      <c r="G30">
        <v>1.2361115195357757E-2</v>
      </c>
      <c r="H30">
        <v>1.2021652850171967E-2</v>
      </c>
      <c r="I30" s="12">
        <f t="shared" si="0"/>
        <v>-2.746211323338172E-2</v>
      </c>
      <c r="J30" s="12">
        <v>-2.3852676737045803E-2</v>
      </c>
      <c r="K30" s="12">
        <v>-2.2994394643803963E-2</v>
      </c>
      <c r="L30" s="12">
        <v>-2.2416309633052585E-2</v>
      </c>
      <c r="M30" s="12">
        <v>-2.1652303391084003E-2</v>
      </c>
      <c r="P30">
        <v>1.5186347119731569E-2</v>
      </c>
      <c r="Q30">
        <v>1.4848176846623722E-2</v>
      </c>
      <c r="R30" s="13">
        <f t="shared" si="1"/>
        <v>-2.2268045794137294E-2</v>
      </c>
    </row>
    <row r="31" spans="1:18" x14ac:dyDescent="0.35">
      <c r="A31">
        <v>20</v>
      </c>
      <c r="B31" s="7">
        <v>1.0090468050000001</v>
      </c>
      <c r="C31">
        <v>1.0338762029656678</v>
      </c>
      <c r="E31" s="11" t="s">
        <v>28</v>
      </c>
      <c r="F31" s="11" t="s">
        <v>47</v>
      </c>
      <c r="G31">
        <v>4.1158545346350788E-3</v>
      </c>
      <c r="H31">
        <v>3.9890502206228638E-3</v>
      </c>
      <c r="I31" s="12">
        <f t="shared" si="0"/>
        <v>-3.0808745290960036E-2</v>
      </c>
      <c r="J31" s="12">
        <v>-2.7211729345075639E-2</v>
      </c>
      <c r="K31" s="12">
        <v>-2.6356400714528057E-2</v>
      </c>
      <c r="L31" s="12">
        <v>-2.5780304971090046E-2</v>
      </c>
      <c r="M31" s="12">
        <v>-2.5018927776088735E-2</v>
      </c>
      <c r="P31">
        <v>5.0529295082125903E-3</v>
      </c>
      <c r="Q31">
        <v>4.9269533785468158E-3</v>
      </c>
      <c r="R31" s="13">
        <f t="shared" si="1"/>
        <v>-2.4931305584418684E-2</v>
      </c>
    </row>
    <row r="32" spans="1:18" x14ac:dyDescent="0.35">
      <c r="A32">
        <v>21</v>
      </c>
      <c r="B32" s="7">
        <v>1.0119548759999999</v>
      </c>
      <c r="C32">
        <v>1.0474502007013209</v>
      </c>
      <c r="E32" s="11" t="s">
        <v>28</v>
      </c>
      <c r="F32" s="11" t="s">
        <v>48</v>
      </c>
      <c r="G32">
        <v>9.0670358153121973E-3</v>
      </c>
      <c r="H32">
        <v>8.6988092677770055E-3</v>
      </c>
      <c r="I32" s="12">
        <f t="shared" si="0"/>
        <v>-4.0611568657679661E-2</v>
      </c>
      <c r="J32" s="12">
        <v>-3.7050934501037781E-2</v>
      </c>
      <c r="K32" s="12">
        <v>-3.6204257037579429E-2</v>
      </c>
      <c r="L32" s="12">
        <v>-3.5633988177935436E-2</v>
      </c>
      <c r="M32" s="12">
        <v>-3.4880311884197289E-2</v>
      </c>
      <c r="P32">
        <v>1.1107712141346159E-2</v>
      </c>
      <c r="Q32">
        <v>1.0744068221962905E-2</v>
      </c>
      <c r="R32" s="13">
        <f t="shared" si="1"/>
        <v>-3.2737967527053984E-2</v>
      </c>
    </row>
    <row r="33" spans="1:18" x14ac:dyDescent="0.35">
      <c r="A33">
        <v>22</v>
      </c>
      <c r="B33" s="7">
        <v>1.014616443</v>
      </c>
      <c r="C33">
        <v>1.0624993209580404</v>
      </c>
      <c r="E33" s="11" t="s">
        <v>28</v>
      </c>
      <c r="F33" s="11" t="s">
        <v>49</v>
      </c>
      <c r="G33">
        <v>3.9314343584036918E-2</v>
      </c>
      <c r="H33">
        <v>3.7281294008776077E-2</v>
      </c>
      <c r="I33" s="12">
        <f t="shared" si="0"/>
        <v>-5.1712667436887703E-2</v>
      </c>
      <c r="J33" s="12">
        <v>-4.8193233434633817E-2</v>
      </c>
      <c r="K33" s="12">
        <v>-4.7356352889555121E-2</v>
      </c>
      <c r="L33" s="12">
        <v>-4.679268261994482E-2</v>
      </c>
      <c r="M33" s="12">
        <v>-4.6047727126574171E-2</v>
      </c>
      <c r="P33">
        <v>4.8044975562998873E-2</v>
      </c>
      <c r="Q33">
        <v>4.604685008063282E-2</v>
      </c>
      <c r="R33" s="13">
        <f t="shared" si="1"/>
        <v>-4.1588646033257223E-2</v>
      </c>
    </row>
    <row r="34" spans="1:18" x14ac:dyDescent="0.35">
      <c r="A34">
        <v>23</v>
      </c>
      <c r="B34" s="7">
        <v>1.017220169</v>
      </c>
      <c r="C34">
        <v>1.0839733216656433</v>
      </c>
      <c r="E34" s="11" t="s">
        <v>28</v>
      </c>
      <c r="F34" s="11" t="s">
        <v>50</v>
      </c>
      <c r="G34">
        <v>2.83250521812605E-2</v>
      </c>
      <c r="H34">
        <v>2.7076871202378231E-2</v>
      </c>
      <c r="I34" s="12">
        <f t="shared" si="0"/>
        <v>-4.4066325840982891E-2</v>
      </c>
      <c r="J34" s="12">
        <v>-5.1446490560682595E-2</v>
      </c>
      <c r="K34" s="12">
        <v>-5.3729753440424945E-2</v>
      </c>
      <c r="L34" s="12">
        <v>-5.5422503140016621E-2</v>
      </c>
      <c r="M34" s="12">
        <v>-5.7882113325685963E-2</v>
      </c>
      <c r="P34">
        <v>3.2312104301554602E-2</v>
      </c>
      <c r="Q34">
        <v>3.1091975185117821E-2</v>
      </c>
      <c r="R34" s="13">
        <f t="shared" si="1"/>
        <v>-3.7760744551015753E-2</v>
      </c>
    </row>
    <row r="35" spans="1:18" x14ac:dyDescent="0.35">
      <c r="A35">
        <v>24</v>
      </c>
      <c r="B35" s="7">
        <v>1.0128630890000001</v>
      </c>
      <c r="C35">
        <v>1.0522050368908926</v>
      </c>
      <c r="E35" s="11" t="s">
        <v>28</v>
      </c>
      <c r="F35" s="11" t="s">
        <v>51</v>
      </c>
      <c r="G35">
        <v>1.9071380207331896E-4</v>
      </c>
      <c r="H35">
        <v>1.8230526308664284E-4</v>
      </c>
      <c r="I35" s="12">
        <f t="shared" si="0"/>
        <v>-4.4089829342521855E-2</v>
      </c>
      <c r="J35" s="12">
        <v>-4.0542104257321347E-2</v>
      </c>
      <c r="K35" s="12">
        <v>-3.9698496421177509E-2</v>
      </c>
      <c r="L35" s="12">
        <v>-3.9130295070051599E-2</v>
      </c>
      <c r="M35" s="12">
        <v>-3.83793512280882E-2</v>
      </c>
      <c r="P35">
        <v>2.3345888339445546E-4</v>
      </c>
      <c r="Q35">
        <v>2.2516877006159913E-4</v>
      </c>
      <c r="R35" s="13">
        <f t="shared" si="1"/>
        <v>-3.5509950241855798E-2</v>
      </c>
    </row>
    <row r="36" spans="1:18" x14ac:dyDescent="0.35">
      <c r="A36">
        <v>25</v>
      </c>
      <c r="B36" s="7">
        <v>1.0086326880000001</v>
      </c>
      <c r="C36">
        <v>1.0320964043722314</v>
      </c>
      <c r="E36" s="11" t="s">
        <v>28</v>
      </c>
      <c r="F36" s="11" t="s">
        <v>52</v>
      </c>
      <c r="G36">
        <v>2.3939211590008431E-3</v>
      </c>
      <c r="H36">
        <v>2.3232146151618495E-3</v>
      </c>
      <c r="I36" s="12">
        <f t="shared" si="0"/>
        <v>-2.9535869873218622E-2</v>
      </c>
      <c r="J36" s="12">
        <v>-2.5934129830668475E-2</v>
      </c>
      <c r="K36" s="12">
        <v>-2.5077677864780934E-2</v>
      </c>
      <c r="L36" s="12">
        <v>-2.4500825513081258E-2</v>
      </c>
      <c r="M36" s="12">
        <v>-2.3738448372702538E-2</v>
      </c>
      <c r="P36">
        <v>2.9397613809166571E-3</v>
      </c>
      <c r="Q36">
        <v>2.8694474785212732E-3</v>
      </c>
      <c r="R36" s="13">
        <f t="shared" si="1"/>
        <v>-2.3918234606326822E-2</v>
      </c>
    </row>
    <row r="37" spans="1:18" x14ac:dyDescent="0.35">
      <c r="A37">
        <v>26</v>
      </c>
      <c r="B37" s="7">
        <v>1.010929301</v>
      </c>
      <c r="C37">
        <v>1.0424155481412662</v>
      </c>
      <c r="E37" s="11" t="s">
        <v>28</v>
      </c>
      <c r="F37" s="11" t="s">
        <v>53</v>
      </c>
      <c r="G37">
        <v>1.1846874126049851E-2</v>
      </c>
      <c r="H37">
        <v>1.1409073874270674E-2</v>
      </c>
      <c r="I37" s="12">
        <f t="shared" si="0"/>
        <v>-3.6954917147005689E-2</v>
      </c>
      <c r="J37" s="12">
        <v>-3.3380711846661783E-2</v>
      </c>
      <c r="K37" s="12">
        <v>-3.2530807322792323E-2</v>
      </c>
      <c r="L37" s="12">
        <v>-3.1958364917565187E-2</v>
      </c>
      <c r="M37" s="12">
        <v>-3.1201816031800968E-2</v>
      </c>
      <c r="P37">
        <v>1.4524769218083657E-2</v>
      </c>
      <c r="Q37">
        <v>1.40915686597074E-2</v>
      </c>
      <c r="R37" s="13">
        <f t="shared" si="1"/>
        <v>-2.9824952938798669E-2</v>
      </c>
    </row>
    <row r="38" spans="1:18" x14ac:dyDescent="0.35">
      <c r="A38">
        <v>27</v>
      </c>
      <c r="B38" s="7">
        <v>1.0113874460000001</v>
      </c>
      <c r="C38">
        <v>1.044625719840802</v>
      </c>
      <c r="E38" s="11" t="s">
        <v>28</v>
      </c>
      <c r="F38" s="11" t="s">
        <v>54</v>
      </c>
      <c r="G38">
        <v>1.2127995741723492E-2</v>
      </c>
      <c r="H38">
        <v>1.1660377051022255E-2</v>
      </c>
      <c r="I38" s="12">
        <f t="shared" si="0"/>
        <v>-3.8556963628582575E-2</v>
      </c>
      <c r="J38" s="12">
        <v>-3.4988704096643175E-2</v>
      </c>
      <c r="K38" s="12">
        <v>-3.4140213407469741E-2</v>
      </c>
      <c r="L38" s="12">
        <v>-3.35687232726583E-2</v>
      </c>
      <c r="M38" s="12">
        <v>-3.2813432922452215E-2</v>
      </c>
      <c r="P38">
        <v>1.486425201934009E-2</v>
      </c>
      <c r="Q38">
        <v>1.4401958092594126E-2</v>
      </c>
      <c r="R38" s="13">
        <f t="shared" si="1"/>
        <v>-3.110105548159884E-2</v>
      </c>
    </row>
    <row r="39" spans="1:18" x14ac:dyDescent="0.35">
      <c r="A39">
        <v>28</v>
      </c>
      <c r="B39" s="7">
        <v>1.012638717</v>
      </c>
      <c r="C39">
        <v>1.0510006248807915</v>
      </c>
      <c r="E39" s="11" t="s">
        <v>28</v>
      </c>
      <c r="F39" s="11" t="s">
        <v>55</v>
      </c>
      <c r="G39">
        <v>2.670584823607788E-3</v>
      </c>
      <c r="H39">
        <v>2.5551985045730971E-3</v>
      </c>
      <c r="I39" s="12">
        <f t="shared" si="0"/>
        <v>-4.320638611239145E-2</v>
      </c>
      <c r="J39" s="12">
        <v>-3.9655382252882523E-2</v>
      </c>
      <c r="K39" s="12">
        <v>-3.8810994762274335E-2</v>
      </c>
      <c r="L39" s="12">
        <v>-3.8242268284779578E-2</v>
      </c>
      <c r="M39" s="12">
        <v>-3.7490630427548501E-2</v>
      </c>
      <c r="P39">
        <v>3.2697826677421673E-3</v>
      </c>
      <c r="Q39">
        <v>3.1559752845123227E-3</v>
      </c>
      <c r="R39" s="13">
        <f t="shared" si="1"/>
        <v>-3.4805794388906672E-2</v>
      </c>
    </row>
    <row r="40" spans="1:18" x14ac:dyDescent="0.35">
      <c r="A40">
        <v>29</v>
      </c>
      <c r="B40" s="7">
        <v>1.014392228</v>
      </c>
      <c r="C40">
        <v>1.061076843177323</v>
      </c>
      <c r="E40" s="11" t="s">
        <v>28</v>
      </c>
      <c r="F40" s="11" t="s">
        <v>56</v>
      </c>
      <c r="G40">
        <v>1.3329841826183169E-2</v>
      </c>
      <c r="H40">
        <v>1.2654668897302455E-2</v>
      </c>
      <c r="I40" s="12">
        <f t="shared" si="0"/>
        <v>-5.0651233351809453E-2</v>
      </c>
      <c r="J40" s="12">
        <v>-4.712785998742175E-2</v>
      </c>
      <c r="K40" s="12">
        <v>-4.6290042707763261E-2</v>
      </c>
      <c r="L40" s="12">
        <v>-4.5725741512465425E-2</v>
      </c>
      <c r="M40" s="12">
        <v>-4.4979952177784215E-2</v>
      </c>
      <c r="P40">
        <v>1.6293870792747502E-2</v>
      </c>
      <c r="Q40">
        <v>1.5630027257019657E-2</v>
      </c>
      <c r="R40" s="13">
        <f t="shared" si="1"/>
        <v>-4.0741917262736946E-2</v>
      </c>
    </row>
    <row r="41" spans="1:18" x14ac:dyDescent="0.35">
      <c r="A41">
        <v>30</v>
      </c>
      <c r="B41" s="7">
        <v>1.0121746439999999</v>
      </c>
      <c r="C41">
        <v>1.0485726067093091</v>
      </c>
      <c r="E41" s="11" t="s">
        <v>28</v>
      </c>
      <c r="F41" s="11" t="s">
        <v>57</v>
      </c>
      <c r="G41">
        <v>3.4065568108905528E-2</v>
      </c>
      <c r="H41">
        <v>3.2654218601242124E-2</v>
      </c>
      <c r="I41" s="12">
        <f t="shared" si="0"/>
        <v>-4.1430382230861554E-2</v>
      </c>
      <c r="J41" s="12">
        <v>-3.787278698471875E-2</v>
      </c>
      <c r="K41" s="12">
        <v>-3.7026832138895453E-2</v>
      </c>
      <c r="L41" s="12">
        <v>-3.6457049989187647E-2</v>
      </c>
      <c r="M41" s="12">
        <v>-3.5704016938957049E-2</v>
      </c>
      <c r="P41">
        <v>4.1725077344212817E-2</v>
      </c>
      <c r="Q41">
        <v>4.0331859405890069E-2</v>
      </c>
      <c r="R41" s="13">
        <f t="shared" si="1"/>
        <v>-3.3390421947677579E-2</v>
      </c>
    </row>
    <row r="42" spans="1:18" x14ac:dyDescent="0.35">
      <c r="A42">
        <v>31</v>
      </c>
      <c r="B42" s="7">
        <v>1.010830721</v>
      </c>
      <c r="C42">
        <v>1.0419475428862779</v>
      </c>
      <c r="E42" s="11" t="s">
        <v>28</v>
      </c>
      <c r="F42" s="11" t="s">
        <v>58</v>
      </c>
      <c r="G42">
        <v>8.3127303593101016E-3</v>
      </c>
      <c r="H42">
        <v>8.0083488905739655E-3</v>
      </c>
      <c r="I42" s="12">
        <f t="shared" si="0"/>
        <v>-3.6616304821584233E-2</v>
      </c>
      <c r="J42" s="12">
        <v>-3.3040842809597418E-2</v>
      </c>
      <c r="K42" s="12">
        <v>-3.2190639454289682E-2</v>
      </c>
      <c r="L42" s="12">
        <v>-3.1617995774939976E-2</v>
      </c>
      <c r="M42" s="12">
        <v>-3.0861180882130149E-2</v>
      </c>
      <c r="P42">
        <v>1.0192509485931161E-2</v>
      </c>
      <c r="Q42">
        <v>9.8912672041602187E-3</v>
      </c>
      <c r="R42" s="13">
        <f t="shared" si="1"/>
        <v>-2.9555261359996775E-2</v>
      </c>
    </row>
    <row r="43" spans="1:18" x14ac:dyDescent="0.35">
      <c r="A43">
        <v>32</v>
      </c>
      <c r="B43" s="7">
        <v>1.0180991029999999</v>
      </c>
      <c r="C43">
        <v>1.1039688640218321</v>
      </c>
      <c r="E43" s="11" t="s">
        <v>28</v>
      </c>
      <c r="F43" s="11" t="s">
        <v>59</v>
      </c>
      <c r="G43">
        <v>1.555810387131434E-2</v>
      </c>
      <c r="H43">
        <v>1.4248088719240094E-2</v>
      </c>
      <c r="I43" s="12">
        <f t="shared" si="0"/>
        <v>-8.4201465866905634E-2</v>
      </c>
      <c r="J43" s="12">
        <v>-8.0802609434298719E-2</v>
      </c>
      <c r="K43" s="12">
        <v>-7.9994400835375151E-2</v>
      </c>
      <c r="L43" s="12">
        <v>-7.945004219119868E-2</v>
      </c>
      <c r="M43" s="12">
        <v>-7.8730609245723199E-2</v>
      </c>
      <c r="P43">
        <v>1.887305595984189E-2</v>
      </c>
      <c r="Q43">
        <v>1.7598091016796859E-2</v>
      </c>
      <c r="R43" s="13">
        <f t="shared" si="1"/>
        <v>-6.7554769389647482E-2</v>
      </c>
    </row>
    <row r="44" spans="1:18" x14ac:dyDescent="0.35">
      <c r="A44">
        <v>33</v>
      </c>
      <c r="B44" s="7">
        <v>1.0091528439999999</v>
      </c>
      <c r="C44">
        <v>1.0343370874975066</v>
      </c>
      <c r="E44" s="11" t="s">
        <v>28</v>
      </c>
      <c r="F44" s="11" t="s">
        <v>60</v>
      </c>
      <c r="G44">
        <v>8.1351366173772009E-3</v>
      </c>
      <c r="H44">
        <v>7.881818250143488E-3</v>
      </c>
      <c r="I44" s="12">
        <f t="shared" si="0"/>
        <v>-3.1138796943201631E-2</v>
      </c>
      <c r="J44" s="12">
        <v>-2.7543005937234952E-2</v>
      </c>
      <c r="K44" s="12">
        <v>-2.6687968583178803E-2</v>
      </c>
      <c r="L44" s="12">
        <v>-2.6112069025323901E-2</v>
      </c>
      <c r="M44" s="12">
        <v>-2.535095111227589E-2</v>
      </c>
      <c r="P44">
        <v>9.9865890131604768E-3</v>
      </c>
      <c r="Q44">
        <v>9.7349867534565187E-3</v>
      </c>
      <c r="R44" s="13">
        <f t="shared" si="1"/>
        <v>-2.5194013628917024E-2</v>
      </c>
    </row>
    <row r="45" spans="1:18" x14ac:dyDescent="0.35">
      <c r="A45">
        <v>34</v>
      </c>
      <c r="B45" s="7">
        <v>1.0147816940000001</v>
      </c>
      <c r="C45">
        <v>1.0635729187422536</v>
      </c>
      <c r="E45" s="11" t="s">
        <v>28</v>
      </c>
      <c r="F45" s="11" t="s">
        <v>61</v>
      </c>
      <c r="G45">
        <v>4.4066772178759095E-2</v>
      </c>
      <c r="H45">
        <v>4.1752579149028093E-2</v>
      </c>
      <c r="I45" s="12">
        <f t="shared" si="0"/>
        <v>-5.2515601105144714E-2</v>
      </c>
      <c r="J45" s="12">
        <v>-4.8999147077374114E-2</v>
      </c>
      <c r="K45" s="12">
        <v>-4.8162975135630115E-2</v>
      </c>
      <c r="L45" s="12">
        <v>-4.7599782136801702E-2</v>
      </c>
      <c r="M45" s="12">
        <v>-4.6855457412003927E-2</v>
      </c>
      <c r="P45">
        <v>5.3843177068093627E-2</v>
      </c>
      <c r="Q45">
        <v>5.1569421171445272E-2</v>
      </c>
      <c r="R45" s="13">
        <f t="shared" si="1"/>
        <v>-4.2229229782871351E-2</v>
      </c>
    </row>
    <row r="46" spans="1:18" x14ac:dyDescent="0.35">
      <c r="A46">
        <v>35</v>
      </c>
      <c r="B46" s="7">
        <v>1.0139707360000001</v>
      </c>
      <c r="C46">
        <v>1.0584982924848367</v>
      </c>
      <c r="E46" s="11" t="s">
        <v>28</v>
      </c>
      <c r="F46" s="11" t="s">
        <v>62</v>
      </c>
      <c r="G46">
        <v>7.7154714988154557E-3</v>
      </c>
      <c r="H46">
        <v>7.3394656902636716E-3</v>
      </c>
      <c r="I46" s="12">
        <f t="shared" si="0"/>
        <v>-4.8734002660694387E-2</v>
      </c>
      <c r="J46" s="12">
        <v>-4.5203513766390063E-2</v>
      </c>
      <c r="K46" s="12">
        <v>-4.4364004496329199E-2</v>
      </c>
      <c r="L46" s="12">
        <v>-4.3798563682369951E-2</v>
      </c>
      <c r="M46" s="12">
        <v>-4.305126820974256E-2</v>
      </c>
      <c r="P46">
        <v>9.4350925356165901E-3</v>
      </c>
      <c r="Q46">
        <v>9.0651165764783631E-3</v>
      </c>
      <c r="R46" s="13">
        <f t="shared" si="1"/>
        <v>-3.9212753636660415E-2</v>
      </c>
    </row>
    <row r="47" spans="1:18" x14ac:dyDescent="0.35">
      <c r="A47">
        <v>36</v>
      </c>
      <c r="B47" s="7">
        <v>1.0110326080000001</v>
      </c>
      <c r="C47">
        <v>1.0429087983800573</v>
      </c>
      <c r="E47" s="11" t="s">
        <v>28</v>
      </c>
      <c r="F47" s="11" t="s">
        <v>63</v>
      </c>
      <c r="G47">
        <v>1.4138372698285674E-2</v>
      </c>
      <c r="H47">
        <v>1.3610841342348122E-2</v>
      </c>
      <c r="I47" s="12">
        <f t="shared" si="0"/>
        <v>-3.731202785462831E-2</v>
      </c>
      <c r="J47" s="12">
        <v>-3.3739147920050477E-2</v>
      </c>
      <c r="K47" s="12">
        <v>-3.2889558552772813E-2</v>
      </c>
      <c r="L47" s="12">
        <v>-3.2317328417267983E-2</v>
      </c>
      <c r="M47" s="12">
        <v>-3.1561060070507636E-2</v>
      </c>
      <c r="P47">
        <v>1.7332897349271809E-2</v>
      </c>
      <c r="Q47">
        <v>1.6811014408857378E-2</v>
      </c>
      <c r="R47" s="13">
        <f t="shared" si="1"/>
        <v>-3.0109388516995805E-2</v>
      </c>
    </row>
    <row r="48" spans="1:18" x14ac:dyDescent="0.35">
      <c r="A48">
        <v>37</v>
      </c>
      <c r="B48" s="7">
        <v>1.011374515</v>
      </c>
      <c r="C48">
        <v>1.0445625142026624</v>
      </c>
      <c r="E48" s="11" t="s">
        <v>28</v>
      </c>
      <c r="F48" s="11" t="s">
        <v>64</v>
      </c>
      <c r="G48">
        <v>3.6288955162088418E-3</v>
      </c>
      <c r="H48">
        <v>3.489142828507721E-3</v>
      </c>
      <c r="I48" s="12">
        <f t="shared" si="0"/>
        <v>-3.8511080596534346E-2</v>
      </c>
      <c r="J48" s="12">
        <v>-3.4942650776226242E-2</v>
      </c>
      <c r="K48" s="12">
        <v>-3.4094119594456025E-2</v>
      </c>
      <c r="L48" s="12">
        <v>-3.3522602186369412E-2</v>
      </c>
      <c r="M48" s="12">
        <v>-3.2767275791374305E-2</v>
      </c>
      <c r="P48">
        <v>4.447672804106205E-3</v>
      </c>
      <c r="Q48">
        <v>4.3095080523865292E-3</v>
      </c>
      <c r="R48" s="13">
        <f t="shared" si="1"/>
        <v>-3.106450447346723E-2</v>
      </c>
    </row>
    <row r="49" spans="1:18" x14ac:dyDescent="0.35">
      <c r="A49">
        <v>38</v>
      </c>
      <c r="B49" s="7">
        <v>1.009554786</v>
      </c>
      <c r="C49">
        <v>1.0361041414470733</v>
      </c>
      <c r="E49" s="11" t="s">
        <v>28</v>
      </c>
      <c r="F49" s="11" t="s">
        <v>65</v>
      </c>
      <c r="G49">
        <v>1.6168126034632701E-2</v>
      </c>
      <c r="H49">
        <v>1.5644182818729205E-2</v>
      </c>
      <c r="I49" s="12">
        <f t="shared" si="0"/>
        <v>-3.2405933426124363E-2</v>
      </c>
      <c r="J49" s="12">
        <v>-2.8814845217580754E-2</v>
      </c>
      <c r="K49" s="12">
        <v>-2.796092613415193E-2</v>
      </c>
      <c r="L49" s="12">
        <v>-2.7385779773285681E-2</v>
      </c>
      <c r="M49" s="12">
        <v>-2.6625657297222827E-2</v>
      </c>
      <c r="P49">
        <v>1.9842357096372741E-2</v>
      </c>
      <c r="Q49">
        <v>1.9322433945518646E-2</v>
      </c>
      <c r="R49" s="13">
        <f t="shared" si="1"/>
        <v>-2.620269095696998E-2</v>
      </c>
    </row>
    <row r="50" spans="1:18" x14ac:dyDescent="0.35">
      <c r="A50">
        <v>39</v>
      </c>
      <c r="B50" s="7">
        <v>1.0061488780000001</v>
      </c>
      <c r="C50">
        <v>1.022001498069401</v>
      </c>
      <c r="E50" s="11" t="s">
        <v>28</v>
      </c>
      <c r="F50" s="11" t="s">
        <v>66</v>
      </c>
      <c r="G50">
        <v>2.1598477796038826E-2</v>
      </c>
      <c r="H50">
        <v>2.1115461277510402E-2</v>
      </c>
      <c r="I50" s="12">
        <f t="shared" si="0"/>
        <v>-2.2363451864048024E-2</v>
      </c>
      <c r="J50" s="12">
        <v>-1.8735092408844085E-2</v>
      </c>
      <c r="K50" s="12">
        <v>-1.7872310655679204E-2</v>
      </c>
      <c r="L50" s="12">
        <v>-1.7291194956095355E-2</v>
      </c>
      <c r="M50" s="12">
        <v>-1.652318330810101E-2</v>
      </c>
      <c r="P50">
        <v>2.6563907407199831E-2</v>
      </c>
      <c r="Q50">
        <v>2.6080116199830625E-2</v>
      </c>
      <c r="R50" s="13">
        <f t="shared" si="1"/>
        <v>-1.8212351065418939E-2</v>
      </c>
    </row>
    <row r="51" spans="1:18" x14ac:dyDescent="0.35">
      <c r="A51">
        <v>40</v>
      </c>
      <c r="B51" s="7">
        <v>1.0063267</v>
      </c>
      <c r="C51">
        <v>1.0226951711356811</v>
      </c>
      <c r="E51" s="11" t="s">
        <v>28</v>
      </c>
      <c r="F51" s="11" t="s">
        <v>67</v>
      </c>
      <c r="G51">
        <v>4.3285298802781848E-2</v>
      </c>
      <c r="H51">
        <v>4.2296061030663731E-2</v>
      </c>
      <c r="I51" s="12">
        <f t="shared" si="0"/>
        <v>-2.2853897269493734E-2</v>
      </c>
      <c r="J51" s="12">
        <v>-1.9227358032884476E-2</v>
      </c>
      <c r="K51" s="12">
        <v>-1.8365009106568905E-2</v>
      </c>
      <c r="L51" s="12">
        <v>-1.7784184932015858E-2</v>
      </c>
      <c r="M51" s="12">
        <v>-1.7016558568087491E-2</v>
      </c>
      <c r="P51">
        <v>5.3230907580955805E-2</v>
      </c>
      <c r="Q51">
        <v>5.2240686195650837E-2</v>
      </c>
      <c r="R51" s="13">
        <f t="shared" si="1"/>
        <v>-1.8602376519675109E-2</v>
      </c>
    </row>
    <row r="52" spans="1:18" x14ac:dyDescent="0.35">
      <c r="A52">
        <v>41</v>
      </c>
      <c r="B52" s="7">
        <v>1.009722048</v>
      </c>
      <c r="C52">
        <v>1.0368491935729354</v>
      </c>
      <c r="E52" s="11" t="s">
        <v>28</v>
      </c>
      <c r="F52" s="11" t="s">
        <v>68</v>
      </c>
      <c r="G52">
        <v>8.7044718692230304E-3</v>
      </c>
      <c r="H52">
        <v>8.4177376375985137E-3</v>
      </c>
      <c r="I52" s="12">
        <f t="shared" si="0"/>
        <v>-3.2941025708675291E-2</v>
      </c>
      <c r="J52" s="12">
        <v>-2.9351923419281306E-2</v>
      </c>
      <c r="K52" s="12">
        <v>-2.8498476564370122E-2</v>
      </c>
      <c r="L52" s="12">
        <v>-2.7923648267028239E-2</v>
      </c>
      <c r="M52" s="12">
        <v>-2.7163946148721491E-2</v>
      </c>
      <c r="P52">
        <v>1.0681341226110979E-2</v>
      </c>
      <c r="Q52">
        <v>1.0396911194266884E-2</v>
      </c>
      <c r="R52" s="13">
        <f t="shared" si="1"/>
        <v>-2.6628681344698039E-2</v>
      </c>
    </row>
    <row r="53" spans="1:18" x14ac:dyDescent="0.35">
      <c r="E53" s="11" t="s">
        <v>29</v>
      </c>
      <c r="F53" s="11" t="s">
        <v>28</v>
      </c>
      <c r="G53">
        <v>0.18056612986436529</v>
      </c>
      <c r="H53">
        <v>0.17205215631844017</v>
      </c>
      <c r="I53" s="12">
        <f t="shared" si="0"/>
        <v>-4.7151553573865183E-2</v>
      </c>
      <c r="P53">
        <v>0.20903760238306895</v>
      </c>
      <c r="Q53">
        <v>0.20074898802306046</v>
      </c>
      <c r="R53" s="13">
        <f t="shared" si="1"/>
        <v>-3.9651308020742175E-2</v>
      </c>
    </row>
    <row r="54" spans="1:18" x14ac:dyDescent="0.35">
      <c r="E54" s="11" t="s">
        <v>29</v>
      </c>
      <c r="F54" s="11" t="s">
        <v>29</v>
      </c>
      <c r="G54">
        <v>1.5370157282548513E-2</v>
      </c>
      <c r="H54">
        <v>1.4593697604468147E-2</v>
      </c>
      <c r="I54" s="12">
        <f t="shared" si="0"/>
        <v>-5.0517354104239992E-2</v>
      </c>
      <c r="P54">
        <v>1.8783649645315589E-2</v>
      </c>
      <c r="Q54">
        <v>1.8024959261254376E-2</v>
      </c>
      <c r="R54" s="13">
        <f t="shared" si="1"/>
        <v>-4.0390999533491664E-2</v>
      </c>
    </row>
    <row r="55" spans="1:18" x14ac:dyDescent="0.35">
      <c r="E55" s="11" t="s">
        <v>29</v>
      </c>
      <c r="F55" s="11" t="s">
        <v>30</v>
      </c>
      <c r="G55">
        <v>1.4400548067688913E-2</v>
      </c>
      <c r="H55">
        <v>1.3856419620236685E-2</v>
      </c>
      <c r="I55" s="12">
        <f t="shared" si="0"/>
        <v>-3.7785259623077161E-2</v>
      </c>
      <c r="P55">
        <v>1.7648074079309201E-2</v>
      </c>
      <c r="Q55">
        <v>1.7114332908004262E-2</v>
      </c>
      <c r="R55" s="13">
        <f t="shared" si="1"/>
        <v>-3.0243593091594276E-2</v>
      </c>
    </row>
    <row r="56" spans="1:18" x14ac:dyDescent="0.35">
      <c r="E56" s="11" t="s">
        <v>29</v>
      </c>
      <c r="F56" s="11" t="s">
        <v>31</v>
      </c>
      <c r="G56">
        <v>1.176807545254397E-2</v>
      </c>
      <c r="H56">
        <v>1.1339378452196477E-2</v>
      </c>
      <c r="I56" s="12">
        <f t="shared" si="0"/>
        <v>-3.6428811327413733E-2</v>
      </c>
      <c r="P56">
        <v>1.4426202835190954E-2</v>
      </c>
      <c r="Q56">
        <v>1.400548649070326E-2</v>
      </c>
      <c r="R56" s="13">
        <f t="shared" si="1"/>
        <v>-2.9163345981896734E-2</v>
      </c>
    </row>
    <row r="57" spans="1:18" x14ac:dyDescent="0.35">
      <c r="E57" s="11" t="s">
        <v>29</v>
      </c>
      <c r="F57" s="11" t="s">
        <v>32</v>
      </c>
      <c r="G57">
        <v>4.1610978754424453E-2</v>
      </c>
      <c r="H57">
        <v>4.0156952645157756E-2</v>
      </c>
      <c r="I57" s="12">
        <f t="shared" si="0"/>
        <v>-3.4943328726967086E-2</v>
      </c>
      <c r="P57">
        <v>5.1026376520453984E-2</v>
      </c>
      <c r="Q57">
        <v>4.9598631895968283E-2</v>
      </c>
      <c r="R57" s="13">
        <f t="shared" si="1"/>
        <v>-2.7980521484087504E-2</v>
      </c>
    </row>
    <row r="58" spans="1:18" x14ac:dyDescent="0.35">
      <c r="E58" s="11" t="s">
        <v>29</v>
      </c>
      <c r="F58" s="11" t="s">
        <v>33</v>
      </c>
      <c r="G58">
        <v>9.5423974693925537E-3</v>
      </c>
      <c r="H58">
        <v>9.2172374564308407E-3</v>
      </c>
      <c r="I58" s="12">
        <f t="shared" si="0"/>
        <v>-3.4075295438559416E-2</v>
      </c>
      <c r="P58">
        <v>1.1703778421081067E-2</v>
      </c>
      <c r="Q58">
        <v>1.1384388943526322E-2</v>
      </c>
      <c r="R58" s="13">
        <f t="shared" si="1"/>
        <v>-2.7289433041508642E-2</v>
      </c>
    </row>
    <row r="59" spans="1:18" x14ac:dyDescent="0.35">
      <c r="E59" s="11" t="s">
        <v>29</v>
      </c>
      <c r="F59" s="11" t="s">
        <v>34</v>
      </c>
      <c r="G59">
        <v>0.1768285869535581</v>
      </c>
      <c r="H59">
        <v>0.17273350947290017</v>
      </c>
      <c r="I59" s="12">
        <f t="shared" si="0"/>
        <v>-2.3158458432591872E-2</v>
      </c>
      <c r="P59">
        <v>0.21739073321204186</v>
      </c>
      <c r="Q59">
        <v>0.21334651132892171</v>
      </c>
      <c r="R59" s="13">
        <f t="shared" si="1"/>
        <v>-1.860346953784563E-2</v>
      </c>
    </row>
    <row r="60" spans="1:18" x14ac:dyDescent="0.35">
      <c r="E60" s="11" t="s">
        <v>29</v>
      </c>
      <c r="F60" s="11" t="s">
        <v>35</v>
      </c>
      <c r="G60">
        <v>0.28456783808524005</v>
      </c>
      <c r="H60">
        <v>0.27963139249744812</v>
      </c>
      <c r="I60" s="12">
        <f t="shared" si="0"/>
        <v>-1.7347166218809534E-2</v>
      </c>
      <c r="P60">
        <v>0.3502763781160253</v>
      </c>
      <c r="Q60">
        <v>0.34537816217263073</v>
      </c>
      <c r="R60" s="13">
        <f t="shared" si="1"/>
        <v>-1.3983860315502311E-2</v>
      </c>
    </row>
    <row r="61" spans="1:18" x14ac:dyDescent="0.35">
      <c r="E61" s="11" t="s">
        <v>29</v>
      </c>
      <c r="F61" s="11" t="s">
        <v>36</v>
      </c>
      <c r="G61">
        <v>1.393802188566211E-2</v>
      </c>
      <c r="H61">
        <v>1.3137457842945689E-2</v>
      </c>
      <c r="I61" s="12">
        <f t="shared" si="0"/>
        <v>-5.7437421843909736E-2</v>
      </c>
      <c r="P61">
        <v>1.7007166675434397E-2</v>
      </c>
      <c r="Q61">
        <v>1.622632925757219E-2</v>
      </c>
      <c r="R61" s="13">
        <f t="shared" si="1"/>
        <v>-4.5912257624314841E-2</v>
      </c>
    </row>
    <row r="62" spans="1:18" x14ac:dyDescent="0.35">
      <c r="E62" s="11" t="s">
        <v>29</v>
      </c>
      <c r="F62" s="11" t="s">
        <v>37</v>
      </c>
      <c r="G62">
        <v>4.7544041947204879E-2</v>
      </c>
      <c r="H62">
        <v>4.5176765490575463E-2</v>
      </c>
      <c r="I62" s="12">
        <f t="shared" si="0"/>
        <v>-4.9791232711306928E-2</v>
      </c>
      <c r="P62">
        <v>5.5753294447063992E-2</v>
      </c>
      <c r="Q62">
        <v>5.3447506046458822E-2</v>
      </c>
      <c r="R62" s="13">
        <f t="shared" si="1"/>
        <v>-4.1356989277009343E-2</v>
      </c>
    </row>
    <row r="63" spans="1:18" x14ac:dyDescent="0.35">
      <c r="E63" s="11" t="s">
        <v>29</v>
      </c>
      <c r="F63" s="11" t="s">
        <v>38</v>
      </c>
      <c r="G63">
        <v>7.7064000292081922E-2</v>
      </c>
      <c r="H63">
        <v>7.1833902368534999E-2</v>
      </c>
      <c r="I63" s="12">
        <f t="shared" si="0"/>
        <v>-6.7866940513394272E-2</v>
      </c>
      <c r="P63">
        <v>9.044793182429603E-2</v>
      </c>
      <c r="Q63">
        <v>8.4021059217961588E-2</v>
      </c>
      <c r="R63" s="13">
        <f t="shared" si="1"/>
        <v>-7.1056048233576766E-2</v>
      </c>
    </row>
    <row r="64" spans="1:18" x14ac:dyDescent="0.35">
      <c r="E64" s="11" t="s">
        <v>29</v>
      </c>
      <c r="F64" s="11" t="s">
        <v>39</v>
      </c>
      <c r="G64">
        <v>2.5165308712790622E-2</v>
      </c>
      <c r="H64">
        <v>2.4270525381521146E-2</v>
      </c>
      <c r="I64" s="12">
        <f t="shared" si="0"/>
        <v>-3.5556223111806715E-2</v>
      </c>
      <c r="P64">
        <v>3.0855404817822996E-2</v>
      </c>
      <c r="Q64">
        <v>2.9976997133147203E-2</v>
      </c>
      <c r="R64" s="13">
        <f t="shared" si="1"/>
        <v>-2.8468519206346587E-2</v>
      </c>
    </row>
    <row r="65" spans="5:18" x14ac:dyDescent="0.35">
      <c r="E65" s="11" t="s">
        <v>29</v>
      </c>
      <c r="F65" s="11" t="s">
        <v>40</v>
      </c>
      <c r="G65">
        <v>6.900679655306231E-3</v>
      </c>
      <c r="H65">
        <v>6.6571867236626218E-3</v>
      </c>
      <c r="I65" s="12">
        <f t="shared" si="0"/>
        <v>-3.5285355038380442E-2</v>
      </c>
      <c r="P65">
        <v>8.4614815038809941E-3</v>
      </c>
      <c r="Q65">
        <v>8.22242057775977E-3</v>
      </c>
      <c r="R65" s="13">
        <f t="shared" si="1"/>
        <v>-2.8252845085293278E-2</v>
      </c>
    </row>
    <row r="66" spans="5:18" x14ac:dyDescent="0.35">
      <c r="E66" s="11" t="s">
        <v>29</v>
      </c>
      <c r="F66" s="11" t="s">
        <v>41</v>
      </c>
      <c r="G66">
        <v>6.4952657101909712E-3</v>
      </c>
      <c r="H66">
        <v>6.2679155405442185E-3</v>
      </c>
      <c r="I66" s="12">
        <f t="shared" si="0"/>
        <v>-3.5002443285737143E-2</v>
      </c>
      <c r="P66">
        <v>7.9648599972054306E-3</v>
      </c>
      <c r="Q66">
        <v>7.7416241814344542E-3</v>
      </c>
      <c r="R66" s="13">
        <f t="shared" si="1"/>
        <v>-2.8027588162164989E-2</v>
      </c>
    </row>
    <row r="67" spans="5:18" x14ac:dyDescent="0.35">
      <c r="E67" s="11" t="s">
        <v>29</v>
      </c>
      <c r="F67" s="11" t="s">
        <v>42</v>
      </c>
      <c r="G67">
        <v>7.3058826569860104E-3</v>
      </c>
      <c r="H67">
        <v>7.0454759846975863E-3</v>
      </c>
      <c r="I67" s="12">
        <f t="shared" si="0"/>
        <v>-3.5643423870135492E-2</v>
      </c>
      <c r="P67">
        <v>8.9576367981739451E-3</v>
      </c>
      <c r="Q67">
        <v>8.7020041830548883E-3</v>
      </c>
      <c r="R67" s="13">
        <f t="shared" si="1"/>
        <v>-2.8537952685374415E-2</v>
      </c>
    </row>
    <row r="68" spans="5:18" x14ac:dyDescent="0.35">
      <c r="E68" s="11" t="s">
        <v>29</v>
      </c>
      <c r="F68" s="11" t="s">
        <v>43</v>
      </c>
      <c r="G68">
        <v>7.3065494468328327E-3</v>
      </c>
      <c r="H68">
        <v>7.048544783772006E-3</v>
      </c>
      <c r="I68" s="12">
        <f t="shared" si="0"/>
        <v>-3.5311423666976476E-2</v>
      </c>
      <c r="P68">
        <v>8.9591005554010977E-3</v>
      </c>
      <c r="Q68">
        <v>8.7057945163752492E-3</v>
      </c>
      <c r="R68" s="13">
        <f t="shared" si="1"/>
        <v>-2.8273601513841704E-2</v>
      </c>
    </row>
    <row r="69" spans="5:18" x14ac:dyDescent="0.35">
      <c r="E69" s="11" t="s">
        <v>29</v>
      </c>
      <c r="F69" s="11" t="s">
        <v>44</v>
      </c>
      <c r="G69">
        <v>1.1573984572158556E-2</v>
      </c>
      <c r="H69">
        <v>1.1184148951001907E-2</v>
      </c>
      <c r="I69" s="12">
        <f t="shared" si="0"/>
        <v>-3.3682058130127951E-2</v>
      </c>
      <c r="P69">
        <v>1.4196736021129424E-2</v>
      </c>
      <c r="Q69">
        <v>1.3813759519855227E-2</v>
      </c>
      <c r="R69" s="13">
        <f t="shared" si="1"/>
        <v>-2.697637687312086E-2</v>
      </c>
    </row>
    <row r="70" spans="5:18" x14ac:dyDescent="0.35">
      <c r="E70" s="11" t="s">
        <v>29</v>
      </c>
      <c r="F70" s="11" t="s">
        <v>45</v>
      </c>
      <c r="G70">
        <v>1.5021786658829514E-2</v>
      </c>
      <c r="H70">
        <v>1.4501321210877145E-2</v>
      </c>
      <c r="I70" s="12">
        <f t="shared" si="0"/>
        <v>-3.4647373163594335E-2</v>
      </c>
      <c r="P70">
        <v>1.8421979129341102E-2</v>
      </c>
      <c r="Q70">
        <v>1.7910863383958017E-2</v>
      </c>
      <c r="R70" s="13">
        <f t="shared" si="1"/>
        <v>-2.7744887875213092E-2</v>
      </c>
    </row>
    <row r="71" spans="5:18" x14ac:dyDescent="0.35">
      <c r="E71" s="11" t="s">
        <v>29</v>
      </c>
      <c r="F71" s="11" t="s">
        <v>46</v>
      </c>
      <c r="G71">
        <v>2.6273681936783953E-2</v>
      </c>
      <c r="H71">
        <v>2.5646984294853886E-2</v>
      </c>
      <c r="I71" s="12">
        <f t="shared" si="0"/>
        <v>-2.3852676737045803E-2</v>
      </c>
      <c r="P71">
        <v>3.229572976798864E-2</v>
      </c>
      <c r="Q71">
        <v>3.1677088262212154E-2</v>
      </c>
      <c r="R71" s="13">
        <f t="shared" si="1"/>
        <v>-1.9155520256726961E-2</v>
      </c>
    </row>
    <row r="72" spans="5:18" x14ac:dyDescent="0.35">
      <c r="E72" s="11" t="s">
        <v>29</v>
      </c>
      <c r="F72" s="11" t="s">
        <v>47</v>
      </c>
      <c r="G72">
        <v>8.7482926282964925E-3</v>
      </c>
      <c r="H72">
        <v>8.5102364570637679E-3</v>
      </c>
      <c r="I72" s="12">
        <f t="shared" si="0"/>
        <v>-2.7211729345075639E-2</v>
      </c>
      <c r="P72">
        <v>1.0745707617989313E-2</v>
      </c>
      <c r="Q72">
        <v>1.0511158282137544E-2</v>
      </c>
      <c r="R72" s="13">
        <f t="shared" si="1"/>
        <v>-2.1827258305363851E-2</v>
      </c>
    </row>
    <row r="73" spans="5:18" x14ac:dyDescent="0.35">
      <c r="E73" s="11" t="s">
        <v>29</v>
      </c>
      <c r="F73" s="11" t="s">
        <v>48</v>
      </c>
      <c r="G73">
        <v>1.9272081147695068E-2</v>
      </c>
      <c r="H73">
        <v>1.8558032531393133E-2</v>
      </c>
      <c r="I73" s="12">
        <f t="shared" si="0"/>
        <v>-3.7050934501037781E-2</v>
      </c>
      <c r="P73">
        <v>2.3621985381291802E-2</v>
      </c>
      <c r="Q73">
        <v>2.2921386300684909E-2</v>
      </c>
      <c r="R73" s="13">
        <f t="shared" si="1"/>
        <v>-2.9658772084490179E-2</v>
      </c>
    </row>
    <row r="74" spans="5:18" x14ac:dyDescent="0.35">
      <c r="E74" s="11" t="s">
        <v>29</v>
      </c>
      <c r="F74" s="11" t="s">
        <v>49</v>
      </c>
      <c r="G74">
        <v>8.356305580489605E-2</v>
      </c>
      <c r="H74">
        <v>7.9535881949979362E-2</v>
      </c>
      <c r="I74" s="12">
        <f t="shared" si="0"/>
        <v>-4.8193233434633817E-2</v>
      </c>
      <c r="P74">
        <v>0.10217384965974993</v>
      </c>
      <c r="Q74">
        <v>9.8236312058253131E-2</v>
      </c>
      <c r="R74" s="13">
        <f t="shared" si="1"/>
        <v>-3.8537625964072328E-2</v>
      </c>
    </row>
    <row r="75" spans="5:18" x14ac:dyDescent="0.35">
      <c r="E75" s="11" t="s">
        <v>29</v>
      </c>
      <c r="F75" s="11" t="s">
        <v>50</v>
      </c>
      <c r="G75">
        <v>4.8950093488832072E-2</v>
      </c>
      <c r="H75">
        <v>4.6431782966214342E-2</v>
      </c>
      <c r="I75" s="12">
        <f t="shared" si="0"/>
        <v>-5.1446490560682595E-2</v>
      </c>
      <c r="P75">
        <v>5.7449573317202129E-2</v>
      </c>
      <c r="Q75">
        <v>5.4997602497931612E-2</v>
      </c>
      <c r="R75" s="13">
        <f t="shared" si="1"/>
        <v>-4.2680400874906474E-2</v>
      </c>
    </row>
    <row r="76" spans="5:18" x14ac:dyDescent="0.35">
      <c r="E76" s="11" t="s">
        <v>29</v>
      </c>
      <c r="F76" s="11" t="s">
        <v>51</v>
      </c>
      <c r="G76">
        <v>4.0536421653209333E-4</v>
      </c>
      <c r="H76">
        <v>3.8892989820326181E-4</v>
      </c>
      <c r="I76" s="12">
        <f t="shared" si="0"/>
        <v>-4.0542104257321347E-2</v>
      </c>
      <c r="P76">
        <v>4.9648048675559155E-4</v>
      </c>
      <c r="Q76">
        <v>4.8037486870025457E-4</v>
      </c>
      <c r="R76" s="13">
        <f t="shared" si="1"/>
        <v>-3.2439579167721624E-2</v>
      </c>
    </row>
    <row r="77" spans="5:18" x14ac:dyDescent="0.35">
      <c r="E77" s="11" t="s">
        <v>29</v>
      </c>
      <c r="F77" s="11" t="s">
        <v>52</v>
      </c>
      <c r="G77">
        <v>5.0883049077114426E-3</v>
      </c>
      <c r="H77">
        <v>4.9563441476168264E-3</v>
      </c>
      <c r="I77" s="12">
        <f t="shared" ref="I77:I140" si="2">(H77-G77)/G77</f>
        <v>-2.5934129830668475E-2</v>
      </c>
      <c r="P77">
        <v>6.2517824985770286E-3</v>
      </c>
      <c r="Q77">
        <v>6.1216768886726306E-3</v>
      </c>
      <c r="R77" s="13">
        <f t="shared" ref="R77:R140" si="3">(Q77-P77)/P77</f>
        <v>-2.0810962302993005E-2</v>
      </c>
    </row>
    <row r="78" spans="5:18" x14ac:dyDescent="0.35">
      <c r="E78" s="11" t="s">
        <v>29</v>
      </c>
      <c r="F78" s="11" t="s">
        <v>53</v>
      </c>
      <c r="G78">
        <v>2.5180657069666653E-2</v>
      </c>
      <c r="H78">
        <v>2.4340108811914504E-2</v>
      </c>
      <c r="I78" s="12">
        <f t="shared" si="2"/>
        <v>-3.3380711846661783E-2</v>
      </c>
      <c r="P78">
        <v>3.0888798860665121E-2</v>
      </c>
      <c r="Q78">
        <v>3.0062940979051912E-2</v>
      </c>
      <c r="R78" s="13">
        <f t="shared" si="3"/>
        <v>-2.6736484164972991E-2</v>
      </c>
    </row>
    <row r="79" spans="5:18" x14ac:dyDescent="0.35">
      <c r="E79" s="11" t="s">
        <v>29</v>
      </c>
      <c r="F79" s="11" t="s">
        <v>54</v>
      </c>
      <c r="G79">
        <v>2.5778184056433822E-2</v>
      </c>
      <c r="H79">
        <v>2.4876238802334454E-2</v>
      </c>
      <c r="I79" s="12">
        <f t="shared" si="2"/>
        <v>-3.4988704096643175E-2</v>
      </c>
      <c r="P79">
        <v>3.1610752910827211E-2</v>
      </c>
      <c r="Q79">
        <v>3.0725125539673333E-2</v>
      </c>
      <c r="R79" s="13">
        <f t="shared" si="3"/>
        <v>-2.8016649070403389E-2</v>
      </c>
    </row>
    <row r="80" spans="5:18" x14ac:dyDescent="0.35">
      <c r="E80" s="11" t="s">
        <v>29</v>
      </c>
      <c r="F80" s="11" t="s">
        <v>55</v>
      </c>
      <c r="G80">
        <v>5.6763564720296701E-3</v>
      </c>
      <c r="H80">
        <v>5.4512583863277099E-3</v>
      </c>
      <c r="I80" s="12">
        <f t="shared" si="2"/>
        <v>-3.9655382252882523E-2</v>
      </c>
      <c r="P80">
        <v>6.9536154155365173E-3</v>
      </c>
      <c r="Q80">
        <v>6.7329550741166795E-3</v>
      </c>
      <c r="R80" s="13">
        <f t="shared" si="3"/>
        <v>-3.1733181695210624E-2</v>
      </c>
    </row>
    <row r="81" spans="5:18" x14ac:dyDescent="0.35">
      <c r="E81" s="11" t="s">
        <v>29</v>
      </c>
      <c r="F81" s="11" t="s">
        <v>56</v>
      </c>
      <c r="G81">
        <v>2.8332720703088614E-2</v>
      </c>
      <c r="H81">
        <v>2.6997460208730728E-2</v>
      </c>
      <c r="I81" s="12">
        <f t="shared" si="2"/>
        <v>-4.712785998742175E-2</v>
      </c>
      <c r="P81">
        <v>3.4651021990230763E-2</v>
      </c>
      <c r="Q81">
        <v>3.3345087284165513E-2</v>
      </c>
      <c r="R81" s="13">
        <f t="shared" si="3"/>
        <v>-3.768820170537638E-2</v>
      </c>
    </row>
    <row r="82" spans="5:18" x14ac:dyDescent="0.35">
      <c r="E82" s="11" t="s">
        <v>29</v>
      </c>
      <c r="F82" s="11" t="s">
        <v>57</v>
      </c>
      <c r="G82">
        <v>7.2406727657174833E-2</v>
      </c>
      <c r="H82">
        <v>6.9664483084354106E-2</v>
      </c>
      <c r="I82" s="12">
        <f t="shared" si="2"/>
        <v>-3.787278698471875E-2</v>
      </c>
      <c r="P82">
        <v>8.8733769341164712E-2</v>
      </c>
      <c r="Q82">
        <v>8.6043955657089291E-2</v>
      </c>
      <c r="R82" s="13">
        <f t="shared" si="3"/>
        <v>-3.0313303537614762E-2</v>
      </c>
    </row>
    <row r="83" spans="5:18" x14ac:dyDescent="0.35">
      <c r="E83" s="11" t="s">
        <v>29</v>
      </c>
      <c r="F83" s="11" t="s">
        <v>58</v>
      </c>
      <c r="G83">
        <v>1.7668796871077155E-2</v>
      </c>
      <c r="H83">
        <v>1.7085004931025188E-2</v>
      </c>
      <c r="I83" s="12">
        <f t="shared" si="2"/>
        <v>-3.3040842809597418E-2</v>
      </c>
      <c r="P83">
        <v>2.1675688657715339E-2</v>
      </c>
      <c r="Q83">
        <v>2.1102021311293451E-2</v>
      </c>
      <c r="R83" s="13">
        <f t="shared" si="3"/>
        <v>-2.6465934046238201E-2</v>
      </c>
    </row>
    <row r="84" spans="5:18" x14ac:dyDescent="0.35">
      <c r="E84" s="11" t="s">
        <v>29</v>
      </c>
      <c r="F84" s="11" t="s">
        <v>59</v>
      </c>
      <c r="G84">
        <v>3.3068915400762074E-2</v>
      </c>
      <c r="H84">
        <v>3.039686074521843E-2</v>
      </c>
      <c r="I84" s="12">
        <f t="shared" si="2"/>
        <v>-8.0802609434298719E-2</v>
      </c>
      <c r="P84">
        <v>4.0135992570802963E-2</v>
      </c>
      <c r="Q84">
        <v>3.7543752889249514E-2</v>
      </c>
      <c r="R84" s="13">
        <f t="shared" si="3"/>
        <v>-6.4586410239650602E-2</v>
      </c>
    </row>
    <row r="85" spans="5:18" x14ac:dyDescent="0.35">
      <c r="E85" s="11" t="s">
        <v>29</v>
      </c>
      <c r="F85" s="11" t="s">
        <v>60</v>
      </c>
      <c r="G85">
        <v>1.7291319482041847E-2</v>
      </c>
      <c r="H85">
        <v>1.6815064566885342E-2</v>
      </c>
      <c r="I85" s="12">
        <f t="shared" si="2"/>
        <v>-2.7543005937234952E-2</v>
      </c>
      <c r="P85">
        <v>2.1237772160096393E-2</v>
      </c>
      <c r="Q85">
        <v>2.0768612726405462E-2</v>
      </c>
      <c r="R85" s="13">
        <f t="shared" si="3"/>
        <v>-2.2090802658314292E-2</v>
      </c>
    </row>
    <row r="86" spans="5:18" x14ac:dyDescent="0.35">
      <c r="E86" s="11" t="s">
        <v>29</v>
      </c>
      <c r="F86" s="11" t="s">
        <v>61</v>
      </c>
      <c r="G86">
        <v>9.3664393374495017E-2</v>
      </c>
      <c r="H86">
        <v>8.907491798762511E-2</v>
      </c>
      <c r="I86" s="12">
        <f t="shared" si="2"/>
        <v>-4.8999147077374114E-2</v>
      </c>
      <c r="P86">
        <v>0.11450447449484161</v>
      </c>
      <c r="Q86">
        <v>0.11001816067745153</v>
      </c>
      <c r="R86" s="13">
        <f t="shared" si="3"/>
        <v>-3.9180248956927746E-2</v>
      </c>
    </row>
    <row r="87" spans="5:18" x14ac:dyDescent="0.35">
      <c r="E87" s="11" t="s">
        <v>29</v>
      </c>
      <c r="F87" s="11" t="s">
        <v>62</v>
      </c>
      <c r="G87">
        <v>1.6399316805034609E-2</v>
      </c>
      <c r="H87">
        <v>1.5658010062078835E-2</v>
      </c>
      <c r="I87" s="12">
        <f t="shared" si="2"/>
        <v>-4.5203513766390063E-2</v>
      </c>
      <c r="P87">
        <v>2.0064943627577648E-2</v>
      </c>
      <c r="Q87">
        <v>1.9339512242248325E-2</v>
      </c>
      <c r="R87" s="13">
        <f t="shared" si="3"/>
        <v>-3.6154170118488427E-2</v>
      </c>
    </row>
    <row r="88" spans="5:18" x14ac:dyDescent="0.35">
      <c r="E88" s="11" t="s">
        <v>29</v>
      </c>
      <c r="F88" s="11" t="s">
        <v>63</v>
      </c>
      <c r="G88">
        <v>3.0051261678879351E-2</v>
      </c>
      <c r="H88">
        <v>2.9037357715911497E-2</v>
      </c>
      <c r="I88" s="12">
        <f t="shared" si="2"/>
        <v>-3.3739147920050477E-2</v>
      </c>
      <c r="P88">
        <v>3.6860646241982098E-2</v>
      </c>
      <c r="Q88">
        <v>3.5864604301758737E-2</v>
      </c>
      <c r="R88" s="13">
        <f t="shared" si="3"/>
        <v>-2.7021825219356237E-2</v>
      </c>
    </row>
    <row r="89" spans="5:18" x14ac:dyDescent="0.35">
      <c r="E89" s="11" t="s">
        <v>29</v>
      </c>
      <c r="F89" s="11" t="s">
        <v>64</v>
      </c>
      <c r="G89">
        <v>7.7132560507565985E-3</v>
      </c>
      <c r="H89">
        <v>7.4437344382273967E-3</v>
      </c>
      <c r="I89" s="12">
        <f t="shared" si="2"/>
        <v>-3.4942650776226242E-2</v>
      </c>
      <c r="P89">
        <v>9.4585510159460422E-3</v>
      </c>
      <c r="Q89">
        <v>9.1939009315613919E-3</v>
      </c>
      <c r="R89" s="13">
        <f t="shared" si="3"/>
        <v>-2.7979981705282372E-2</v>
      </c>
    </row>
    <row r="90" spans="5:18" x14ac:dyDescent="0.35">
      <c r="E90" s="11" t="s">
        <v>29</v>
      </c>
      <c r="F90" s="11" t="s">
        <v>65</v>
      </c>
      <c r="G90">
        <v>3.4365524002826935E-2</v>
      </c>
      <c r="H90">
        <v>3.337528674786442E-2</v>
      </c>
      <c r="I90" s="12">
        <f t="shared" si="2"/>
        <v>-2.8814845217580754E-2</v>
      </c>
      <c r="P90">
        <v>4.2197336705926222E-2</v>
      </c>
      <c r="Q90">
        <v>4.1222464673980302E-2</v>
      </c>
      <c r="R90" s="13">
        <f t="shared" si="3"/>
        <v>-2.3102691023839144E-2</v>
      </c>
    </row>
    <row r="91" spans="5:18" x14ac:dyDescent="0.35">
      <c r="E91" s="11" t="s">
        <v>29</v>
      </c>
      <c r="F91" s="11" t="s">
        <v>66</v>
      </c>
      <c r="G91">
        <v>4.5907794479977816E-2</v>
      </c>
      <c r="H91">
        <v>4.5047707708109209E-2</v>
      </c>
      <c r="I91" s="12">
        <f t="shared" si="2"/>
        <v>-1.8735092408844085E-2</v>
      </c>
      <c r="P91">
        <v>5.649158210601745E-2</v>
      </c>
      <c r="Q91">
        <v>5.5639298432698679E-2</v>
      </c>
      <c r="R91" s="13">
        <f t="shared" si="3"/>
        <v>-1.5086914572852552E-2</v>
      </c>
    </row>
    <row r="92" spans="5:18" x14ac:dyDescent="0.35">
      <c r="E92" s="11" t="s">
        <v>29</v>
      </c>
      <c r="F92" s="11" t="s">
        <v>67</v>
      </c>
      <c r="G92">
        <v>9.2003363394756454E-2</v>
      </c>
      <c r="H92">
        <v>9.0234381786535894E-2</v>
      </c>
      <c r="I92" s="12">
        <f t="shared" si="2"/>
        <v>-1.9227358032884476E-2</v>
      </c>
      <c r="P92">
        <v>0.11320240430338022</v>
      </c>
      <c r="Q92">
        <v>0.11145023692753547</v>
      </c>
      <c r="R92" s="13">
        <f t="shared" si="3"/>
        <v>-1.5478181639578687E-2</v>
      </c>
    </row>
    <row r="93" spans="5:18" x14ac:dyDescent="0.35">
      <c r="E93" s="11" t="s">
        <v>29</v>
      </c>
      <c r="F93" s="11" t="s">
        <v>68</v>
      </c>
      <c r="G93">
        <v>1.8501447620643277E-2</v>
      </c>
      <c r="H93">
        <v>1.7958394546936311E-2</v>
      </c>
      <c r="I93" s="12">
        <f t="shared" si="2"/>
        <v>-2.9351923419281306E-2</v>
      </c>
      <c r="P93">
        <v>2.2715252527709517E-2</v>
      </c>
      <c r="Q93">
        <v>2.2180761783562822E-2</v>
      </c>
      <c r="R93" s="13">
        <f t="shared" si="3"/>
        <v>-2.3530037515307755E-2</v>
      </c>
    </row>
    <row r="94" spans="5:18" x14ac:dyDescent="0.35">
      <c r="E94" s="11" t="s">
        <v>30</v>
      </c>
      <c r="F94" s="11" t="s">
        <v>28</v>
      </c>
      <c r="G94">
        <v>0.22827973517340711</v>
      </c>
      <c r="H94">
        <v>0.21680097821275274</v>
      </c>
      <c r="I94" s="12">
        <f t="shared" si="2"/>
        <v>-5.0283731720359721E-2</v>
      </c>
      <c r="P94">
        <v>0.26718287839406168</v>
      </c>
      <c r="Q94">
        <v>0.25601912678399774</v>
      </c>
      <c r="R94" s="13">
        <f t="shared" si="3"/>
        <v>-4.1783184900039856E-2</v>
      </c>
    </row>
    <row r="95" spans="5:18" x14ac:dyDescent="0.35">
      <c r="E95" s="11" t="s">
        <v>30</v>
      </c>
      <c r="F95" s="11" t="s">
        <v>29</v>
      </c>
      <c r="G95">
        <v>2.0986970914684579E-2</v>
      </c>
      <c r="H95">
        <v>1.994428537432253E-2</v>
      </c>
      <c r="I95" s="12">
        <f t="shared" si="2"/>
        <v>-4.9682517053115154E-2</v>
      </c>
      <c r="P95">
        <v>2.5651085250198265E-2</v>
      </c>
      <c r="Q95">
        <v>2.4633574102352833E-2</v>
      </c>
      <c r="R95" s="13">
        <f t="shared" si="3"/>
        <v>-3.9667372273754692E-2</v>
      </c>
    </row>
    <row r="96" spans="5:18" x14ac:dyDescent="0.35">
      <c r="E96" s="11" t="s">
        <v>30</v>
      </c>
      <c r="F96" s="11" t="s">
        <v>30</v>
      </c>
      <c r="G96">
        <v>1.9663031281745798E-2</v>
      </c>
      <c r="H96">
        <v>1.8936694089628822E-2</v>
      </c>
      <c r="I96" s="12">
        <f t="shared" si="2"/>
        <v>-3.6939227818412301E-2</v>
      </c>
      <c r="P96">
        <v>2.4100335198866445E-2</v>
      </c>
      <c r="Q96">
        <v>2.3389078543322048E-2</v>
      </c>
      <c r="R96" s="13">
        <f t="shared" si="3"/>
        <v>-2.95123138195128E-2</v>
      </c>
    </row>
    <row r="97" spans="5:18" x14ac:dyDescent="0.35">
      <c r="E97" s="11" t="s">
        <v>30</v>
      </c>
      <c r="F97" s="11" t="s">
        <v>31</v>
      </c>
      <c r="G97">
        <v>1.6068557575840428E-2</v>
      </c>
      <c r="H97">
        <v>1.5496812798752814E-2</v>
      </c>
      <c r="I97" s="12">
        <f t="shared" si="2"/>
        <v>-3.5581586859249253E-2</v>
      </c>
      <c r="P97">
        <v>1.9700524964509247E-2</v>
      </c>
      <c r="Q97">
        <v>1.9140414372522199E-2</v>
      </c>
      <c r="R97" s="13">
        <f t="shared" si="3"/>
        <v>-2.8431252111103398E-2</v>
      </c>
    </row>
    <row r="98" spans="5:18" x14ac:dyDescent="0.35">
      <c r="E98" s="11" t="s">
        <v>30</v>
      </c>
      <c r="F98" s="11" t="s">
        <v>32</v>
      </c>
      <c r="G98">
        <v>5.6817141477283881E-2</v>
      </c>
      <c r="H98">
        <v>5.4879972507650872E-2</v>
      </c>
      <c r="I98" s="12">
        <f t="shared" si="2"/>
        <v>-3.4094798141288227E-2</v>
      </c>
      <c r="P98">
        <v>6.9681981875194268E-2</v>
      </c>
      <c r="Q98">
        <v>6.7783319589019134E-2</v>
      </c>
      <c r="R98" s="13">
        <f t="shared" si="3"/>
        <v>-2.7247535662458383E-2</v>
      </c>
    </row>
    <row r="99" spans="5:18" x14ac:dyDescent="0.35">
      <c r="E99" s="11" t="s">
        <v>30</v>
      </c>
      <c r="F99" s="11" t="s">
        <v>33</v>
      </c>
      <c r="G99">
        <v>1.3029536033042813E-2</v>
      </c>
      <c r="H99">
        <v>1.2596616647563525E-2</v>
      </c>
      <c r="I99" s="12">
        <f t="shared" si="2"/>
        <v>-3.3226001630557465E-2</v>
      </c>
      <c r="P99">
        <v>1.598276286543979E-2</v>
      </c>
      <c r="Q99">
        <v>1.555832579622962E-2</v>
      </c>
      <c r="R99" s="13">
        <f t="shared" si="3"/>
        <v>-2.6555926080086483E-2</v>
      </c>
    </row>
    <row r="100" spans="5:18" x14ac:dyDescent="0.35">
      <c r="E100" s="11" t="s">
        <v>30</v>
      </c>
      <c r="F100" s="11" t="s">
        <v>34</v>
      </c>
      <c r="G100">
        <v>0.24144817408555252</v>
      </c>
      <c r="H100">
        <v>0.23606398460531317</v>
      </c>
      <c r="I100" s="12">
        <f t="shared" si="2"/>
        <v>-2.2299565944663452E-2</v>
      </c>
      <c r="P100">
        <v>0.29687032794587148</v>
      </c>
      <c r="Q100">
        <v>0.29156721078401576</v>
      </c>
      <c r="R100" s="13">
        <f t="shared" si="3"/>
        <v>-1.7863412617048879E-2</v>
      </c>
    </row>
    <row r="101" spans="5:18" x14ac:dyDescent="0.35">
      <c r="E101" s="11" t="s">
        <v>30</v>
      </c>
      <c r="F101" s="11" t="s">
        <v>35</v>
      </c>
      <c r="G101">
        <v>0.38855926008841429</v>
      </c>
      <c r="H101">
        <v>0.38215457403206532</v>
      </c>
      <c r="I101" s="12">
        <f t="shared" si="2"/>
        <v>-1.6483164125059395E-2</v>
      </c>
      <c r="P101">
        <v>0.47833990762416001</v>
      </c>
      <c r="Q101">
        <v>0.4720065342672991</v>
      </c>
      <c r="R101" s="13">
        <f t="shared" si="3"/>
        <v>-1.3240319814246289E-2</v>
      </c>
    </row>
    <row r="102" spans="5:18" x14ac:dyDescent="0.35">
      <c r="E102" s="11" t="s">
        <v>30</v>
      </c>
      <c r="F102" s="11" t="s">
        <v>36</v>
      </c>
      <c r="G102">
        <v>1.9031481236353738E-2</v>
      </c>
      <c r="H102">
        <v>1.7954134408857337E-2</v>
      </c>
      <c r="I102" s="12">
        <f t="shared" si="2"/>
        <v>-5.6608669294666583E-2</v>
      </c>
      <c r="P102">
        <v>2.3225107500058947E-2</v>
      </c>
      <c r="Q102">
        <v>2.2175500004307031E-2</v>
      </c>
      <c r="R102" s="13">
        <f t="shared" si="3"/>
        <v>-4.5192793865399858E-2</v>
      </c>
    </row>
    <row r="103" spans="5:18" x14ac:dyDescent="0.35">
      <c r="E103" s="11" t="s">
        <v>30</v>
      </c>
      <c r="F103" s="11" t="s">
        <v>37</v>
      </c>
      <c r="G103">
        <v>6.126399827152839E-2</v>
      </c>
      <c r="H103">
        <v>5.8073865068634586E-2</v>
      </c>
      <c r="I103" s="12">
        <f t="shared" si="2"/>
        <v>-5.2071906713544926E-2</v>
      </c>
      <c r="P103">
        <v>7.2481023576360618E-2</v>
      </c>
      <c r="Q103">
        <v>6.937696414429427E-2</v>
      </c>
      <c r="R103" s="13">
        <f t="shared" si="3"/>
        <v>-4.2825822248441912E-2</v>
      </c>
    </row>
    <row r="104" spans="5:18" x14ac:dyDescent="0.35">
      <c r="E104" s="11" t="s">
        <v>30</v>
      </c>
      <c r="F104" s="11" t="s">
        <v>38</v>
      </c>
      <c r="G104">
        <v>9.7917258255076384E-2</v>
      </c>
      <c r="H104">
        <v>9.0838122655516662E-2</v>
      </c>
      <c r="I104" s="12">
        <f t="shared" si="2"/>
        <v>-7.2297118257931961E-2</v>
      </c>
      <c r="P104">
        <v>0.116204195619451</v>
      </c>
      <c r="Q104">
        <v>0.10749354067871696</v>
      </c>
      <c r="R104" s="13">
        <f t="shared" si="3"/>
        <v>-7.4959900494986936E-2</v>
      </c>
    </row>
    <row r="105" spans="5:18" x14ac:dyDescent="0.35">
      <c r="E105" s="11" t="s">
        <v>30</v>
      </c>
      <c r="F105" s="11" t="s">
        <v>39</v>
      </c>
      <c r="G105">
        <v>3.4361626384530011E-2</v>
      </c>
      <c r="H105">
        <v>3.3168995104132612E-2</v>
      </c>
      <c r="I105" s="12">
        <f t="shared" si="2"/>
        <v>-3.4708231416378334E-2</v>
      </c>
      <c r="P105">
        <v>4.2136359778662071E-2</v>
      </c>
      <c r="Q105">
        <v>4.0967669859466371E-2</v>
      </c>
      <c r="R105" s="13">
        <f t="shared" si="3"/>
        <v>-2.7735901376737485E-2</v>
      </c>
    </row>
    <row r="106" spans="5:18" x14ac:dyDescent="0.35">
      <c r="E106" s="11" t="s">
        <v>30</v>
      </c>
      <c r="F106" s="11" t="s">
        <v>40</v>
      </c>
      <c r="G106">
        <v>9.4224385967671947E-3</v>
      </c>
      <c r="H106">
        <v>9.0979568993006625E-3</v>
      </c>
      <c r="I106" s="12">
        <f t="shared" si="2"/>
        <v>-3.4437125180933593E-2</v>
      </c>
      <c r="P106">
        <v>1.1555059186975192E-2</v>
      </c>
      <c r="Q106">
        <v>1.1237063211473832E-2</v>
      </c>
      <c r="R106" s="13">
        <f t="shared" si="3"/>
        <v>-2.7520064618950939E-2</v>
      </c>
    </row>
    <row r="107" spans="5:18" x14ac:dyDescent="0.35">
      <c r="E107" s="11" t="s">
        <v>30</v>
      </c>
      <c r="F107" s="11" t="s">
        <v>41</v>
      </c>
      <c r="G107">
        <v>8.8688716736621161E-3</v>
      </c>
      <c r="H107">
        <v>8.5659645437966957E-3</v>
      </c>
      <c r="I107" s="12">
        <f t="shared" si="2"/>
        <v>-3.4153964676810408E-2</v>
      </c>
      <c r="P107">
        <v>1.0876869333280076E-2</v>
      </c>
      <c r="Q107">
        <v>1.0579989124073116E-2</v>
      </c>
      <c r="R107" s="13">
        <f t="shared" si="3"/>
        <v>-2.7294637832836009E-2</v>
      </c>
    </row>
    <row r="108" spans="5:18" x14ac:dyDescent="0.35">
      <c r="E108" s="11" t="s">
        <v>30</v>
      </c>
      <c r="F108" s="11" t="s">
        <v>42</v>
      </c>
      <c r="G108">
        <v>9.9757174900451384E-3</v>
      </c>
      <c r="H108">
        <v>9.6286073238712744E-3</v>
      </c>
      <c r="I108" s="12">
        <f t="shared" si="2"/>
        <v>-3.4795508846381072E-2</v>
      </c>
      <c r="P108">
        <v>1.2232612377732217E-2</v>
      </c>
      <c r="Q108">
        <v>1.1892479853923913E-2</v>
      </c>
      <c r="R108" s="13">
        <f t="shared" si="3"/>
        <v>-2.7805387214546933E-2</v>
      </c>
    </row>
    <row r="109" spans="5:18" x14ac:dyDescent="0.35">
      <c r="E109" s="11" t="s">
        <v>30</v>
      </c>
      <c r="F109" s="11" t="s">
        <v>43</v>
      </c>
      <c r="G109">
        <v>9.9766279491161954E-3</v>
      </c>
      <c r="H109">
        <v>9.632801257866315E-3</v>
      </c>
      <c r="I109" s="12">
        <f t="shared" si="2"/>
        <v>-3.4463216730492512E-2</v>
      </c>
      <c r="P109">
        <v>1.2234611294988887E-2</v>
      </c>
      <c r="Q109">
        <v>1.1897659863230256E-2</v>
      </c>
      <c r="R109" s="13">
        <f t="shared" si="3"/>
        <v>-2.754083669962127E-2</v>
      </c>
    </row>
    <row r="110" spans="5:18" x14ac:dyDescent="0.35">
      <c r="E110" s="11" t="s">
        <v>30</v>
      </c>
      <c r="F110" s="11" t="s">
        <v>44</v>
      </c>
      <c r="G110">
        <v>1.5803538839429761E-2</v>
      </c>
      <c r="H110">
        <v>1.5284670437423469E-2</v>
      </c>
      <c r="I110" s="12">
        <f t="shared" si="2"/>
        <v>-3.2832418566385725E-2</v>
      </c>
      <c r="P110">
        <v>1.9387163454859729E-2</v>
      </c>
      <c r="Q110">
        <v>1.8878393223106516E-2</v>
      </c>
      <c r="R110" s="13">
        <f t="shared" si="3"/>
        <v>-2.6242633840572505E-2</v>
      </c>
    </row>
    <row r="111" spans="5:18" x14ac:dyDescent="0.35">
      <c r="E111" s="11" t="s">
        <v>30</v>
      </c>
      <c r="F111" s="11" t="s">
        <v>45</v>
      </c>
      <c r="G111">
        <v>2.0511293014119268E-2</v>
      </c>
      <c r="H111">
        <v>1.9818040387920618E-2</v>
      </c>
      <c r="I111" s="12">
        <f t="shared" si="2"/>
        <v>-3.3798582357603642E-2</v>
      </c>
      <c r="P111">
        <v>2.515718542705828E-2</v>
      </c>
      <c r="Q111">
        <v>2.4477646468486037E-2</v>
      </c>
      <c r="R111" s="13">
        <f t="shared" si="3"/>
        <v>-2.7011724365689653E-2</v>
      </c>
    </row>
    <row r="112" spans="5:18" x14ac:dyDescent="0.35">
      <c r="E112" s="11" t="s">
        <v>30</v>
      </c>
      <c r="F112" s="11" t="s">
        <v>46</v>
      </c>
      <c r="G112">
        <v>3.5875039434699288E-2</v>
      </c>
      <c r="H112">
        <v>3.5050114620075783E-2</v>
      </c>
      <c r="I112" s="12">
        <f t="shared" si="2"/>
        <v>-2.2994394643803963E-2</v>
      </c>
      <c r="P112">
        <v>4.4103277751597135E-2</v>
      </c>
      <c r="Q112">
        <v>4.3291077097262251E-2</v>
      </c>
      <c r="R112" s="13">
        <f t="shared" si="3"/>
        <v>-1.8415879629388118E-2</v>
      </c>
    </row>
    <row r="113" spans="5:18" x14ac:dyDescent="0.35">
      <c r="E113" s="11" t="s">
        <v>30</v>
      </c>
      <c r="F113" s="11" t="s">
        <v>47</v>
      </c>
      <c r="G113">
        <v>1.1945236445411659E-2</v>
      </c>
      <c r="H113">
        <v>1.1630403007026604E-2</v>
      </c>
      <c r="I113" s="12">
        <f t="shared" si="2"/>
        <v>-2.6356400714528057E-2</v>
      </c>
      <c r="P113">
        <v>1.467441457797259E-2</v>
      </c>
      <c r="Q113">
        <v>1.436493656888165E-2</v>
      </c>
      <c r="R113" s="13">
        <f t="shared" si="3"/>
        <v>-2.1089632397021819E-2</v>
      </c>
    </row>
    <row r="114" spans="5:18" x14ac:dyDescent="0.35">
      <c r="E114" s="11" t="s">
        <v>30</v>
      </c>
      <c r="F114" s="11" t="s">
        <v>48</v>
      </c>
      <c r="G114">
        <v>2.6314799456954786E-2</v>
      </c>
      <c r="H114">
        <v>2.536209169352284E-2</v>
      </c>
      <c r="I114" s="12">
        <f t="shared" si="2"/>
        <v>-3.6204257037579429E-2</v>
      </c>
      <c r="P114">
        <v>3.2258350865565923E-2</v>
      </c>
      <c r="Q114">
        <v>3.1325211878857985E-2</v>
      </c>
      <c r="R114" s="13">
        <f t="shared" si="3"/>
        <v>-2.8927051807351192E-2</v>
      </c>
    </row>
    <row r="115" spans="5:18" x14ac:dyDescent="0.35">
      <c r="E115" s="11" t="s">
        <v>30</v>
      </c>
      <c r="F115" s="11" t="s">
        <v>49</v>
      </c>
      <c r="G115">
        <v>0.11410003095483823</v>
      </c>
      <c r="H115">
        <v>0.10869666962423175</v>
      </c>
      <c r="I115" s="12">
        <f t="shared" si="2"/>
        <v>-4.7356352889555121E-2</v>
      </c>
      <c r="P115">
        <v>0.139529334152418</v>
      </c>
      <c r="Q115">
        <v>0.13425336709806421</v>
      </c>
      <c r="R115" s="13">
        <f t="shared" si="3"/>
        <v>-3.7812601102148673E-2</v>
      </c>
    </row>
    <row r="116" spans="5:18" x14ac:dyDescent="0.35">
      <c r="E116" s="11" t="s">
        <v>30</v>
      </c>
      <c r="F116" s="11" t="s">
        <v>50</v>
      </c>
      <c r="G116">
        <v>6.3183872106663555E-2</v>
      </c>
      <c r="H116">
        <v>5.9789018236961179E-2</v>
      </c>
      <c r="I116" s="12">
        <f t="shared" si="2"/>
        <v>-5.3729753440424945E-2</v>
      </c>
      <c r="P116">
        <v>7.4797474038737849E-2</v>
      </c>
      <c r="Q116">
        <v>7.1495383123760636E-2</v>
      </c>
      <c r="R116" s="13">
        <f t="shared" si="3"/>
        <v>-4.4147091294380464E-2</v>
      </c>
    </row>
    <row r="117" spans="5:18" x14ac:dyDescent="0.35">
      <c r="E117" s="11" t="s">
        <v>30</v>
      </c>
      <c r="F117" s="11" t="s">
        <v>51</v>
      </c>
      <c r="G117">
        <v>5.5349902189174888E-4</v>
      </c>
      <c r="H117">
        <v>5.3152594295205404E-4</v>
      </c>
      <c r="I117" s="12">
        <f t="shared" si="2"/>
        <v>-3.9698496421177509E-2</v>
      </c>
      <c r="P117">
        <v>6.7799727589167567E-4</v>
      </c>
      <c r="Q117">
        <v>6.5649801220201136E-4</v>
      </c>
      <c r="R117" s="13">
        <f t="shared" si="3"/>
        <v>-3.1709955856960209E-2</v>
      </c>
    </row>
    <row r="118" spans="5:18" x14ac:dyDescent="0.35">
      <c r="E118" s="11" t="s">
        <v>30</v>
      </c>
      <c r="F118" s="11" t="s">
        <v>52</v>
      </c>
      <c r="G118">
        <v>6.9477563007397138E-3</v>
      </c>
      <c r="H118">
        <v>6.7735227063467612E-3</v>
      </c>
      <c r="I118" s="12">
        <f t="shared" si="2"/>
        <v>-2.5077677864780934E-2</v>
      </c>
      <c r="P118">
        <v>8.5374785446283019E-3</v>
      </c>
      <c r="Q118">
        <v>8.3661094087423612E-3</v>
      </c>
      <c r="R118" s="13">
        <f t="shared" si="3"/>
        <v>-2.0072570020543655E-2</v>
      </c>
    </row>
    <row r="119" spans="5:18" x14ac:dyDescent="0.35">
      <c r="E119" s="11" t="s">
        <v>30</v>
      </c>
      <c r="F119" s="11" t="s">
        <v>53</v>
      </c>
      <c r="G119">
        <v>3.4382583588377966E-2</v>
      </c>
      <c r="H119">
        <v>3.3264090386404641E-2</v>
      </c>
      <c r="I119" s="12">
        <f t="shared" si="2"/>
        <v>-3.2530807322792323E-2</v>
      </c>
      <c r="P119">
        <v>4.2181962920541667E-2</v>
      </c>
      <c r="Q119">
        <v>4.1085123888962329E-2</v>
      </c>
      <c r="R119" s="13">
        <f t="shared" si="3"/>
        <v>-2.6002560232805162E-2</v>
      </c>
    </row>
    <row r="120" spans="5:18" x14ac:dyDescent="0.35">
      <c r="E120" s="11" t="s">
        <v>30</v>
      </c>
      <c r="F120" s="11" t="s">
        <v>54</v>
      </c>
      <c r="G120">
        <v>3.5198468635062562E-2</v>
      </c>
      <c r="H120">
        <v>3.3996785404245396E-2</v>
      </c>
      <c r="I120" s="12">
        <f t="shared" si="2"/>
        <v>-3.4140213407469741E-2</v>
      </c>
      <c r="P120">
        <v>4.3167868494651013E-2</v>
      </c>
      <c r="Q120">
        <v>4.1990089731440833E-2</v>
      </c>
      <c r="R120" s="13">
        <f t="shared" si="3"/>
        <v>-2.7283690492064024E-2</v>
      </c>
    </row>
    <row r="121" spans="5:18" x14ac:dyDescent="0.35">
      <c r="E121" s="11" t="s">
        <v>30</v>
      </c>
      <c r="F121" s="11" t="s">
        <v>55</v>
      </c>
      <c r="G121">
        <v>7.7507032615163627E-3</v>
      </c>
      <c r="H121">
        <v>7.4498907578297085E-3</v>
      </c>
      <c r="I121" s="12">
        <f t="shared" si="2"/>
        <v>-3.8810994762274335E-2</v>
      </c>
      <c r="P121">
        <v>9.4959065564504258E-3</v>
      </c>
      <c r="Q121">
        <v>9.201504721432786E-3</v>
      </c>
      <c r="R121" s="13">
        <f t="shared" si="3"/>
        <v>-3.1003025700337909E-2</v>
      </c>
    </row>
    <row r="122" spans="5:18" x14ac:dyDescent="0.35">
      <c r="E122" s="11" t="s">
        <v>30</v>
      </c>
      <c r="F122" s="11" t="s">
        <v>56</v>
      </c>
      <c r="G122">
        <v>3.8686525739378058E-2</v>
      </c>
      <c r="H122">
        <v>3.6895724810687265E-2</v>
      </c>
      <c r="I122" s="12">
        <f t="shared" si="2"/>
        <v>-4.6290042707763261E-2</v>
      </c>
      <c r="P122">
        <v>4.7319681524169023E-2</v>
      </c>
      <c r="Q122">
        <v>4.5570626077895048E-2</v>
      </c>
      <c r="R122" s="13">
        <f t="shared" si="3"/>
        <v>-3.6962536304912093E-2</v>
      </c>
    </row>
    <row r="123" spans="5:18" x14ac:dyDescent="0.35">
      <c r="E123" s="11" t="s">
        <v>30</v>
      </c>
      <c r="F123" s="11" t="s">
        <v>57</v>
      </c>
      <c r="G123">
        <v>9.8866775364360643E-2</v>
      </c>
      <c r="H123">
        <v>9.5206051868830577E-2</v>
      </c>
      <c r="I123" s="12">
        <f t="shared" si="2"/>
        <v>-3.7026832138895453E-2</v>
      </c>
      <c r="P123">
        <v>0.12117546509441421</v>
      </c>
      <c r="Q123">
        <v>0.11759084317569589</v>
      </c>
      <c r="R123" s="13">
        <f t="shared" si="3"/>
        <v>-2.9582076833172058E-2</v>
      </c>
    </row>
    <row r="124" spans="5:18" x14ac:dyDescent="0.35">
      <c r="E124" s="11" t="s">
        <v>30</v>
      </c>
      <c r="F124" s="11" t="s">
        <v>58</v>
      </c>
      <c r="G124">
        <v>2.4125616883035671E-2</v>
      </c>
      <c r="H124">
        <v>2.3348997848341546E-2</v>
      </c>
      <c r="I124" s="12">
        <f t="shared" si="2"/>
        <v>-3.2190639454289682E-2</v>
      </c>
      <c r="P124">
        <v>2.9600474248329723E-2</v>
      </c>
      <c r="Q124">
        <v>2.8838800584617873E-2</v>
      </c>
      <c r="R124" s="13">
        <f t="shared" si="3"/>
        <v>-2.57318060961415E-2</v>
      </c>
    </row>
    <row r="125" spans="5:18" x14ac:dyDescent="0.35">
      <c r="E125" s="11" t="s">
        <v>30</v>
      </c>
      <c r="F125" s="11" t="s">
        <v>59</v>
      </c>
      <c r="G125">
        <v>4.515349797259096E-2</v>
      </c>
      <c r="H125">
        <v>4.154147095665222E-2</v>
      </c>
      <c r="I125" s="12">
        <f t="shared" si="2"/>
        <v>-7.9994400835375151E-2</v>
      </c>
      <c r="P125">
        <v>5.4809996272036705E-2</v>
      </c>
      <c r="Q125">
        <v>5.1308677344183408E-2</v>
      </c>
      <c r="R125" s="13">
        <f t="shared" si="3"/>
        <v>-6.3881028388969655E-2</v>
      </c>
    </row>
    <row r="126" spans="5:18" x14ac:dyDescent="0.35">
      <c r="E126" s="11" t="s">
        <v>30</v>
      </c>
      <c r="F126" s="11" t="s">
        <v>60</v>
      </c>
      <c r="G126">
        <v>2.3610195548106984E-2</v>
      </c>
      <c r="H126">
        <v>2.2980087391076397E-2</v>
      </c>
      <c r="I126" s="12">
        <f t="shared" si="2"/>
        <v>-2.6687968583178803E-2</v>
      </c>
      <c r="P126">
        <v>2.9002452371591127E-2</v>
      </c>
      <c r="Q126">
        <v>2.8383152116116021E-2</v>
      </c>
      <c r="R126" s="13">
        <f t="shared" si="3"/>
        <v>-2.13533754849549E-2</v>
      </c>
    </row>
    <row r="127" spans="5:18" x14ac:dyDescent="0.35">
      <c r="E127" s="11" t="s">
        <v>30</v>
      </c>
      <c r="F127" s="11" t="s">
        <v>61</v>
      </c>
      <c r="G127">
        <v>0.12789276409838829</v>
      </c>
      <c r="H127">
        <v>0.12173306808109061</v>
      </c>
      <c r="I127" s="12">
        <f t="shared" si="2"/>
        <v>-4.8162975135630115E-2</v>
      </c>
      <c r="P127">
        <v>0.15636812292912564</v>
      </c>
      <c r="Q127">
        <v>0.15035487594572031</v>
      </c>
      <c r="R127" s="13">
        <f t="shared" si="3"/>
        <v>-3.8455708687702629E-2</v>
      </c>
    </row>
    <row r="128" spans="5:18" x14ac:dyDescent="0.35">
      <c r="E128" s="11" t="s">
        <v>30</v>
      </c>
      <c r="F128" s="11" t="s">
        <v>62</v>
      </c>
      <c r="G128">
        <v>2.2392222700202098E-2</v>
      </c>
      <c r="H128">
        <v>2.1398814031647527E-2</v>
      </c>
      <c r="I128" s="12">
        <f t="shared" si="2"/>
        <v>-4.4364004496329199E-2</v>
      </c>
      <c r="P128">
        <v>2.7400829404831531E-2</v>
      </c>
      <c r="Q128">
        <v>2.6430090688018052E-2</v>
      </c>
      <c r="R128" s="13">
        <f t="shared" si="3"/>
        <v>-3.5427347927005103E-2</v>
      </c>
    </row>
    <row r="129" spans="5:18" x14ac:dyDescent="0.35">
      <c r="E129" s="11" t="s">
        <v>30</v>
      </c>
      <c r="F129" s="11" t="s">
        <v>63</v>
      </c>
      <c r="G129">
        <v>4.1033083995848534E-2</v>
      </c>
      <c r="H129">
        <v>3.9683523977166228E-2</v>
      </c>
      <c r="I129" s="12">
        <f t="shared" si="2"/>
        <v>-3.2889558552772813E-2</v>
      </c>
      <c r="P129">
        <v>5.0337160082533951E-2</v>
      </c>
      <c r="Q129">
        <v>4.9013890956081656E-2</v>
      </c>
      <c r="R129" s="13">
        <f t="shared" si="3"/>
        <v>-2.6288116458748029E-2</v>
      </c>
    </row>
    <row r="130" spans="5:18" x14ac:dyDescent="0.35">
      <c r="E130" s="11" t="s">
        <v>30</v>
      </c>
      <c r="F130" s="11" t="s">
        <v>64</v>
      </c>
      <c r="G130">
        <v>1.0531959915500794E-2</v>
      </c>
      <c r="H130">
        <v>1.0172882014577693E-2</v>
      </c>
      <c r="I130" s="12">
        <f t="shared" si="2"/>
        <v>-3.4094119594456025E-2</v>
      </c>
      <c r="P130">
        <v>1.2916664388163154E-2</v>
      </c>
      <c r="Q130">
        <v>1.2564724092005932E-2</v>
      </c>
      <c r="R130" s="13">
        <f t="shared" si="3"/>
        <v>-2.7246995476613974E-2</v>
      </c>
    </row>
    <row r="131" spans="5:18" x14ac:dyDescent="0.35">
      <c r="E131" s="11" t="s">
        <v>30</v>
      </c>
      <c r="F131" s="11" t="s">
        <v>65</v>
      </c>
      <c r="G131">
        <v>4.6923934443671302E-2</v>
      </c>
      <c r="H131">
        <v>4.5611897778768021E-2</v>
      </c>
      <c r="I131" s="12">
        <f t="shared" si="2"/>
        <v>-2.796092613415193E-2</v>
      </c>
      <c r="P131">
        <v>5.7624982450893029E-2</v>
      </c>
      <c r="Q131">
        <v>5.6336140543235221E-2</v>
      </c>
      <c r="R131" s="13">
        <f t="shared" si="3"/>
        <v>-2.2366026900852192E-2</v>
      </c>
    </row>
    <row r="132" spans="5:18" x14ac:dyDescent="0.35">
      <c r="E132" s="11" t="s">
        <v>30</v>
      </c>
      <c r="F132" s="11" t="s">
        <v>66</v>
      </c>
      <c r="G132">
        <v>6.268416970609296E-2</v>
      </c>
      <c r="H132">
        <v>6.1563858751912351E-2</v>
      </c>
      <c r="I132" s="12">
        <f t="shared" si="2"/>
        <v>-1.7872310655679204E-2</v>
      </c>
      <c r="P132">
        <v>7.7145305405619535E-2</v>
      </c>
      <c r="Q132">
        <v>7.603871726306613E-2</v>
      </c>
      <c r="R132" s="13">
        <f t="shared" si="3"/>
        <v>-1.4344205868848598E-2</v>
      </c>
    </row>
    <row r="133" spans="5:18" x14ac:dyDescent="0.35">
      <c r="E133" s="11" t="s">
        <v>30</v>
      </c>
      <c r="F133" s="11" t="s">
        <v>67</v>
      </c>
      <c r="G133">
        <v>0.12562473344441621</v>
      </c>
      <c r="H133">
        <v>0.12331763407069922</v>
      </c>
      <c r="I133" s="12">
        <f t="shared" si="2"/>
        <v>-1.8365009106568905E-2</v>
      </c>
      <c r="P133">
        <v>0.15459000663577538</v>
      </c>
      <c r="Q133">
        <v>0.15231200416528257</v>
      </c>
      <c r="R133" s="13">
        <f t="shared" si="3"/>
        <v>-1.473576798440757E-2</v>
      </c>
    </row>
    <row r="134" spans="5:18" x14ac:dyDescent="0.35">
      <c r="E134" s="11" t="s">
        <v>30</v>
      </c>
      <c r="F134" s="11" t="s">
        <v>68</v>
      </c>
      <c r="G134">
        <v>2.5262548453871037E-2</v>
      </c>
      <c r="H134">
        <v>2.4542604308802129E-2</v>
      </c>
      <c r="I134" s="12">
        <f t="shared" si="2"/>
        <v>-2.8498476564370122E-2</v>
      </c>
      <c r="P134">
        <v>3.1020110046258733E-2</v>
      </c>
      <c r="Q134">
        <v>3.0313047098892952E-2</v>
      </c>
      <c r="R134" s="13">
        <f t="shared" si="3"/>
        <v>-2.2793695648125473E-2</v>
      </c>
    </row>
    <row r="135" spans="5:18" x14ac:dyDescent="0.35">
      <c r="E135" s="11" t="s">
        <v>31</v>
      </c>
      <c r="F135" s="11" t="s">
        <v>28</v>
      </c>
      <c r="G135">
        <v>0.28648761144083357</v>
      </c>
      <c r="H135">
        <v>0.27139198786432583</v>
      </c>
      <c r="I135" s="12">
        <f t="shared" si="2"/>
        <v>-5.2692064067228733E-2</v>
      </c>
      <c r="P135">
        <v>0.33811679775860531</v>
      </c>
      <c r="Q135">
        <v>0.32344554273899717</v>
      </c>
      <c r="R135" s="13">
        <f t="shared" si="3"/>
        <v>-4.3391085911332096E-2</v>
      </c>
    </row>
    <row r="136" spans="5:18" x14ac:dyDescent="0.35">
      <c r="E136" s="11" t="s">
        <v>31</v>
      </c>
      <c r="F136" s="11" t="s">
        <v>29</v>
      </c>
      <c r="G136">
        <v>2.7839163089200758E-2</v>
      </c>
      <c r="H136">
        <v>2.6471697185868649E-2</v>
      </c>
      <c r="I136" s="12">
        <f t="shared" si="2"/>
        <v>-4.9120223152921215E-2</v>
      </c>
      <c r="P136">
        <v>3.4028964879591499E-2</v>
      </c>
      <c r="Q136">
        <v>3.2695707166458976E-2</v>
      </c>
      <c r="R136" s="13">
        <f t="shared" si="3"/>
        <v>-3.918008431493987E-2</v>
      </c>
    </row>
    <row r="137" spans="5:18" x14ac:dyDescent="0.35">
      <c r="E137" s="11" t="s">
        <v>31</v>
      </c>
      <c r="F137" s="11" t="s">
        <v>30</v>
      </c>
      <c r="G137">
        <v>2.6082960561857937E-2</v>
      </c>
      <c r="H137">
        <v>2.5134339096825654E-2</v>
      </c>
      <c r="I137" s="12">
        <f t="shared" si="2"/>
        <v>-3.6369393834053E-2</v>
      </c>
      <c r="P137">
        <v>3.1971725643158519E-2</v>
      </c>
      <c r="Q137">
        <v>3.1043910224652516E-2</v>
      </c>
      <c r="R137" s="13">
        <f t="shared" si="3"/>
        <v>-2.9019873023480094E-2</v>
      </c>
    </row>
    <row r="138" spans="5:18" x14ac:dyDescent="0.35">
      <c r="E138" s="11" t="s">
        <v>31</v>
      </c>
      <c r="F138" s="11" t="s">
        <v>31</v>
      </c>
      <c r="G138">
        <v>2.1314900410379551E-2</v>
      </c>
      <c r="H138">
        <v>2.0568645506989634E-2</v>
      </c>
      <c r="I138" s="12">
        <f t="shared" si="2"/>
        <v>-3.5010949571526909E-2</v>
      </c>
      <c r="P138">
        <v>2.613489704579338E-2</v>
      </c>
      <c r="Q138">
        <v>2.5404733424732519E-2</v>
      </c>
      <c r="R138" s="13">
        <f t="shared" si="3"/>
        <v>-2.7938262767267609E-2</v>
      </c>
    </row>
    <row r="139" spans="5:18" x14ac:dyDescent="0.35">
      <c r="E139" s="11" t="s">
        <v>31</v>
      </c>
      <c r="F139" s="11" t="s">
        <v>32</v>
      </c>
      <c r="G139">
        <v>7.5367792440287532E-2</v>
      </c>
      <c r="H139">
        <v>7.2841216745810747E-2</v>
      </c>
      <c r="I139" s="12">
        <f t="shared" si="2"/>
        <v>-3.3523281134690823E-2</v>
      </c>
      <c r="P139">
        <v>9.2440756047660375E-2</v>
      </c>
      <c r="Q139">
        <v>8.9967601081541532E-2</v>
      </c>
      <c r="R139" s="13">
        <f t="shared" si="3"/>
        <v>-2.6753945682180917E-2</v>
      </c>
    </row>
    <row r="140" spans="5:18" x14ac:dyDescent="0.35">
      <c r="E140" s="11" t="s">
        <v>31</v>
      </c>
      <c r="F140" s="11" t="s">
        <v>33</v>
      </c>
      <c r="G140">
        <v>1.7283646128593701E-2</v>
      </c>
      <c r="H140">
        <v>1.6719266456650384E-2</v>
      </c>
      <c r="I140" s="12">
        <f t="shared" si="2"/>
        <v>-3.2653970565251239E-2</v>
      </c>
      <c r="P140">
        <v>2.1202879758184343E-2</v>
      </c>
      <c r="Q140">
        <v>2.0650290620446415E-2</v>
      </c>
      <c r="R140" s="13">
        <f t="shared" si="3"/>
        <v>-2.6061985166171951E-2</v>
      </c>
    </row>
    <row r="141" spans="5:18" x14ac:dyDescent="0.35">
      <c r="E141" s="11" t="s">
        <v>31</v>
      </c>
      <c r="F141" s="11" t="s">
        <v>34</v>
      </c>
      <c r="G141">
        <v>0.32028038363812905</v>
      </c>
      <c r="H141">
        <v>0.31332355106625009</v>
      </c>
      <c r="I141" s="12">
        <f t="shared" ref="I141:I204" si="4">(H141-G141)/G141</f>
        <v>-2.1721069810317142E-2</v>
      </c>
      <c r="P141">
        <v>0.39383089896302886</v>
      </c>
      <c r="Q141">
        <v>0.38699200138500706</v>
      </c>
      <c r="R141" s="13">
        <f t="shared" ref="R141:R204" si="5">(Q141-P141)/P141</f>
        <v>-1.7365060984368862E-2</v>
      </c>
    </row>
    <row r="142" spans="5:18" x14ac:dyDescent="0.35">
      <c r="E142" s="11" t="s">
        <v>31</v>
      </c>
      <c r="F142" s="11" t="s">
        <v>35</v>
      </c>
      <c r="G142">
        <v>0.51542286189817765</v>
      </c>
      <c r="H142">
        <v>0.5072270062378752</v>
      </c>
      <c r="I142" s="12">
        <f t="shared" si="4"/>
        <v>-1.5901226480562195E-2</v>
      </c>
      <c r="P142">
        <v>0.63457010720136175</v>
      </c>
      <c r="Q142">
        <v>0.62648592368026634</v>
      </c>
      <c r="R142" s="13">
        <f t="shared" si="5"/>
        <v>-1.2739622351183554E-2</v>
      </c>
    </row>
    <row r="143" spans="5:18" x14ac:dyDescent="0.35">
      <c r="E143" s="11" t="s">
        <v>31</v>
      </c>
      <c r="F143" s="11" t="s">
        <v>36</v>
      </c>
      <c r="G143">
        <v>2.5245211046497452E-2</v>
      </c>
      <c r="H143">
        <v>2.3830205012888333E-2</v>
      </c>
      <c r="I143" s="12">
        <f t="shared" si="4"/>
        <v>-5.6050473533491747E-2</v>
      </c>
      <c r="P143">
        <v>3.0810640553234851E-2</v>
      </c>
      <c r="Q143">
        <v>2.9433148896626474E-2</v>
      </c>
      <c r="R143" s="13">
        <f t="shared" si="5"/>
        <v>-4.4708309592860838E-2</v>
      </c>
    </row>
    <row r="144" spans="5:18" x14ac:dyDescent="0.35">
      <c r="E144" s="11" t="s">
        <v>31</v>
      </c>
      <c r="F144" s="11" t="s">
        <v>37</v>
      </c>
      <c r="G144">
        <v>7.8001562221016382E-2</v>
      </c>
      <c r="H144">
        <v>7.3807590734217068E-2</v>
      </c>
      <c r="I144" s="12">
        <f t="shared" si="4"/>
        <v>-5.3767788328594648E-2</v>
      </c>
      <c r="P144">
        <v>9.2887898745121114E-2</v>
      </c>
      <c r="Q144">
        <v>8.8809994198517622E-2</v>
      </c>
      <c r="R144" s="13">
        <f t="shared" si="5"/>
        <v>-4.3901354231222524E-2</v>
      </c>
    </row>
    <row r="145" spans="5:18" x14ac:dyDescent="0.35">
      <c r="E145" s="11" t="s">
        <v>31</v>
      </c>
      <c r="F145" s="11" t="s">
        <v>38</v>
      </c>
      <c r="G145">
        <v>0.12335704322669505</v>
      </c>
      <c r="H145">
        <v>0.11402218715575091</v>
      </c>
      <c r="I145" s="12">
        <f t="shared" si="4"/>
        <v>-7.5673474548099695E-2</v>
      </c>
      <c r="P145">
        <v>0.14762536797457113</v>
      </c>
      <c r="Q145">
        <v>0.13612862888275581</v>
      </c>
      <c r="R145" s="13">
        <f t="shared" si="5"/>
        <v>-7.7877801420929607E-2</v>
      </c>
    </row>
    <row r="146" spans="5:18" x14ac:dyDescent="0.35">
      <c r="E146" s="11" t="s">
        <v>31</v>
      </c>
      <c r="F146" s="11" t="s">
        <v>39</v>
      </c>
      <c r="G146">
        <v>4.5580609265522119E-2</v>
      </c>
      <c r="H146">
        <v>4.4024620480340657E-2</v>
      </c>
      <c r="I146" s="12">
        <f t="shared" si="4"/>
        <v>-3.4137077372470244E-2</v>
      </c>
      <c r="P146">
        <v>5.5898481217313833E-2</v>
      </c>
      <c r="Q146">
        <v>5.4375663533508256E-2</v>
      </c>
      <c r="R146" s="13">
        <f t="shared" si="5"/>
        <v>-2.7242559200944878E-2</v>
      </c>
    </row>
    <row r="147" spans="5:18" x14ac:dyDescent="0.35">
      <c r="E147" s="11" t="s">
        <v>31</v>
      </c>
      <c r="F147" s="11" t="s">
        <v>40</v>
      </c>
      <c r="G147">
        <v>1.2498840631157577E-2</v>
      </c>
      <c r="H147">
        <v>1.2075557260048103E-2</v>
      </c>
      <c r="I147" s="12">
        <f t="shared" si="4"/>
        <v>-3.3865810726020171E-2</v>
      </c>
      <c r="P147">
        <v>1.5329047462120172E-2</v>
      </c>
      <c r="Q147">
        <v>1.4914755229865148E-2</v>
      </c>
      <c r="R147" s="13">
        <f t="shared" si="5"/>
        <v>-2.7026612924174697E-2</v>
      </c>
    </row>
    <row r="148" spans="5:18" x14ac:dyDescent="0.35">
      <c r="E148" s="11" t="s">
        <v>31</v>
      </c>
      <c r="F148" s="11" t="s">
        <v>41</v>
      </c>
      <c r="G148">
        <v>1.176453552749317E-2</v>
      </c>
      <c r="H148">
        <v>1.1369453216920594E-2</v>
      </c>
      <c r="I148" s="12">
        <f t="shared" si="4"/>
        <v>-3.3582482678494799E-2</v>
      </c>
      <c r="P148">
        <v>1.4429354584100209E-2</v>
      </c>
      <c r="Q148">
        <v>1.4042632416543056E-2</v>
      </c>
      <c r="R148" s="13">
        <f t="shared" si="5"/>
        <v>-2.680107175294482E-2</v>
      </c>
    </row>
    <row r="149" spans="5:18" x14ac:dyDescent="0.35">
      <c r="E149" s="11" t="s">
        <v>31</v>
      </c>
      <c r="F149" s="11" t="s">
        <v>42</v>
      </c>
      <c r="G149">
        <v>1.3232763663995053E-2</v>
      </c>
      <c r="H149">
        <v>1.2779880181984983E-2</v>
      </c>
      <c r="I149" s="12">
        <f t="shared" si="4"/>
        <v>-3.4224406443705946E-2</v>
      </c>
      <c r="P149">
        <v>1.6227895737249112E-2</v>
      </c>
      <c r="Q149">
        <v>1.5784678145822552E-2</v>
      </c>
      <c r="R149" s="13">
        <f t="shared" si="5"/>
        <v>-2.7312080296967217E-2</v>
      </c>
    </row>
    <row r="150" spans="5:18" x14ac:dyDescent="0.35">
      <c r="E150" s="11" t="s">
        <v>31</v>
      </c>
      <c r="F150" s="11" t="s">
        <v>43</v>
      </c>
      <c r="G150">
        <v>1.3233971385617591E-2</v>
      </c>
      <c r="H150">
        <v>1.278544671639073E-2</v>
      </c>
      <c r="I150" s="12">
        <f t="shared" si="4"/>
        <v>-3.3891917713703659E-2</v>
      </c>
      <c r="P150">
        <v>1.6230547519209246E-2</v>
      </c>
      <c r="Q150">
        <v>1.5791553480546453E-2</v>
      </c>
      <c r="R150" s="13">
        <f t="shared" si="5"/>
        <v>-2.7047395544927442E-2</v>
      </c>
    </row>
    <row r="151" spans="5:18" x14ac:dyDescent="0.35">
      <c r="E151" s="11" t="s">
        <v>31</v>
      </c>
      <c r="F151" s="11" t="s">
        <v>44</v>
      </c>
      <c r="G151">
        <v>2.0963353736272904E-2</v>
      </c>
      <c r="H151">
        <v>2.0287072703351575E-2</v>
      </c>
      <c r="I151" s="12">
        <f t="shared" si="4"/>
        <v>-3.2260154621689185E-2</v>
      </c>
      <c r="P151">
        <v>2.5719188793979875E-2</v>
      </c>
      <c r="Q151">
        <v>2.5056957387965866E-2</v>
      </c>
      <c r="R151" s="13">
        <f t="shared" si="5"/>
        <v>-2.5748533957222604E-2</v>
      </c>
    </row>
    <row r="152" spans="5:18" x14ac:dyDescent="0.35">
      <c r="E152" s="11" t="s">
        <v>31</v>
      </c>
      <c r="F152" s="11" t="s">
        <v>45</v>
      </c>
      <c r="G152">
        <v>2.7208177574159123E-2</v>
      </c>
      <c r="H152">
        <v>2.6304134448545995E-2</v>
      </c>
      <c r="I152" s="12">
        <f t="shared" si="4"/>
        <v>-3.3226890082919028E-2</v>
      </c>
      <c r="P152">
        <v>3.3373752845802906E-2</v>
      </c>
      <c r="Q152">
        <v>3.2488747176208095E-2</v>
      </c>
      <c r="R152" s="13">
        <f t="shared" si="5"/>
        <v>-2.6518014731031662E-2</v>
      </c>
    </row>
    <row r="153" spans="5:18" x14ac:dyDescent="0.35">
      <c r="E153" s="11" t="s">
        <v>31</v>
      </c>
      <c r="F153" s="11" t="s">
        <v>46</v>
      </c>
      <c r="G153">
        <v>4.7588147794844014E-2</v>
      </c>
      <c r="H153">
        <v>4.6521397139011322E-2</v>
      </c>
      <c r="I153" s="12">
        <f t="shared" si="4"/>
        <v>-2.2416309633052585E-2</v>
      </c>
      <c r="P153">
        <v>5.8507812634257562E-2</v>
      </c>
      <c r="Q153">
        <v>5.7459480861832918E-2</v>
      </c>
      <c r="R153" s="13">
        <f t="shared" si="5"/>
        <v>-1.7917808327204906E-2</v>
      </c>
    </row>
    <row r="154" spans="5:18" x14ac:dyDescent="0.35">
      <c r="E154" s="11" t="s">
        <v>31</v>
      </c>
      <c r="F154" s="11" t="s">
        <v>47</v>
      </c>
      <c r="G154">
        <v>1.5845325506702739E-2</v>
      </c>
      <c r="H154">
        <v>1.5436828182773751E-2</v>
      </c>
      <c r="I154" s="12">
        <f t="shared" si="4"/>
        <v>-2.5780304971090046E-2</v>
      </c>
      <c r="P154">
        <v>1.9467212924199187E-2</v>
      </c>
      <c r="Q154">
        <v>1.9066326208670326E-2</v>
      </c>
      <c r="R154" s="13">
        <f t="shared" si="5"/>
        <v>-2.0592917799266971E-2</v>
      </c>
    </row>
    <row r="155" spans="5:18" x14ac:dyDescent="0.35">
      <c r="E155" s="11" t="s">
        <v>31</v>
      </c>
      <c r="F155" s="11" t="s">
        <v>48</v>
      </c>
      <c r="G155">
        <v>3.4906513985264481E-2</v>
      </c>
      <c r="H155">
        <v>3.3662655678580629E-2</v>
      </c>
      <c r="I155" s="12">
        <f t="shared" si="4"/>
        <v>-3.5633988177935436E-2</v>
      </c>
      <c r="P155">
        <v>4.2794224024864533E-2</v>
      </c>
      <c r="Q155">
        <v>4.1577399619838286E-2</v>
      </c>
      <c r="R155" s="13">
        <f t="shared" si="5"/>
        <v>-2.8434314040120017E-2</v>
      </c>
    </row>
    <row r="156" spans="5:18" x14ac:dyDescent="0.35">
      <c r="E156" s="11" t="s">
        <v>31</v>
      </c>
      <c r="F156" s="11" t="s">
        <v>49</v>
      </c>
      <c r="G156">
        <v>0.15135339840834469</v>
      </c>
      <c r="H156">
        <v>0.14427116687317296</v>
      </c>
      <c r="I156" s="12">
        <f t="shared" si="4"/>
        <v>-4.679268261994482E-2</v>
      </c>
      <c r="P156">
        <v>0.18510089398688184</v>
      </c>
      <c r="Q156">
        <v>0.17819211936160617</v>
      </c>
      <c r="R156" s="13">
        <f t="shared" si="5"/>
        <v>-3.7324372003115759E-2</v>
      </c>
    </row>
    <row r="157" spans="5:18" x14ac:dyDescent="0.35">
      <c r="E157" s="11" t="s">
        <v>31</v>
      </c>
      <c r="F157" s="11" t="s">
        <v>50</v>
      </c>
      <c r="G157">
        <v>8.0548269939071132E-2</v>
      </c>
      <c r="H157">
        <v>7.6084083195450056E-2</v>
      </c>
      <c r="I157" s="12">
        <f t="shared" si="4"/>
        <v>-5.5422503140016621E-2</v>
      </c>
      <c r="P157">
        <v>9.5960923167311571E-2</v>
      </c>
      <c r="Q157">
        <v>9.1621734237568017E-2</v>
      </c>
      <c r="R157" s="13">
        <f t="shared" si="5"/>
        <v>-4.5218290805498093E-2</v>
      </c>
    </row>
    <row r="158" spans="5:18" x14ac:dyDescent="0.35">
      <c r="E158" s="11" t="s">
        <v>31</v>
      </c>
      <c r="F158" s="11" t="s">
        <v>51</v>
      </c>
      <c r="G158">
        <v>7.3421503287908333E-4</v>
      </c>
      <c r="H158">
        <v>7.0548498199765716E-4</v>
      </c>
      <c r="I158" s="12">
        <f t="shared" si="4"/>
        <v>-3.9130295070051599E-2</v>
      </c>
      <c r="P158">
        <v>8.9943740254023791E-4</v>
      </c>
      <c r="Q158">
        <v>8.713581989009553E-4</v>
      </c>
      <c r="R158" s="13">
        <f t="shared" si="5"/>
        <v>-3.1218630179242996E-2</v>
      </c>
    </row>
    <row r="159" spans="5:18" x14ac:dyDescent="0.35">
      <c r="E159" s="11" t="s">
        <v>31</v>
      </c>
      <c r="F159" s="11" t="s">
        <v>52</v>
      </c>
      <c r="G159">
        <v>9.2161809127480777E-3</v>
      </c>
      <c r="H159">
        <v>8.9903768723078471E-3</v>
      </c>
      <c r="I159" s="12">
        <f t="shared" si="4"/>
        <v>-2.4500825513081258E-2</v>
      </c>
      <c r="P159">
        <v>1.1325897314741366E-2</v>
      </c>
      <c r="Q159">
        <v>1.1104189031370452E-2</v>
      </c>
      <c r="R159" s="13">
        <f t="shared" si="5"/>
        <v>-1.957533934925821E-2</v>
      </c>
    </row>
    <row r="160" spans="5:18" x14ac:dyDescent="0.35">
      <c r="E160" s="11" t="s">
        <v>31</v>
      </c>
      <c r="F160" s="11" t="s">
        <v>53</v>
      </c>
      <c r="G160">
        <v>4.5608408942673651E-2</v>
      </c>
      <c r="H160">
        <v>4.4150838766374143E-2</v>
      </c>
      <c r="I160" s="12">
        <f t="shared" si="4"/>
        <v>-3.1958364917565187E-2</v>
      </c>
      <c r="P160">
        <v>5.5958978763452065E-2</v>
      </c>
      <c r="Q160">
        <v>5.4531558189231541E-2</v>
      </c>
      <c r="R160" s="13">
        <f t="shared" si="5"/>
        <v>-2.5508338532310763E-2</v>
      </c>
    </row>
    <row r="161" spans="5:18" x14ac:dyDescent="0.35">
      <c r="E161" s="11" t="s">
        <v>31</v>
      </c>
      <c r="F161" s="11" t="s">
        <v>54</v>
      </c>
      <c r="G161">
        <v>4.6690678364450948E-2</v>
      </c>
      <c r="H161">
        <v>4.5123331903022E-2</v>
      </c>
      <c r="I161" s="12">
        <f t="shared" si="4"/>
        <v>-3.35687232726583E-2</v>
      </c>
      <c r="P161">
        <v>5.7266890137521557E-2</v>
      </c>
      <c r="Q161">
        <v>5.573270334414835E-2</v>
      </c>
      <c r="R161" s="13">
        <f t="shared" si="5"/>
        <v>-2.6790118857318572E-2</v>
      </c>
    </row>
    <row r="162" spans="5:18" x14ac:dyDescent="0.35">
      <c r="E162" s="11" t="s">
        <v>31</v>
      </c>
      <c r="F162" s="11" t="s">
        <v>55</v>
      </c>
      <c r="G162">
        <v>1.0281287996753163E-2</v>
      </c>
      <c r="H162">
        <v>9.8881082228682443E-3</v>
      </c>
      <c r="I162" s="12">
        <f t="shared" si="4"/>
        <v>-3.8242268284779578E-2</v>
      </c>
      <c r="P162">
        <v>1.259735670274756E-2</v>
      </c>
      <c r="Q162">
        <v>1.2212994452722187E-2</v>
      </c>
      <c r="R162" s="13">
        <f t="shared" si="5"/>
        <v>-3.0511341315082482E-2</v>
      </c>
    </row>
    <row r="163" spans="5:18" x14ac:dyDescent="0.35">
      <c r="E163" s="11" t="s">
        <v>31</v>
      </c>
      <c r="F163" s="11" t="s">
        <v>56</v>
      </c>
      <c r="G163">
        <v>5.1317577166866517E-2</v>
      </c>
      <c r="H163">
        <v>4.8971042898288381E-2</v>
      </c>
      <c r="I163" s="12">
        <f t="shared" si="4"/>
        <v>-4.5725741512465425E-2</v>
      </c>
      <c r="P163">
        <v>6.2774723369139182E-2</v>
      </c>
      <c r="Q163">
        <v>6.0485085901227156E-2</v>
      </c>
      <c r="R163" s="13">
        <f t="shared" si="5"/>
        <v>-3.6473875869561211E-2</v>
      </c>
    </row>
    <row r="164" spans="5:18" x14ac:dyDescent="0.35">
      <c r="E164" s="11" t="s">
        <v>31</v>
      </c>
      <c r="F164" s="11" t="s">
        <v>57</v>
      </c>
      <c r="G164">
        <v>0.13114652393909693</v>
      </c>
      <c r="H164">
        <v>0.12636530855994108</v>
      </c>
      <c r="I164" s="12">
        <f t="shared" si="4"/>
        <v>-3.6457049989187647E-2</v>
      </c>
      <c r="P164">
        <v>0.16075248301372025</v>
      </c>
      <c r="Q164">
        <v>0.15607624610033075</v>
      </c>
      <c r="R164" s="13">
        <f t="shared" si="5"/>
        <v>-2.9089671435995085E-2</v>
      </c>
    </row>
    <row r="165" spans="5:18" x14ac:dyDescent="0.35">
      <c r="E165" s="11" t="s">
        <v>31</v>
      </c>
      <c r="F165" s="11" t="s">
        <v>58</v>
      </c>
      <c r="G165">
        <v>3.200256891595829E-2</v>
      </c>
      <c r="H165">
        <v>3.0990711827186296E-2</v>
      </c>
      <c r="I165" s="12">
        <f t="shared" si="4"/>
        <v>-3.1617995774939976E-2</v>
      </c>
      <c r="P165">
        <v>3.9268260535209869E-2</v>
      </c>
      <c r="Q165">
        <v>3.8277229890749477E-2</v>
      </c>
      <c r="R165" s="13">
        <f t="shared" si="5"/>
        <v>-2.5237447010717076E-2</v>
      </c>
    </row>
    <row r="166" spans="5:18" x14ac:dyDescent="0.35">
      <c r="E166" s="11" t="s">
        <v>31</v>
      </c>
      <c r="F166" s="11" t="s">
        <v>59</v>
      </c>
      <c r="G166">
        <v>5.9895999247195221E-2</v>
      </c>
      <c r="H166">
        <v>5.5137259579921556E-2</v>
      </c>
      <c r="I166" s="12">
        <f t="shared" si="4"/>
        <v>-7.945004219119868E-2</v>
      </c>
      <c r="P166">
        <v>7.2711443589984631E-2</v>
      </c>
      <c r="Q166">
        <v>6.8101099847444321E-2</v>
      </c>
      <c r="R166" s="13">
        <f t="shared" si="5"/>
        <v>-6.3406026822101835E-2</v>
      </c>
    </row>
    <row r="167" spans="5:18" x14ac:dyDescent="0.35">
      <c r="E167" s="11" t="s">
        <v>31</v>
      </c>
      <c r="F167" s="11" t="s">
        <v>60</v>
      </c>
      <c r="G167">
        <v>3.1318863837170884E-2</v>
      </c>
      <c r="H167">
        <v>3.0501063502859957E-2</v>
      </c>
      <c r="I167" s="12">
        <f t="shared" si="4"/>
        <v>-2.6112069025323901E-2</v>
      </c>
      <c r="P167">
        <v>3.8474919230455221E-2</v>
      </c>
      <c r="Q167">
        <v>3.7672455738404317E-2</v>
      </c>
      <c r="R167" s="13">
        <f t="shared" si="5"/>
        <v>-2.0856794714612551E-2</v>
      </c>
    </row>
    <row r="168" spans="5:18" x14ac:dyDescent="0.35">
      <c r="E168" s="11" t="s">
        <v>31</v>
      </c>
      <c r="F168" s="11" t="s">
        <v>61</v>
      </c>
      <c r="G168">
        <v>0.1696494235465148</v>
      </c>
      <c r="H168">
        <v>0.1615741479460667</v>
      </c>
      <c r="I168" s="12">
        <f t="shared" si="4"/>
        <v>-4.7599782136801702E-2</v>
      </c>
      <c r="P168">
        <v>0.20743938556758465</v>
      </c>
      <c r="Q168">
        <v>0.19956336723792747</v>
      </c>
      <c r="R168" s="13">
        <f t="shared" si="5"/>
        <v>-3.7967805911626816E-2</v>
      </c>
    </row>
    <row r="169" spans="5:18" x14ac:dyDescent="0.35">
      <c r="E169" s="11" t="s">
        <v>31</v>
      </c>
      <c r="F169" s="11" t="s">
        <v>62</v>
      </c>
      <c r="G169">
        <v>2.9703225978383103E-2</v>
      </c>
      <c r="H169">
        <v>2.8402267343797066E-2</v>
      </c>
      <c r="I169" s="12">
        <f t="shared" si="4"/>
        <v>-4.3798563682369951E-2</v>
      </c>
      <c r="P169">
        <v>3.6350191517978095E-2</v>
      </c>
      <c r="Q169">
        <v>3.5080191852300269E-2</v>
      </c>
      <c r="R169" s="13">
        <f t="shared" si="5"/>
        <v>-3.4937908512798599E-2</v>
      </c>
    </row>
    <row r="170" spans="5:18" x14ac:dyDescent="0.35">
      <c r="E170" s="11" t="s">
        <v>31</v>
      </c>
      <c r="F170" s="11" t="s">
        <v>63</v>
      </c>
      <c r="G170">
        <v>5.443028067542683E-2</v>
      </c>
      <c r="H170">
        <v>5.2671239418994986E-2</v>
      </c>
      <c r="I170" s="12">
        <f t="shared" si="4"/>
        <v>-3.2317328417267983E-2</v>
      </c>
      <c r="P170">
        <v>6.6777738090971539E-2</v>
      </c>
      <c r="Q170">
        <v>6.5055270466648774E-2</v>
      </c>
      <c r="R170" s="13">
        <f t="shared" si="5"/>
        <v>-2.5794039653997295E-2</v>
      </c>
    </row>
    <row r="171" spans="5:18" x14ac:dyDescent="0.35">
      <c r="E171" s="11" t="s">
        <v>31</v>
      </c>
      <c r="F171" s="11" t="s">
        <v>64</v>
      </c>
      <c r="G171">
        <v>1.3970617814665147E-2</v>
      </c>
      <c r="H171">
        <v>1.3502286351366322E-2</v>
      </c>
      <c r="I171" s="12">
        <f t="shared" si="4"/>
        <v>-3.3522602186369412E-2</v>
      </c>
      <c r="P171">
        <v>1.7135365406143067E-2</v>
      </c>
      <c r="Q171">
        <v>1.6676936031801419E-2</v>
      </c>
      <c r="R171" s="13">
        <f t="shared" si="5"/>
        <v>-2.6753405222237035E-2</v>
      </c>
    </row>
    <row r="172" spans="5:18" x14ac:dyDescent="0.35">
      <c r="E172" s="11" t="s">
        <v>31</v>
      </c>
      <c r="F172" s="11" t="s">
        <v>65</v>
      </c>
      <c r="G172">
        <v>6.2244478685120612E-2</v>
      </c>
      <c r="H172">
        <v>6.0539865099746924E-2</v>
      </c>
      <c r="I172" s="12">
        <f t="shared" si="4"/>
        <v>-2.7385779773285681E-2</v>
      </c>
      <c r="P172">
        <v>7.6445830064572354E-2</v>
      </c>
      <c r="Q172">
        <v>7.4773962821504072E-2</v>
      </c>
      <c r="R172" s="13">
        <f t="shared" si="5"/>
        <v>-2.1869959965848843E-2</v>
      </c>
    </row>
    <row r="173" spans="5:18" x14ac:dyDescent="0.35">
      <c r="E173" s="11" t="s">
        <v>31</v>
      </c>
      <c r="F173" s="11" t="s">
        <v>66</v>
      </c>
      <c r="G173">
        <v>8.31503903375609E-2</v>
      </c>
      <c r="H173">
        <v>8.1712620727558707E-2</v>
      </c>
      <c r="I173" s="12">
        <f t="shared" si="4"/>
        <v>-1.7291194956095355E-2</v>
      </c>
      <c r="P173">
        <v>0.10234166947197279</v>
      </c>
      <c r="Q173">
        <v>0.1009248443858141</v>
      </c>
      <c r="R173" s="13">
        <f t="shared" si="5"/>
        <v>-1.3844068535023249E-2</v>
      </c>
    </row>
    <row r="174" spans="5:18" x14ac:dyDescent="0.35">
      <c r="E174" s="11" t="s">
        <v>31</v>
      </c>
      <c r="F174" s="11" t="s">
        <v>67</v>
      </c>
      <c r="G174">
        <v>0.16664088670125451</v>
      </c>
      <c r="H174">
        <v>0.1636773143549243</v>
      </c>
      <c r="I174" s="12">
        <f t="shared" si="4"/>
        <v>-1.7784184932015858E-2</v>
      </c>
      <c r="P174">
        <v>0.20508052018984096</v>
      </c>
      <c r="Q174">
        <v>0.20216102890440529</v>
      </c>
      <c r="R174" s="13">
        <f t="shared" si="5"/>
        <v>-1.423582933539045E-2</v>
      </c>
    </row>
    <row r="175" spans="5:18" x14ac:dyDescent="0.35">
      <c r="E175" s="11" t="s">
        <v>31</v>
      </c>
      <c r="F175" s="11" t="s">
        <v>68</v>
      </c>
      <c r="G175">
        <v>3.3510705728574765E-2</v>
      </c>
      <c r="H175">
        <v>3.2574964568630155E-2</v>
      </c>
      <c r="I175" s="12">
        <f t="shared" si="4"/>
        <v>-2.7923648267028239E-2</v>
      </c>
      <c r="P175">
        <v>4.1151562400933608E-2</v>
      </c>
      <c r="Q175">
        <v>4.023397121142154E-2</v>
      </c>
      <c r="R175" s="13">
        <f t="shared" si="5"/>
        <v>-2.2297845719006056E-2</v>
      </c>
    </row>
    <row r="176" spans="5:18" x14ac:dyDescent="0.35">
      <c r="E176" s="11" t="s">
        <v>32</v>
      </c>
      <c r="F176" s="11" t="s">
        <v>28</v>
      </c>
      <c r="G176">
        <v>0.46598827756259553</v>
      </c>
      <c r="H176">
        <v>0.43973900935152915</v>
      </c>
      <c r="I176" s="12">
        <f t="shared" si="4"/>
        <v>-5.6330318754725224E-2</v>
      </c>
      <c r="P176">
        <v>0.55686186445825114</v>
      </c>
      <c r="Q176">
        <v>0.53137421758911119</v>
      </c>
      <c r="R176" s="13">
        <f t="shared" si="5"/>
        <v>-4.5770142464210364E-2</v>
      </c>
    </row>
    <row r="177" spans="5:18" x14ac:dyDescent="0.35">
      <c r="E177" s="11" t="s">
        <v>32</v>
      </c>
      <c r="F177" s="11" t="s">
        <v>29</v>
      </c>
      <c r="G177">
        <v>4.8969861176673866E-2</v>
      </c>
      <c r="H177">
        <v>4.660084195728275E-2</v>
      </c>
      <c r="I177" s="12">
        <f t="shared" si="4"/>
        <v>-4.8377086691018978E-2</v>
      </c>
      <c r="P177">
        <v>5.9864557424746466E-2</v>
      </c>
      <c r="Q177">
        <v>5.7557604699373675E-2</v>
      </c>
      <c r="R177" s="13">
        <f t="shared" si="5"/>
        <v>-3.8536202798672252E-2</v>
      </c>
    </row>
    <row r="178" spans="5:18" x14ac:dyDescent="0.35">
      <c r="E178" s="11" t="s">
        <v>32</v>
      </c>
      <c r="F178" s="11" t="s">
        <v>30</v>
      </c>
      <c r="G178">
        <v>4.5880652148135838E-2</v>
      </c>
      <c r="H178">
        <v>4.4246553431307331E-2</v>
      </c>
      <c r="I178" s="12">
        <f t="shared" si="4"/>
        <v>-3.5616292278332434E-2</v>
      </c>
      <c r="P178">
        <v>5.6245413649975193E-2</v>
      </c>
      <c r="Q178">
        <v>5.4649777230278217E-2</v>
      </c>
      <c r="R178" s="13">
        <f t="shared" si="5"/>
        <v>-2.8369182767983427E-2</v>
      </c>
    </row>
    <row r="179" spans="5:18" x14ac:dyDescent="0.35">
      <c r="E179" s="11" t="s">
        <v>32</v>
      </c>
      <c r="F179" s="11" t="s">
        <v>31</v>
      </c>
      <c r="G179">
        <v>3.7493501896823073E-2</v>
      </c>
      <c r="H179">
        <v>3.620909501255104E-2</v>
      </c>
      <c r="I179" s="12">
        <f t="shared" si="4"/>
        <v>-3.4256786357447819E-2</v>
      </c>
      <c r="P179">
        <v>4.5977127148115478E-2</v>
      </c>
      <c r="Q179">
        <v>4.4722556282671883E-2</v>
      </c>
      <c r="R179" s="13">
        <f t="shared" si="5"/>
        <v>-2.7286847684110205E-2</v>
      </c>
    </row>
    <row r="180" spans="5:18" x14ac:dyDescent="0.35">
      <c r="E180" s="11" t="s">
        <v>32</v>
      </c>
      <c r="F180" s="11" t="s">
        <v>32</v>
      </c>
      <c r="G180">
        <v>0.13257404043244927</v>
      </c>
      <c r="H180">
        <v>0.12822986020555438</v>
      </c>
      <c r="I180" s="12">
        <f t="shared" si="4"/>
        <v>-3.2767955270310963E-2</v>
      </c>
      <c r="P180">
        <v>0.16262395780722247</v>
      </c>
      <c r="Q180">
        <v>0.15837919003980169</v>
      </c>
      <c r="R180" s="13">
        <f t="shared" si="5"/>
        <v>-2.6101736943658724E-2</v>
      </c>
    </row>
    <row r="181" spans="5:18" x14ac:dyDescent="0.35">
      <c r="E181" s="11" t="s">
        <v>32</v>
      </c>
      <c r="F181" s="11" t="s">
        <v>33</v>
      </c>
      <c r="G181">
        <v>3.0402413636935566E-2</v>
      </c>
      <c r="H181">
        <v>2.9432638501319303E-2</v>
      </c>
      <c r="I181" s="12">
        <f t="shared" si="4"/>
        <v>-3.189796531279656E-2</v>
      </c>
      <c r="P181">
        <v>3.730060603797767E-2</v>
      </c>
      <c r="Q181">
        <v>3.6352823274553608E-2</v>
      </c>
      <c r="R181" s="13">
        <f t="shared" si="5"/>
        <v>-2.540931271891601E-2</v>
      </c>
    </row>
    <row r="182" spans="5:18" x14ac:dyDescent="0.35">
      <c r="E182" s="11" t="s">
        <v>32</v>
      </c>
      <c r="F182" s="11" t="s">
        <v>34</v>
      </c>
      <c r="G182">
        <v>0.56338209141262319</v>
      </c>
      <c r="H182">
        <v>0.55157556322181855</v>
      </c>
      <c r="I182" s="12">
        <f t="shared" si="4"/>
        <v>-2.0956520220940935E-2</v>
      </c>
      <c r="P182">
        <v>0.69283660405290537</v>
      </c>
      <c r="Q182">
        <v>0.68126168747889693</v>
      </c>
      <c r="R182" s="13">
        <f t="shared" si="5"/>
        <v>-1.6706560401541049E-2</v>
      </c>
    </row>
    <row r="183" spans="5:18" x14ac:dyDescent="0.35">
      <c r="E183" s="11" t="s">
        <v>32</v>
      </c>
      <c r="F183" s="11" t="s">
        <v>35</v>
      </c>
      <c r="G183">
        <v>0.90664313124516194</v>
      </c>
      <c r="H183">
        <v>0.89292369084575007</v>
      </c>
      <c r="I183" s="12">
        <f t="shared" si="4"/>
        <v>-1.5132128537244762E-2</v>
      </c>
      <c r="P183">
        <v>1.1163506958557672</v>
      </c>
      <c r="Q183">
        <v>1.1028673874930606</v>
      </c>
      <c r="R183" s="13">
        <f t="shared" si="5"/>
        <v>-1.2078022088184967E-2</v>
      </c>
    </row>
    <row r="184" spans="5:18" x14ac:dyDescent="0.35">
      <c r="E184" s="11" t="s">
        <v>32</v>
      </c>
      <c r="F184" s="11" t="s">
        <v>36</v>
      </c>
      <c r="G184">
        <v>4.4407027480017028E-2</v>
      </c>
      <c r="H184">
        <v>4.1950752527045269E-2</v>
      </c>
      <c r="I184" s="12">
        <f t="shared" si="4"/>
        <v>-5.5312753236569853E-2</v>
      </c>
      <c r="P184">
        <v>5.4202805381204748E-2</v>
      </c>
      <c r="Q184">
        <v>5.1814188958351513E-2</v>
      </c>
      <c r="R184" s="13">
        <f t="shared" si="5"/>
        <v>-4.4068132748005445E-2</v>
      </c>
    </row>
    <row r="185" spans="5:18" x14ac:dyDescent="0.35">
      <c r="E185" s="11" t="s">
        <v>32</v>
      </c>
      <c r="F185" s="11" t="s">
        <v>37</v>
      </c>
      <c r="G185">
        <v>0.12961663686118108</v>
      </c>
      <c r="H185">
        <v>0.12232704237292204</v>
      </c>
      <c r="I185" s="12">
        <f t="shared" si="4"/>
        <v>-5.623965151993697E-2</v>
      </c>
      <c r="P185">
        <v>0.15581834598265454</v>
      </c>
      <c r="Q185">
        <v>0.14873731096697621</v>
      </c>
      <c r="R185" s="13">
        <f t="shared" si="5"/>
        <v>-4.5444167508148128E-2</v>
      </c>
    </row>
    <row r="186" spans="5:18" x14ac:dyDescent="0.35">
      <c r="E186" s="11" t="s">
        <v>32</v>
      </c>
      <c r="F186" s="11" t="s">
        <v>38</v>
      </c>
      <c r="G186">
        <v>0.20180791003757304</v>
      </c>
      <c r="H186">
        <v>0.18551689350927544</v>
      </c>
      <c r="I186" s="12">
        <f t="shared" si="4"/>
        <v>-8.0725361683119834E-2</v>
      </c>
      <c r="P186">
        <v>0.24452155676795975</v>
      </c>
      <c r="Q186">
        <v>0.22443312883505467</v>
      </c>
      <c r="R186" s="13">
        <f t="shared" si="5"/>
        <v>-8.2154016187489423E-2</v>
      </c>
    </row>
    <row r="187" spans="5:18" x14ac:dyDescent="0.35">
      <c r="E187" s="11" t="s">
        <v>32</v>
      </c>
      <c r="F187" s="11" t="s">
        <v>39</v>
      </c>
      <c r="G187">
        <v>8.0177557814110054E-2</v>
      </c>
      <c r="H187">
        <v>7.7501052041684088E-2</v>
      </c>
      <c r="I187" s="12">
        <f t="shared" si="4"/>
        <v>-3.3382231205287986E-2</v>
      </c>
      <c r="P187">
        <v>9.8337926252847138E-2</v>
      </c>
      <c r="Q187">
        <v>9.5723054130435414E-2</v>
      </c>
      <c r="R187" s="13">
        <f t="shared" si="5"/>
        <v>-2.6590677900694661E-2</v>
      </c>
    </row>
    <row r="188" spans="5:18" x14ac:dyDescent="0.35">
      <c r="E188" s="11" t="s">
        <v>32</v>
      </c>
      <c r="F188" s="11" t="s">
        <v>40</v>
      </c>
      <c r="G188">
        <v>2.1985807856939033E-2</v>
      </c>
      <c r="H188">
        <v>2.1257841213219296E-2</v>
      </c>
      <c r="I188" s="12">
        <f t="shared" si="4"/>
        <v>-3.3110752557131105E-2</v>
      </c>
      <c r="P188">
        <v>2.6967221756813337E-2</v>
      </c>
      <c r="Q188">
        <v>2.6255972422861269E-2</v>
      </c>
      <c r="R188" s="13">
        <f t="shared" si="5"/>
        <v>-2.6374586910213285E-2</v>
      </c>
    </row>
    <row r="189" spans="5:18" x14ac:dyDescent="0.35">
      <c r="E189" s="11" t="s">
        <v>32</v>
      </c>
      <c r="F189" s="11" t="s">
        <v>41</v>
      </c>
      <c r="G189">
        <v>2.0694144782422329E-2</v>
      </c>
      <c r="H189">
        <v>2.0014813889049504E-2</v>
      </c>
      <c r="I189" s="12">
        <f t="shared" si="4"/>
        <v>-3.2827203081610391E-2</v>
      </c>
      <c r="P189">
        <v>2.5384460830895097E-2</v>
      </c>
      <c r="Q189">
        <v>2.4720685240267659E-2</v>
      </c>
      <c r="R189" s="13">
        <f t="shared" si="5"/>
        <v>-2.61488945953725E-2</v>
      </c>
    </row>
    <row r="190" spans="5:18" x14ac:dyDescent="0.35">
      <c r="E190" s="11" t="s">
        <v>32</v>
      </c>
      <c r="F190" s="11" t="s">
        <v>42</v>
      </c>
      <c r="G190">
        <v>2.3276798858258198E-2</v>
      </c>
      <c r="H190">
        <v>2.2497733047188807E-2</v>
      </c>
      <c r="I190" s="12">
        <f t="shared" si="4"/>
        <v>-3.3469628526389586E-2</v>
      </c>
      <c r="P190">
        <v>2.8548496837409808E-2</v>
      </c>
      <c r="Q190">
        <v>2.7787386900630026E-2</v>
      </c>
      <c r="R190" s="13">
        <f t="shared" si="5"/>
        <v>-2.6660245585414744E-2</v>
      </c>
    </row>
    <row r="191" spans="5:18" x14ac:dyDescent="0.35">
      <c r="E191" s="11" t="s">
        <v>32</v>
      </c>
      <c r="F191" s="11" t="s">
        <v>43</v>
      </c>
      <c r="G191">
        <v>2.3278923274139746E-2</v>
      </c>
      <c r="H191">
        <v>2.2507532388283964E-2</v>
      </c>
      <c r="I191" s="12">
        <f t="shared" si="4"/>
        <v>-3.3136879948082031E-2</v>
      </c>
      <c r="P191">
        <v>2.8553161914763529E-2</v>
      </c>
      <c r="Q191">
        <v>2.7799490257079833E-2</v>
      </c>
      <c r="R191" s="13">
        <f t="shared" si="5"/>
        <v>-2.6395383458180426E-2</v>
      </c>
    </row>
    <row r="192" spans="5:18" x14ac:dyDescent="0.35">
      <c r="E192" s="11" t="s">
        <v>32</v>
      </c>
      <c r="F192" s="11" t="s">
        <v>44</v>
      </c>
      <c r="G192">
        <v>3.6875121531976467E-2</v>
      </c>
      <c r="H192">
        <v>3.5713413544541085E-2</v>
      </c>
      <c r="I192" s="12">
        <f t="shared" si="4"/>
        <v>-3.1503841592169395E-2</v>
      </c>
      <c r="P192">
        <v>4.524580338905642E-2</v>
      </c>
      <c r="Q192">
        <v>4.4110330477424145E-2</v>
      </c>
      <c r="R192" s="13">
        <f t="shared" si="5"/>
        <v>-2.5095651454537137E-2</v>
      </c>
    </row>
    <row r="193" spans="5:18" x14ac:dyDescent="0.35">
      <c r="E193" s="11" t="s">
        <v>32</v>
      </c>
      <c r="F193" s="11" t="s">
        <v>45</v>
      </c>
      <c r="G193">
        <v>4.7859940128506022E-2</v>
      </c>
      <c r="H193">
        <v>4.6305864095263723E-2</v>
      </c>
      <c r="I193" s="12">
        <f t="shared" si="4"/>
        <v>-3.2471332581477066E-2</v>
      </c>
      <c r="P193">
        <v>5.8711892964898399E-2</v>
      </c>
      <c r="Q193">
        <v>5.7193271814729232E-2</v>
      </c>
      <c r="R193" s="13">
        <f t="shared" si="5"/>
        <v>-2.5865647886316529E-2</v>
      </c>
    </row>
    <row r="194" spans="5:18" x14ac:dyDescent="0.35">
      <c r="E194" s="11" t="s">
        <v>32</v>
      </c>
      <c r="F194" s="11" t="s">
        <v>46</v>
      </c>
      <c r="G194">
        <v>8.370887385161882E-2</v>
      </c>
      <c r="H194">
        <v>8.1896383918457591E-2</v>
      </c>
      <c r="I194" s="12">
        <f t="shared" si="4"/>
        <v>-2.1652303391084003E-2</v>
      </c>
      <c r="P194">
        <v>0.102928323609997</v>
      </c>
      <c r="Q194">
        <v>0.10115181387082345</v>
      </c>
      <c r="R194" s="13">
        <f t="shared" si="5"/>
        <v>-1.7259678161133545E-2</v>
      </c>
    </row>
    <row r="195" spans="5:18" x14ac:dyDescent="0.35">
      <c r="E195" s="11" t="s">
        <v>32</v>
      </c>
      <c r="F195" s="11" t="s">
        <v>47</v>
      </c>
      <c r="G195">
        <v>2.7872367710056731E-2</v>
      </c>
      <c r="H195">
        <v>2.7175030955370234E-2</v>
      </c>
      <c r="I195" s="12">
        <f t="shared" si="4"/>
        <v>-2.5018927776088735E-2</v>
      </c>
      <c r="P195">
        <v>3.424718001632255E-2</v>
      </c>
      <c r="Q195">
        <v>3.356440836103828E-2</v>
      </c>
      <c r="R195" s="13">
        <f t="shared" si="5"/>
        <v>-1.9936580324536331E-2</v>
      </c>
    </row>
    <row r="196" spans="5:18" x14ac:dyDescent="0.35">
      <c r="E196" s="11" t="s">
        <v>32</v>
      </c>
      <c r="F196" s="11" t="s">
        <v>48</v>
      </c>
      <c r="G196">
        <v>6.1401527716295312E-2</v>
      </c>
      <c r="H196">
        <v>5.9259823279384748E-2</v>
      </c>
      <c r="I196" s="12">
        <f t="shared" si="4"/>
        <v>-3.4880311884197289E-2</v>
      </c>
      <c r="P196">
        <v>7.5284607999357975E-2</v>
      </c>
      <c r="Q196">
        <v>7.3192958315992915E-2</v>
      </c>
      <c r="R196" s="13">
        <f t="shared" si="5"/>
        <v>-2.7783231379552346E-2</v>
      </c>
    </row>
    <row r="197" spans="5:18" x14ac:dyDescent="0.35">
      <c r="E197" s="11" t="s">
        <v>32</v>
      </c>
      <c r="F197" s="11" t="s">
        <v>49</v>
      </c>
      <c r="G197">
        <v>0.26623483202156978</v>
      </c>
      <c r="H197">
        <v>0.25397532312505122</v>
      </c>
      <c r="I197" s="12">
        <f t="shared" si="4"/>
        <v>-4.6047727126574171E-2</v>
      </c>
      <c r="P197">
        <v>0.32563385741113998</v>
      </c>
      <c r="Q197">
        <v>0.31368985275475003</v>
      </c>
      <c r="R197" s="13">
        <f t="shared" si="5"/>
        <v>-3.6679246904321887E-2</v>
      </c>
    </row>
    <row r="198" spans="5:18" x14ac:dyDescent="0.35">
      <c r="E198" s="11" t="s">
        <v>32</v>
      </c>
      <c r="F198" s="11" t="s">
        <v>50</v>
      </c>
      <c r="G198">
        <v>0.13409636647845113</v>
      </c>
      <c r="H198">
        <v>0.12633458539738271</v>
      </c>
      <c r="I198" s="12">
        <f t="shared" si="4"/>
        <v>-5.7882113325685963E-2</v>
      </c>
      <c r="P198">
        <v>0.16122448300859141</v>
      </c>
      <c r="Q198">
        <v>0.15368710516659784</v>
      </c>
      <c r="R198" s="13">
        <f t="shared" si="5"/>
        <v>-4.6750826557725195E-2</v>
      </c>
    </row>
    <row r="199" spans="5:18" x14ac:dyDescent="0.35">
      <c r="E199" s="11" t="s">
        <v>32</v>
      </c>
      <c r="F199" s="11" t="s">
        <v>51</v>
      </c>
      <c r="G199">
        <v>1.2915046375033814E-3</v>
      </c>
      <c r="H199">
        <v>1.2419375274079344E-3</v>
      </c>
      <c r="I199" s="12">
        <f t="shared" si="4"/>
        <v>-3.83793512280882E-2</v>
      </c>
      <c r="P199">
        <v>1.5823114874301519E-3</v>
      </c>
      <c r="Q199">
        <v>1.5339411534536064E-3</v>
      </c>
      <c r="R199" s="13">
        <f t="shared" si="5"/>
        <v>-3.0569413393505867E-2</v>
      </c>
    </row>
    <row r="200" spans="5:18" x14ac:dyDescent="0.35">
      <c r="E200" s="11" t="s">
        <v>32</v>
      </c>
      <c r="F200" s="11" t="s">
        <v>52</v>
      </c>
      <c r="G200">
        <v>1.6211518228127227E-2</v>
      </c>
      <c r="H200">
        <v>1.5826681939625702E-2</v>
      </c>
      <c r="I200" s="12">
        <f t="shared" si="4"/>
        <v>-2.3738448372702538E-2</v>
      </c>
      <c r="P200">
        <v>1.9924785622607955E-2</v>
      </c>
      <c r="Q200">
        <v>1.954784215312512E-2</v>
      </c>
      <c r="R200" s="13">
        <f t="shared" si="5"/>
        <v>-1.8918319956985188E-2</v>
      </c>
    </row>
    <row r="201" spans="5:18" x14ac:dyDescent="0.35">
      <c r="E201" s="11" t="s">
        <v>32</v>
      </c>
      <c r="F201" s="11" t="s">
        <v>53</v>
      </c>
      <c r="G201">
        <v>8.0226458218425528E-2</v>
      </c>
      <c r="H201">
        <v>7.7723247028211248E-2</v>
      </c>
      <c r="I201" s="12">
        <f t="shared" si="4"/>
        <v>-3.1201816031800968E-2</v>
      </c>
      <c r="P201">
        <v>9.8444354962555547E-2</v>
      </c>
      <c r="Q201">
        <v>9.5997491472413779E-2</v>
      </c>
      <c r="R201" s="13">
        <f t="shared" si="5"/>
        <v>-2.4855295065648618E-2</v>
      </c>
    </row>
    <row r="202" spans="5:18" x14ac:dyDescent="0.35">
      <c r="E202" s="11" t="s">
        <v>32</v>
      </c>
      <c r="F202" s="11" t="s">
        <v>54</v>
      </c>
      <c r="G202">
        <v>8.21302001940869E-2</v>
      </c>
      <c r="H202">
        <v>7.9435226379110657E-2</v>
      </c>
      <c r="I202" s="12">
        <f t="shared" si="4"/>
        <v>-3.2813432922452215E-2</v>
      </c>
      <c r="P202">
        <v>0.10074526349258316</v>
      </c>
      <c r="Q202">
        <v>9.8111990408353347E-2</v>
      </c>
      <c r="R202" s="13">
        <f t="shared" si="5"/>
        <v>-2.6137934359799157E-2</v>
      </c>
    </row>
    <row r="203" spans="5:18" x14ac:dyDescent="0.35">
      <c r="E203" s="11" t="s">
        <v>32</v>
      </c>
      <c r="F203" s="11" t="s">
        <v>55</v>
      </c>
      <c r="G203">
        <v>1.8085071174920156E-2</v>
      </c>
      <c r="H203">
        <v>1.7407050455245314E-2</v>
      </c>
      <c r="I203" s="12">
        <f t="shared" si="4"/>
        <v>-3.7490630427548501E-2</v>
      </c>
      <c r="P203">
        <v>2.2161566959209213E-2</v>
      </c>
      <c r="Q203">
        <v>2.1499785991065896E-2</v>
      </c>
      <c r="R203" s="13">
        <f t="shared" si="5"/>
        <v>-2.9861650548510241E-2</v>
      </c>
    </row>
    <row r="204" spans="5:18" x14ac:dyDescent="0.35">
      <c r="E204" s="11" t="s">
        <v>32</v>
      </c>
      <c r="F204" s="11" t="s">
        <v>56</v>
      </c>
      <c r="G204">
        <v>9.0269043711286676E-2</v>
      </c>
      <c r="H204">
        <v>8.6208746442018688E-2</v>
      </c>
      <c r="I204" s="12">
        <f t="shared" si="4"/>
        <v>-4.4979952177784215E-2</v>
      </c>
      <c r="P204">
        <v>0.11043477358925519</v>
      </c>
      <c r="Q204">
        <v>0.10647809655213325</v>
      </c>
      <c r="R204" s="13">
        <f t="shared" si="5"/>
        <v>-3.5828180821361355E-2</v>
      </c>
    </row>
    <row r="205" spans="5:18" x14ac:dyDescent="0.35">
      <c r="E205" s="11" t="s">
        <v>32</v>
      </c>
      <c r="F205" s="11" t="s">
        <v>57</v>
      </c>
      <c r="G205">
        <v>0.23069037853340477</v>
      </c>
      <c r="H205">
        <v>0.22245380535059367</v>
      </c>
      <c r="I205" s="12">
        <f t="shared" ref="I205:I216" si="6">(H205-G205)/G205</f>
        <v>-3.5704016938957049E-2</v>
      </c>
      <c r="P205">
        <v>0.28279955868763273</v>
      </c>
      <c r="Q205">
        <v>0.27475701413244347</v>
      </c>
      <c r="R205" s="13">
        <f t="shared" ref="R205:R216" si="7">(Q205-P205)/P205</f>
        <v>-2.8439027955035424E-2</v>
      </c>
    </row>
    <row r="206" spans="5:18" x14ac:dyDescent="0.35">
      <c r="E206" s="11" t="s">
        <v>32</v>
      </c>
      <c r="F206" s="11" t="s">
        <v>58</v>
      </c>
      <c r="G206">
        <v>5.6293407675008081E-2</v>
      </c>
      <c r="H206">
        <v>5.4556126638278163E-2</v>
      </c>
      <c r="I206" s="12">
        <f t="shared" si="6"/>
        <v>-3.0861180882130149E-2</v>
      </c>
      <c r="P206">
        <v>6.9081649885560523E-2</v>
      </c>
      <c r="Q206">
        <v>6.7383331267993354E-2</v>
      </c>
      <c r="R206" s="13">
        <f t="shared" si="7"/>
        <v>-2.4584222009471021E-2</v>
      </c>
    </row>
    <row r="207" spans="5:18" x14ac:dyDescent="0.35">
      <c r="E207" s="11" t="s">
        <v>32</v>
      </c>
      <c r="F207" s="11" t="s">
        <v>59</v>
      </c>
      <c r="G207">
        <v>0.10535872643783271</v>
      </c>
      <c r="H207">
        <v>9.7063769716028661E-2</v>
      </c>
      <c r="I207" s="12">
        <f t="shared" si="6"/>
        <v>-7.8730609245723199E-2</v>
      </c>
      <c r="P207">
        <v>0.12791568611125789</v>
      </c>
      <c r="Q207">
        <v>0.11988534655805998</v>
      </c>
      <c r="R207" s="13">
        <f t="shared" si="7"/>
        <v>-6.2778380019893151E-2</v>
      </c>
    </row>
    <row r="208" spans="5:18" x14ac:dyDescent="0.35">
      <c r="E208" s="11" t="s">
        <v>32</v>
      </c>
      <c r="F208" s="11" t="s">
        <v>60</v>
      </c>
      <c r="G208">
        <v>5.5090751449792981E-2</v>
      </c>
      <c r="H208">
        <v>5.3694148503050737E-2</v>
      </c>
      <c r="I208" s="12">
        <f t="shared" si="6"/>
        <v>-2.535095111227589E-2</v>
      </c>
      <c r="P208">
        <v>6.7685985155118158E-2</v>
      </c>
      <c r="Q208">
        <v>6.6318685337080713E-2</v>
      </c>
      <c r="R208" s="13">
        <f t="shared" si="7"/>
        <v>-2.0200634073714974E-2</v>
      </c>
    </row>
    <row r="209" spans="5:18" x14ac:dyDescent="0.35">
      <c r="E209" s="11" t="s">
        <v>32</v>
      </c>
      <c r="F209" s="11" t="s">
        <v>61</v>
      </c>
      <c r="G209">
        <v>0.29841804845772341</v>
      </c>
      <c r="H209">
        <v>0.28443553429723922</v>
      </c>
      <c r="I209" s="12">
        <f t="shared" si="6"/>
        <v>-4.6855457412003927E-2</v>
      </c>
      <c r="P209">
        <v>0.36493225854520511</v>
      </c>
      <c r="Q209">
        <v>0.3513118509863562</v>
      </c>
      <c r="R209" s="13">
        <f t="shared" si="7"/>
        <v>-3.7323112002064125E-2</v>
      </c>
    </row>
    <row r="210" spans="5:18" x14ac:dyDescent="0.35">
      <c r="E210" s="11" t="s">
        <v>32</v>
      </c>
      <c r="F210" s="11" t="s">
        <v>62</v>
      </c>
      <c r="G210">
        <v>5.224879957778044E-2</v>
      </c>
      <c r="H210">
        <v>4.999942249352033E-2</v>
      </c>
      <c r="I210" s="12">
        <f t="shared" si="6"/>
        <v>-4.305126820974256E-2</v>
      </c>
      <c r="P210">
        <v>6.3948114061900721E-2</v>
      </c>
      <c r="Q210">
        <v>6.1755257506227713E-2</v>
      </c>
      <c r="R210" s="13">
        <f t="shared" si="7"/>
        <v>-3.4291184155178657E-2</v>
      </c>
    </row>
    <row r="211" spans="5:18" x14ac:dyDescent="0.35">
      <c r="E211" s="11" t="s">
        <v>32</v>
      </c>
      <c r="F211" s="11" t="s">
        <v>63</v>
      </c>
      <c r="G211">
        <v>9.5744375646012597E-2</v>
      </c>
      <c r="H211">
        <v>9.2722581654835545E-2</v>
      </c>
      <c r="I211" s="12">
        <f t="shared" si="6"/>
        <v>-3.1561060070507636E-2</v>
      </c>
      <c r="P211">
        <v>0.11747697147964592</v>
      </c>
      <c r="Q211">
        <v>0.1145234608955467</v>
      </c>
      <c r="R211" s="13">
        <f t="shared" si="7"/>
        <v>-2.5141187646388601E-2</v>
      </c>
    </row>
    <row r="212" spans="5:18" x14ac:dyDescent="0.35">
      <c r="E212" s="11" t="s">
        <v>32</v>
      </c>
      <c r="F212" s="11" t="s">
        <v>64</v>
      </c>
      <c r="G212">
        <v>2.4574704805041616E-2</v>
      </c>
      <c r="H212">
        <v>2.3769458675203206E-2</v>
      </c>
      <c r="I212" s="12">
        <f t="shared" si="6"/>
        <v>-3.2767275791374305E-2</v>
      </c>
      <c r="P212">
        <v>3.0144938877211591E-2</v>
      </c>
      <c r="Q212">
        <v>2.9358119915505892E-2</v>
      </c>
      <c r="R212" s="13">
        <f t="shared" si="7"/>
        <v>-2.6101196121532163E-2</v>
      </c>
    </row>
    <row r="213" spans="5:18" x14ac:dyDescent="0.35">
      <c r="E213" s="11" t="s">
        <v>32</v>
      </c>
      <c r="F213" s="11" t="s">
        <v>65</v>
      </c>
      <c r="G213">
        <v>0.10948976700406624</v>
      </c>
      <c r="H213">
        <v>0.10657452999026319</v>
      </c>
      <c r="I213" s="12">
        <f t="shared" si="6"/>
        <v>-2.6625657297222827E-2</v>
      </c>
      <c r="P213">
        <v>0.13448530685479779</v>
      </c>
      <c r="Q213">
        <v>0.13163227123286936</v>
      </c>
      <c r="R213" s="13">
        <f t="shared" si="7"/>
        <v>-2.1214478285042828E-2</v>
      </c>
    </row>
    <row r="214" spans="5:18" x14ac:dyDescent="0.35">
      <c r="E214" s="11" t="s">
        <v>32</v>
      </c>
      <c r="F214" s="11" t="s">
        <v>66</v>
      </c>
      <c r="G214">
        <v>0.14626384631498274</v>
      </c>
      <c r="H214">
        <v>0.14384710197097236</v>
      </c>
      <c r="I214" s="12">
        <f t="shared" si="6"/>
        <v>-1.652318330810101E-2</v>
      </c>
      <c r="P214">
        <v>0.18004187816843412</v>
      </c>
      <c r="Q214">
        <v>0.17766834856729058</v>
      </c>
      <c r="R214" s="13">
        <f t="shared" si="7"/>
        <v>-1.3183208402897436E-2</v>
      </c>
    </row>
    <row r="215" spans="5:18" x14ac:dyDescent="0.35">
      <c r="E215" s="11" t="s">
        <v>32</v>
      </c>
      <c r="F215" s="11" t="s">
        <v>67</v>
      </c>
      <c r="G215">
        <v>0.29312594857723318</v>
      </c>
      <c r="H215">
        <v>0.28813795370544248</v>
      </c>
      <c r="I215" s="12">
        <f t="shared" si="6"/>
        <v>-1.7016558568087491E-2</v>
      </c>
      <c r="P215">
        <v>0.36078248695024623</v>
      </c>
      <c r="Q215">
        <v>0.35588478108328436</v>
      </c>
      <c r="R215" s="13">
        <f t="shared" si="7"/>
        <v>-1.3575231736892164E-2</v>
      </c>
    </row>
    <row r="216" spans="5:18" x14ac:dyDescent="0.35">
      <c r="E216" s="11" t="s">
        <v>32</v>
      </c>
      <c r="F216" s="11" t="s">
        <v>68</v>
      </c>
      <c r="G216">
        <v>5.8946262220693352E-2</v>
      </c>
      <c r="H216">
        <v>5.7345049128062021E-2</v>
      </c>
      <c r="I216" s="12">
        <f t="shared" si="6"/>
        <v>-2.7163946148721491E-2</v>
      </c>
      <c r="P216">
        <v>7.2394798936308416E-2</v>
      </c>
      <c r="Q216">
        <v>7.0827983584604223E-2</v>
      </c>
      <c r="R216" s="13">
        <f t="shared" si="7"/>
        <v>-2.1642650780515978E-2</v>
      </c>
    </row>
  </sheetData>
  <pageMargins left="0.7" right="0.7" top="0.75" bottom="0.75" header="0.3" footer="0.3"/>
  <pageSetup paperSize="9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8FAB-8E27-194B-A1F7-0B970A97B082}">
  <dimension ref="A1:T61"/>
  <sheetViews>
    <sheetView topLeftCell="G10" workbookViewId="0">
      <selection activeCell="T61" sqref="T61"/>
    </sheetView>
  </sheetViews>
  <sheetFormatPr defaultColWidth="11" defaultRowHeight="15.5" x14ac:dyDescent="0.35"/>
  <cols>
    <col min="3" max="3" width="31.33203125" bestFit="1" customWidth="1"/>
    <col min="7" max="7" width="22.1640625" bestFit="1" customWidth="1"/>
    <col min="8" max="8" width="15.5" style="3" bestFit="1" customWidth="1"/>
  </cols>
  <sheetData>
    <row r="1" spans="1:18" x14ac:dyDescent="0.3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O1" t="s">
        <v>0</v>
      </c>
    </row>
    <row r="2" spans="1:18" x14ac:dyDescent="0.35">
      <c r="A2">
        <v>1</v>
      </c>
      <c r="B2">
        <v>9.4433000000000003E-2</v>
      </c>
      <c r="C2">
        <v>0.151777</v>
      </c>
      <c r="D2">
        <v>0.148481</v>
      </c>
      <c r="E2">
        <v>8.5740999999999998E-2</v>
      </c>
      <c r="F2" s="2">
        <v>0.13026499999999999</v>
      </c>
      <c r="G2" s="2">
        <v>8.4439E-2</v>
      </c>
      <c r="H2" s="2">
        <v>7.8927999999999998E-2</v>
      </c>
      <c r="O2">
        <v>8.8414000000000006E-2</v>
      </c>
      <c r="P2" s="2">
        <v>7.6654E-2</v>
      </c>
    </row>
    <row r="3" spans="1:18" x14ac:dyDescent="0.35">
      <c r="A3">
        <v>2</v>
      </c>
      <c r="B3">
        <v>0.16767699999999999</v>
      </c>
      <c r="C3">
        <v>0.18872800000000001</v>
      </c>
      <c r="D3">
        <v>0.18715999999999999</v>
      </c>
      <c r="E3">
        <v>0.15559400000000001</v>
      </c>
      <c r="F3">
        <v>0.17572299999999999</v>
      </c>
      <c r="G3" s="2">
        <v>0.142542</v>
      </c>
      <c r="H3" s="2">
        <v>0.17102100000000001</v>
      </c>
      <c r="O3">
        <v>0.16292000000000001</v>
      </c>
      <c r="P3" s="2">
        <v>0.13334799999999999</v>
      </c>
    </row>
    <row r="4" spans="1:18" x14ac:dyDescent="0.35">
      <c r="A4">
        <v>3</v>
      </c>
      <c r="B4">
        <v>0.21356</v>
      </c>
      <c r="C4">
        <v>0.219025</v>
      </c>
      <c r="D4">
        <v>0.218969</v>
      </c>
      <c r="E4">
        <v>0.20078299999999999</v>
      </c>
      <c r="F4">
        <v>0.206173</v>
      </c>
      <c r="G4" s="2">
        <v>0.179203</v>
      </c>
      <c r="H4" s="2">
        <v>0.18184900000000001</v>
      </c>
      <c r="O4">
        <v>0.20938200000000001</v>
      </c>
      <c r="P4" s="2">
        <v>0.168963</v>
      </c>
    </row>
    <row r="5" spans="1:18" x14ac:dyDescent="0.35">
      <c r="A5">
        <v>4</v>
      </c>
      <c r="B5">
        <v>0.26636500000000002</v>
      </c>
      <c r="C5">
        <v>0.25234800000000002</v>
      </c>
      <c r="D5">
        <v>0.253911</v>
      </c>
      <c r="E5">
        <v>0.25323800000000002</v>
      </c>
      <c r="F5">
        <v>0.24210899999999999</v>
      </c>
      <c r="G5" s="2">
        <v>0.22151399999999999</v>
      </c>
      <c r="H5" s="2">
        <v>0.227383</v>
      </c>
      <c r="O5">
        <v>0.26275700000000002</v>
      </c>
      <c r="P5" s="2">
        <v>0.20999300000000001</v>
      </c>
    </row>
    <row r="6" spans="1:18" x14ac:dyDescent="0.35">
      <c r="A6">
        <v>5</v>
      </c>
      <c r="B6">
        <v>0.33427699999999999</v>
      </c>
      <c r="C6">
        <v>0.30999500000000002</v>
      </c>
      <c r="D6">
        <v>0.314025</v>
      </c>
      <c r="E6">
        <v>0.40345300000000001</v>
      </c>
      <c r="F6">
        <v>0.34622399999999998</v>
      </c>
      <c r="G6" s="2">
        <v>0.48821100000000001</v>
      </c>
      <c r="H6" s="2">
        <v>0.28137600000000001</v>
      </c>
      <c r="O6">
        <v>0.41325400000000001</v>
      </c>
      <c r="P6" s="2">
        <v>0.32602700000000001</v>
      </c>
    </row>
    <row r="7" spans="1:18" x14ac:dyDescent="0.35">
      <c r="A7" s="1" t="s">
        <v>2</v>
      </c>
      <c r="B7" cm="1">
        <f t="array" ref="B7">AVERAGE(ABS(B2:B6-TRANSPOSE(B2:B6)))/AVERAGE(B2:B6)/2</f>
        <v>0.2149473386898966</v>
      </c>
      <c r="C7" cm="1">
        <f t="array" ref="C7">AVERAGE(ABS(C2:C6-TRANSPOSE(C2:C6)))/AVERAGE(C2:C6)/2</f>
        <v>0.13550767332844271</v>
      </c>
      <c r="D7" cm="1">
        <f t="array" ref="D7">AVERAGE(ABS(D2:D6-TRANSPOSE(D2:D6)))/AVERAGE(D2:D6)/2</f>
        <v>0.14176309924047659</v>
      </c>
      <c r="E7" cm="1">
        <f t="array" ref="E7">AVERAGE(ABS(E2:E6-TRANSPOSE(E2:E6)))/AVERAGE(E2:E6)/2</f>
        <v>0.26685911746263452</v>
      </c>
      <c r="F7" cm="1">
        <f t="array" ref="F7">AVERAGE(ABS(F2:F6-TRANSPOSE(F2:F6)))/AVERAGE(F2:F6)/2</f>
        <v>0.18112011514828794</v>
      </c>
      <c r="G7" cm="1">
        <f t="array" ref="G7">AVERAGE(ABS(G2:G6-TRANSPOSE(G2:G6)))/AVERAGE(G2:G6)/2</f>
        <v>0.31777358189601479</v>
      </c>
      <c r="H7" cm="1">
        <f t="array" ref="H7">AVERAGE(ABS(H2:H6-TRANSPOSE(H2:H6)))/AVERAGE(H2:H6)/2</f>
        <v>0.19616376253645446</v>
      </c>
      <c r="O7" cm="1">
        <f t="array" ref="O7">AVERAGE(ABS(O2:O6-TRANSPOSE(O2:O6)))/AVERAGE(O2:O6)/2</f>
        <v>0.26374564869137446</v>
      </c>
      <c r="P7" cm="1">
        <f t="array" ref="P7">AVERAGE(ABS(P2:P6-TRANSPOSE(P2:P6)))/AVERAGE(P2:P6)/2</f>
        <v>0.2515411728061116</v>
      </c>
    </row>
    <row r="8" spans="1:18" x14ac:dyDescent="0.35">
      <c r="H8"/>
    </row>
    <row r="9" spans="1:18" x14ac:dyDescent="0.35">
      <c r="H9"/>
      <c r="O9" t="s">
        <v>7</v>
      </c>
    </row>
    <row r="10" spans="1:18" x14ac:dyDescent="0.35">
      <c r="H10"/>
      <c r="Q10" t="s">
        <v>8</v>
      </c>
      <c r="R10" t="s">
        <v>17</v>
      </c>
    </row>
    <row r="11" spans="1:18" x14ac:dyDescent="0.35">
      <c r="H11"/>
      <c r="O11" s="2">
        <v>7.6361999999999999E-2</v>
      </c>
      <c r="P11" s="2">
        <v>7.8677999999999998E-2</v>
      </c>
      <c r="Q11" s="2">
        <v>5.5447999999999997E-2</v>
      </c>
      <c r="R11">
        <v>7.3829720729797557E-2</v>
      </c>
    </row>
    <row r="12" spans="1:18" x14ac:dyDescent="0.35">
      <c r="H12"/>
      <c r="O12" s="2">
        <v>0.139513</v>
      </c>
      <c r="P12" s="2">
        <v>0.125499</v>
      </c>
      <c r="Q12" s="2">
        <v>0.105269</v>
      </c>
      <c r="R12">
        <v>0.13530950993813926</v>
      </c>
    </row>
    <row r="13" spans="1:18" x14ac:dyDescent="0.35">
      <c r="H13"/>
      <c r="O13" s="2">
        <v>0.178924</v>
      </c>
      <c r="P13" s="2">
        <v>0.155274</v>
      </c>
      <c r="Q13" s="2">
        <v>0.136209</v>
      </c>
      <c r="R13">
        <v>0.17366197489407656</v>
      </c>
    </row>
    <row r="14" spans="1:18" x14ac:dyDescent="0.35">
      <c r="H14"/>
      <c r="O14" s="2">
        <v>0.224215</v>
      </c>
      <c r="P14" s="2">
        <v>0.189752</v>
      </c>
      <c r="Q14" s="2">
        <v>0.17169899999999999</v>
      </c>
      <c r="R14">
        <v>0.21772946956338338</v>
      </c>
    </row>
    <row r="15" spans="1:18" x14ac:dyDescent="0.35">
      <c r="H15"/>
      <c r="O15" s="2">
        <v>0.35196699999999997</v>
      </c>
      <c r="P15" s="2">
        <v>0.28778799999999999</v>
      </c>
      <c r="Q15" s="2">
        <v>0.27162500000000001</v>
      </c>
      <c r="R15">
        <v>0.3420111030364002</v>
      </c>
    </row>
    <row r="16" spans="1:18" x14ac:dyDescent="0.35">
      <c r="H16"/>
      <c r="O16" cm="1">
        <f t="array" ref="O16">AVERAGE(ABS(O11:O15-TRANSPOSE(O11:O15)))/AVERAGE(O11:O15)/2</f>
        <v>0.26196681500461905</v>
      </c>
      <c r="P16" cm="1">
        <f t="array" ref="P16">AVERAGE(ABS(P11:P15-TRANSPOSE(P11:P15)))/AVERAGE(P11:P15)/2</f>
        <v>0.23057500020908225</v>
      </c>
      <c r="Q16" cm="1">
        <f t="array" ref="Q16">AVERAGE(ABS(Q11:Q15-TRANSPOSE(Q11:Q15)))/AVERAGE(Q11:Q15)/2</f>
        <v>0.26952191827085442</v>
      </c>
      <c r="R16" cm="1">
        <f t="array" ref="R16">AVERAGE(ABS(R11:R15-TRANSPOSE(R11:R15)))/AVERAGE(R11:R15)/2</f>
        <v>0.26260171743060029</v>
      </c>
    </row>
    <row r="17" spans="3:20" x14ac:dyDescent="0.35">
      <c r="H17"/>
    </row>
    <row r="18" spans="3:20" x14ac:dyDescent="0.35">
      <c r="D18" t="s">
        <v>11</v>
      </c>
      <c r="H18" t="s">
        <v>12</v>
      </c>
    </row>
    <row r="19" spans="3:20" x14ac:dyDescent="0.35">
      <c r="D19" t="s">
        <v>9</v>
      </c>
      <c r="E19" t="s">
        <v>10</v>
      </c>
      <c r="H19" t="s">
        <v>9</v>
      </c>
      <c r="I19" t="s">
        <v>13</v>
      </c>
      <c r="J19" t="s">
        <v>14</v>
      </c>
      <c r="K19" t="s">
        <v>15</v>
      </c>
      <c r="L19" t="s">
        <v>16</v>
      </c>
      <c r="M19" t="s">
        <v>71</v>
      </c>
    </row>
    <row r="20" spans="3:20" x14ac:dyDescent="0.35">
      <c r="C20" s="5">
        <v>1</v>
      </c>
      <c r="D20" s="5">
        <v>0.12478400000000001</v>
      </c>
      <c r="E20" s="5">
        <v>9.0106000000000006E-2</v>
      </c>
      <c r="F20" s="5">
        <f>E20-D20</f>
        <v>-3.4678E-2</v>
      </c>
      <c r="G20" s="6">
        <f>E20/D20-1</f>
        <v>-0.27790421848954994</v>
      </c>
      <c r="H20" s="5">
        <v>1.0310427037947061</v>
      </c>
      <c r="I20" s="5">
        <v>1.7607900735838962</v>
      </c>
      <c r="J20" s="7">
        <v>1.3067951659999999</v>
      </c>
      <c r="K20">
        <v>1.14234258877481</v>
      </c>
      <c r="L20">
        <v>1.0962686948746605</v>
      </c>
      <c r="M20">
        <v>1.0846772585567304</v>
      </c>
      <c r="N20" s="6">
        <f>I20/H20-1</f>
        <v>0.70777608638651723</v>
      </c>
      <c r="P20">
        <f>$D20*(I20-$H20)</f>
        <v>9.1060795791774299E-2</v>
      </c>
      <c r="Q20">
        <f>$D20*(J20-$H20)</f>
        <v>3.4409495243825382E-2</v>
      </c>
      <c r="R20">
        <f>$D20*(K20-$H20)</f>
        <v>1.3888444847357287E-2</v>
      </c>
      <c r="S20">
        <f>$D20*(L20-$H20)</f>
        <v>8.1391600709210324E-3</v>
      </c>
      <c r="T20">
        <f>$D20*(M20-$H20)</f>
        <v>6.6927342814244381E-3</v>
      </c>
    </row>
    <row r="21" spans="3:20" x14ac:dyDescent="0.35">
      <c r="C21">
        <v>2</v>
      </c>
      <c r="D21">
        <v>8.8330000000000006E-3</v>
      </c>
      <c r="E21">
        <v>5.3319999999999999E-3</v>
      </c>
      <c r="F21">
        <f t="shared" ref="F21:F60" si="0">E21-D21</f>
        <v>-3.5010000000000006E-3</v>
      </c>
      <c r="G21" s="4">
        <f>E21/D21-1</f>
        <v>-0.39635457941809127</v>
      </c>
      <c r="H21">
        <v>1.0254294959542365</v>
      </c>
      <c r="I21">
        <v>1.5556996701780097</v>
      </c>
      <c r="J21" s="7">
        <v>1.229547519</v>
      </c>
      <c r="K21">
        <v>1.1085028784691158</v>
      </c>
      <c r="L21">
        <v>1.0742370515994384</v>
      </c>
      <c r="M21">
        <v>1.0655895675776019</v>
      </c>
      <c r="N21" s="4">
        <f t="shared" ref="N21:N60" si="1">I21/H21-1</f>
        <v>0.51712007145875827</v>
      </c>
      <c r="P21">
        <f t="shared" ref="P21:P60" si="2">D21*(I21-H21)</f>
        <v>4.6838764489185889E-3</v>
      </c>
      <c r="Q21">
        <f t="shared" ref="Q21:Q60" si="3">$D21*(J21-$H21)</f>
        <v>1.8029744975632295E-3</v>
      </c>
      <c r="R21">
        <f t="shared" ref="R21:R60" si="4">$D21*(K21-$H21)</f>
        <v>7.3378718775392868E-4</v>
      </c>
      <c r="S21">
        <f t="shared" ref="S21:S60" si="5">$D21*(L21-$H21)</f>
        <v>4.3111713901406834E-4</v>
      </c>
      <c r="T21">
        <f t="shared" ref="T21:T60" si="6">$D21*(M21-$H21)</f>
        <v>3.5473391264918689E-4</v>
      </c>
    </row>
    <row r="22" spans="3:20" x14ac:dyDescent="0.35">
      <c r="C22">
        <v>3</v>
      </c>
      <c r="D22">
        <v>8.2990000000000008E-3</v>
      </c>
      <c r="E22">
        <v>5.5729999999999998E-3</v>
      </c>
      <c r="F22">
        <f t="shared" si="0"/>
        <v>-2.726000000000001E-3</v>
      </c>
      <c r="G22" s="4">
        <f t="shared" ref="G22:G60" si="7">E22/D22-1</f>
        <v>-0.32847331003735403</v>
      </c>
      <c r="H22">
        <v>1.0196079734138908</v>
      </c>
      <c r="I22">
        <v>1.3905560943223185</v>
      </c>
      <c r="J22" s="7">
        <v>1.1647678969999999</v>
      </c>
      <c r="K22">
        <v>1.0791130884474147</v>
      </c>
      <c r="L22">
        <v>1.0546446799063389</v>
      </c>
      <c r="M22">
        <v>1.0484531591240891</v>
      </c>
      <c r="N22" s="4">
        <f t="shared" si="1"/>
        <v>0.36381445671359836</v>
      </c>
      <c r="P22">
        <f t="shared" si="2"/>
        <v>3.0784984554190426E-3</v>
      </c>
      <c r="Q22">
        <f t="shared" si="3"/>
        <v>1.2046822058411203E-3</v>
      </c>
      <c r="R22">
        <f t="shared" si="4"/>
        <v>4.938329496632154E-4</v>
      </c>
      <c r="S22">
        <f t="shared" si="5"/>
        <v>2.9076962718082737E-4</v>
      </c>
      <c r="T22">
        <f t="shared" si="6"/>
        <v>2.3938619620893605E-4</v>
      </c>
    </row>
    <row r="23" spans="3:20" x14ac:dyDescent="0.35">
      <c r="C23">
        <v>4</v>
      </c>
      <c r="D23">
        <v>6.7840000000000001E-3</v>
      </c>
      <c r="E23">
        <v>4.6090000000000002E-3</v>
      </c>
      <c r="F23">
        <f t="shared" si="0"/>
        <v>-2.1749999999999999E-3</v>
      </c>
      <c r="G23" s="4">
        <f t="shared" si="7"/>
        <v>-0.32060731132075471</v>
      </c>
      <c r="H23">
        <v>1.0189389215704168</v>
      </c>
      <c r="I23">
        <v>1.3736439550593791</v>
      </c>
      <c r="J23" s="7">
        <v>1.1579895600000001</v>
      </c>
      <c r="K23">
        <v>1.0759834309482617</v>
      </c>
      <c r="L23">
        <v>1.0525345601994764</v>
      </c>
      <c r="M23">
        <v>1.0465993342361952</v>
      </c>
      <c r="N23" s="4">
        <f t="shared" si="1"/>
        <v>0.34811216450764393</v>
      </c>
      <c r="P23">
        <f t="shared" si="2"/>
        <v>2.4063189471891203E-3</v>
      </c>
      <c r="Q23">
        <f t="shared" si="3"/>
        <v>9.4331953110629325E-4</v>
      </c>
      <c r="R23">
        <f t="shared" si="4"/>
        <v>3.8698995161929971E-4</v>
      </c>
      <c r="S23">
        <f t="shared" si="5"/>
        <v>2.2791281245954084E-4</v>
      </c>
      <c r="T23">
        <f t="shared" si="6"/>
        <v>1.8764823952464104E-4</v>
      </c>
    </row>
    <row r="24" spans="3:20" x14ac:dyDescent="0.35">
      <c r="C24">
        <v>5</v>
      </c>
      <c r="D24">
        <v>2.3994000000000001E-2</v>
      </c>
      <c r="E24">
        <v>1.651E-2</v>
      </c>
      <c r="F24">
        <f t="shared" si="0"/>
        <v>-7.4840000000000011E-3</v>
      </c>
      <c r="G24" s="4">
        <f t="shared" si="7"/>
        <v>-0.31191131116112369</v>
      </c>
      <c r="H24">
        <v>1.018195853531928</v>
      </c>
      <c r="I24">
        <v>1.3552724997132521</v>
      </c>
      <c r="J24" s="7">
        <v>1.150594079</v>
      </c>
      <c r="K24">
        <v>1.0725569315643722</v>
      </c>
      <c r="L24">
        <v>1.0502191918925354</v>
      </c>
      <c r="M24">
        <v>1.0445634446932761</v>
      </c>
      <c r="N24" s="4">
        <f t="shared" si="1"/>
        <v>0.33105285688609842</v>
      </c>
      <c r="P24">
        <f t="shared" si="2"/>
        <v>8.0878170484746919E-3</v>
      </c>
      <c r="Q24">
        <f t="shared" si="3"/>
        <v>3.1767630218809198E-3</v>
      </c>
      <c r="R24">
        <f t="shared" si="4"/>
        <v>1.3043397063104655E-3</v>
      </c>
      <c r="S24">
        <f t="shared" si="5"/>
        <v>7.6836798062441506E-4</v>
      </c>
      <c r="T24">
        <f t="shared" si="6"/>
        <v>6.3266398232538694E-4</v>
      </c>
    </row>
    <row r="25" spans="3:20" x14ac:dyDescent="0.35">
      <c r="C25">
        <v>6</v>
      </c>
      <c r="D25">
        <v>5.5030000000000001E-3</v>
      </c>
      <c r="E25">
        <v>3.8149999999999998E-3</v>
      </c>
      <c r="F25">
        <f t="shared" si="0"/>
        <v>-1.6880000000000003E-3</v>
      </c>
      <c r="G25" s="4">
        <f t="shared" si="7"/>
        <v>-0.30674177721242968</v>
      </c>
      <c r="H25">
        <v>1.0177566747930535</v>
      </c>
      <c r="I25">
        <v>1.3446094345110315</v>
      </c>
      <c r="J25" s="7">
        <v>1.1462860029999999</v>
      </c>
      <c r="K25">
        <v>1.0705551593076346</v>
      </c>
      <c r="L25">
        <v>1.0488640903675472</v>
      </c>
      <c r="M25">
        <v>1.0433710746632876</v>
      </c>
      <c r="N25" s="4">
        <f t="shared" si="1"/>
        <v>0.32115020005586192</v>
      </c>
      <c r="P25">
        <f t="shared" si="2"/>
        <v>1.798670736728033E-3</v>
      </c>
      <c r="Q25">
        <f t="shared" si="3"/>
        <v>7.0729689312282607E-4</v>
      </c>
      <c r="R25">
        <f t="shared" si="4"/>
        <v>2.9055006028373936E-4</v>
      </c>
      <c r="S25">
        <f t="shared" si="5"/>
        <v>1.7118410790643884E-4</v>
      </c>
      <c r="T25">
        <f t="shared" si="6"/>
        <v>1.4095604248589804E-4</v>
      </c>
    </row>
    <row r="26" spans="3:20" x14ac:dyDescent="0.35">
      <c r="C26">
        <v>7</v>
      </c>
      <c r="D26">
        <v>0.10222299999999999</v>
      </c>
      <c r="E26">
        <v>7.7975000000000003E-2</v>
      </c>
      <c r="F26">
        <f t="shared" si="0"/>
        <v>-2.4247999999999992E-2</v>
      </c>
      <c r="G26" s="4">
        <f t="shared" si="7"/>
        <v>-0.23720689081713497</v>
      </c>
      <c r="H26">
        <v>1.0119309760898869</v>
      </c>
      <c r="I26">
        <v>1.2150163699592536</v>
      </c>
      <c r="J26" s="7">
        <v>1.0929611560000001</v>
      </c>
      <c r="K26">
        <v>1.0454236621843591</v>
      </c>
      <c r="L26">
        <v>1.0317003688954873</v>
      </c>
      <c r="M26">
        <v>1.0282171399452402</v>
      </c>
      <c r="N26" s="4">
        <f t="shared" si="1"/>
        <v>0.20069095488517497</v>
      </c>
      <c r="P26">
        <f t="shared" si="2"/>
        <v>2.0759998217508263E-2</v>
      </c>
      <c r="Q26">
        <f t="shared" si="3"/>
        <v>8.2831480809514996E-3</v>
      </c>
      <c r="R26">
        <f t="shared" si="4"/>
        <v>3.4237228506352317E-3</v>
      </c>
      <c r="S26">
        <f t="shared" si="5"/>
        <v>2.0208866407668913E-3</v>
      </c>
      <c r="T26">
        <f t="shared" si="6"/>
        <v>1.6648205277857812E-3</v>
      </c>
    </row>
    <row r="27" spans="3:20" x14ac:dyDescent="0.35">
      <c r="C27">
        <v>8</v>
      </c>
      <c r="D27">
        <v>0.16471</v>
      </c>
      <c r="E27">
        <v>0.13237599999999999</v>
      </c>
      <c r="F27">
        <f t="shared" si="0"/>
        <v>-3.2334000000000002E-2</v>
      </c>
      <c r="G27" s="4">
        <f t="shared" si="7"/>
        <v>-0.19630866371197864</v>
      </c>
      <c r="H27">
        <v>1.0086119648108121</v>
      </c>
      <c r="I27">
        <v>1.1494017351047752</v>
      </c>
      <c r="J27" s="7">
        <v>1.065230498</v>
      </c>
      <c r="K27">
        <v>1.0320916026041242</v>
      </c>
      <c r="L27">
        <v>1.0224845920266252</v>
      </c>
      <c r="M27">
        <v>1.0200431860660859</v>
      </c>
      <c r="N27" s="4">
        <f t="shared" si="1"/>
        <v>0.13958764639518373</v>
      </c>
      <c r="P27">
        <f t="shared" si="2"/>
        <v>2.3189483065118664E-2</v>
      </c>
      <c r="Q27">
        <f t="shared" si="3"/>
        <v>9.3256386015911508E-3</v>
      </c>
      <c r="R27">
        <f t="shared" si="4"/>
        <v>3.8673311409364508E-3</v>
      </c>
      <c r="S27">
        <f t="shared" si="5"/>
        <v>2.2849604287165873E-3</v>
      </c>
      <c r="T27">
        <f t="shared" si="6"/>
        <v>1.8828364529561556E-3</v>
      </c>
    </row>
    <row r="28" spans="3:20" x14ac:dyDescent="0.35">
      <c r="C28">
        <v>9</v>
      </c>
      <c r="D28">
        <v>7.9970000000000006E-3</v>
      </c>
      <c r="E28">
        <v>4.5630000000000002E-3</v>
      </c>
      <c r="F28">
        <f t="shared" si="0"/>
        <v>-3.4340000000000004E-3</v>
      </c>
      <c r="G28" s="4">
        <f t="shared" si="7"/>
        <v>-0.42941102913592599</v>
      </c>
      <c r="H28">
        <v>1.028227737392378</v>
      </c>
      <c r="I28">
        <v>1.6503534551456458</v>
      </c>
      <c r="J28" s="7">
        <v>1.26561024</v>
      </c>
      <c r="K28">
        <v>1.1244622062889735</v>
      </c>
      <c r="L28">
        <v>1.0847005501524472</v>
      </c>
      <c r="M28">
        <v>1.074680740816258</v>
      </c>
      <c r="N28" s="4">
        <f t="shared" si="1"/>
        <v>0.60504662063581427</v>
      </c>
      <c r="P28">
        <f t="shared" si="2"/>
        <v>4.9751393648728827E-3</v>
      </c>
      <c r="Q28">
        <f t="shared" si="3"/>
        <v>1.8983478733531529E-3</v>
      </c>
      <c r="R28">
        <f t="shared" si="4"/>
        <v>7.6958704776607415E-4</v>
      </c>
      <c r="S28">
        <f t="shared" si="5"/>
        <v>4.5161308364227265E-4</v>
      </c>
      <c r="T28">
        <f t="shared" si="6"/>
        <v>3.7148466838076777E-4</v>
      </c>
    </row>
    <row r="29" spans="3:20" x14ac:dyDescent="0.35">
      <c r="C29" s="5">
        <v>10</v>
      </c>
      <c r="D29" s="5">
        <v>3.1514E-2</v>
      </c>
      <c r="E29" s="5">
        <v>2.1736999999999999E-2</v>
      </c>
      <c r="F29" s="5">
        <f t="shared" si="0"/>
        <v>-9.777000000000001E-3</v>
      </c>
      <c r="G29" s="6">
        <f t="shared" si="7"/>
        <v>-0.31024306657358636</v>
      </c>
      <c r="H29" s="5">
        <v>1.0302977843798942</v>
      </c>
      <c r="I29" s="5">
        <v>1.7297250183022914</v>
      </c>
      <c r="J29" s="7">
        <v>1.295303044</v>
      </c>
      <c r="K29">
        <v>1.1373901325727431</v>
      </c>
      <c r="L29">
        <v>1.0930814014553345</v>
      </c>
      <c r="M29">
        <v>1.0819289742168468</v>
      </c>
      <c r="N29" s="6">
        <f t="shared" si="1"/>
        <v>0.67885930119063764</v>
      </c>
      <c r="P29">
        <f t="shared" si="2"/>
        <v>2.2041749849830428E-2</v>
      </c>
      <c r="Q29">
        <f t="shared" si="3"/>
        <v>8.3513757516680137E-3</v>
      </c>
      <c r="R29">
        <f t="shared" si="4"/>
        <v>3.3749082609494424E-3</v>
      </c>
      <c r="S29">
        <f t="shared" si="5"/>
        <v>1.9785629085154266E-3</v>
      </c>
      <c r="T29">
        <f t="shared" si="6"/>
        <v>1.6271053165217238E-3</v>
      </c>
    </row>
    <row r="30" spans="3:20" x14ac:dyDescent="0.35">
      <c r="C30" s="5">
        <v>11</v>
      </c>
      <c r="D30" s="5">
        <v>5.3127000000000001E-2</v>
      </c>
      <c r="E30" s="5">
        <v>3.2343999999999998E-2</v>
      </c>
      <c r="F30" s="5">
        <f t="shared" si="0"/>
        <v>-2.0783000000000003E-2</v>
      </c>
      <c r="G30" s="6">
        <f t="shared" si="7"/>
        <v>-0.3911946844354095</v>
      </c>
      <c r="H30" s="5">
        <v>1.0396850217071207</v>
      </c>
      <c r="I30" s="5">
        <v>2.5553616129902172</v>
      </c>
      <c r="J30" s="7">
        <v>1.5801168619999999</v>
      </c>
      <c r="K30">
        <v>1.2518881957166685</v>
      </c>
      <c r="L30">
        <v>1.1629793910069792</v>
      </c>
      <c r="M30">
        <v>1.1408423829296443</v>
      </c>
      <c r="N30" s="6">
        <f t="shared" si="1"/>
        <v>1.4578228594602787</v>
      </c>
      <c r="P30">
        <f t="shared" si="2"/>
        <v>8.0523350265097063E-2</v>
      </c>
      <c r="Q30">
        <f t="shared" si="3"/>
        <v>2.8711522379239792E-2</v>
      </c>
      <c r="R30">
        <f t="shared" si="4"/>
        <v>1.1273718025605246E-2</v>
      </c>
      <c r="S30">
        <f t="shared" si="5"/>
        <v>6.5502599577935815E-3</v>
      </c>
      <c r="T30">
        <f t="shared" si="6"/>
        <v>5.3741871296690124E-3</v>
      </c>
    </row>
    <row r="31" spans="3:20" x14ac:dyDescent="0.35">
      <c r="C31">
        <v>12</v>
      </c>
      <c r="D31">
        <v>1.4508999999999999E-2</v>
      </c>
      <c r="E31">
        <v>9.9310000000000006E-3</v>
      </c>
      <c r="F31">
        <f t="shared" si="0"/>
        <v>-4.5779999999999987E-3</v>
      </c>
      <c r="G31" s="4">
        <f t="shared" si="7"/>
        <v>-0.31552829278378935</v>
      </c>
      <c r="H31">
        <v>1.0185037418935814</v>
      </c>
      <c r="I31">
        <v>1.3628334541170362</v>
      </c>
      <c r="J31" s="7">
        <v>1.153641865</v>
      </c>
      <c r="K31">
        <v>1.0739705488123552</v>
      </c>
      <c r="L31">
        <v>1.0511750517853105</v>
      </c>
      <c r="M31">
        <v>1.0454041463934602</v>
      </c>
      <c r="N31" s="4">
        <f t="shared" si="1"/>
        <v>0.3380740767660646</v>
      </c>
      <c r="P31">
        <f t="shared" si="2"/>
        <v>4.9958797946501052E-3</v>
      </c>
      <c r="Q31">
        <f t="shared" si="3"/>
        <v>1.9607190281510272E-3</v>
      </c>
      <c r="R31">
        <f t="shared" si="4"/>
        <v>8.0476790158448921E-4</v>
      </c>
      <c r="S31">
        <f t="shared" si="5"/>
        <v>4.7402803521909693E-4</v>
      </c>
      <c r="T31">
        <f t="shared" si="6"/>
        <v>3.9029796888874219E-4</v>
      </c>
    </row>
    <row r="32" spans="3:20" x14ac:dyDescent="0.35">
      <c r="C32">
        <v>13</v>
      </c>
      <c r="D32">
        <v>3.9789999999999999E-3</v>
      </c>
      <c r="E32">
        <v>2.7299999999999998E-3</v>
      </c>
      <c r="F32">
        <f t="shared" si="0"/>
        <v>-1.2490000000000001E-3</v>
      </c>
      <c r="G32" s="4">
        <f t="shared" si="7"/>
        <v>-0.31389796431264139</v>
      </c>
      <c r="H32">
        <v>1.0183678965657224</v>
      </c>
      <c r="I32">
        <v>1.3594886233874262</v>
      </c>
      <c r="J32" s="7">
        <v>1.1522942899999999</v>
      </c>
      <c r="K32">
        <v>1.0733457803939992</v>
      </c>
      <c r="L32">
        <v>1.0507527072377527</v>
      </c>
      <c r="M32">
        <v>1.0450327222082667</v>
      </c>
      <c r="N32" s="4">
        <f t="shared" si="1"/>
        <v>0.33496806799593459</v>
      </c>
      <c r="P32">
        <f t="shared" si="2"/>
        <v>1.3573193720235594E-3</v>
      </c>
      <c r="Q32">
        <f t="shared" si="3"/>
        <v>5.3289311947499055E-4</v>
      </c>
      <c r="R32">
        <f t="shared" si="4"/>
        <v>2.1875699975271355E-4</v>
      </c>
      <c r="S32">
        <f t="shared" si="5"/>
        <v>1.2885916166400881E-4</v>
      </c>
      <c r="T32">
        <f t="shared" si="6"/>
        <v>1.0609934123168398E-4</v>
      </c>
    </row>
    <row r="33" spans="3:20" x14ac:dyDescent="0.35">
      <c r="C33">
        <v>14</v>
      </c>
      <c r="D33">
        <v>3.7450000000000001E-3</v>
      </c>
      <c r="E33">
        <v>2.5760000000000002E-3</v>
      </c>
      <c r="F33">
        <f t="shared" si="0"/>
        <v>-1.1689999999999999E-3</v>
      </c>
      <c r="G33" s="4">
        <f t="shared" si="7"/>
        <v>-0.31214953271028034</v>
      </c>
      <c r="H33">
        <v>1.0182256294846173</v>
      </c>
      <c r="I33">
        <v>1.3560006079809364</v>
      </c>
      <c r="J33" s="7">
        <v>1.150887827</v>
      </c>
      <c r="K33">
        <v>1.0726932692850304</v>
      </c>
      <c r="L33">
        <v>1.0503114201085164</v>
      </c>
      <c r="M33">
        <v>1.0446445750324251</v>
      </c>
      <c r="N33" s="4">
        <f t="shared" si="1"/>
        <v>0.33172900849813258</v>
      </c>
      <c r="P33">
        <f t="shared" si="2"/>
        <v>1.2649672944687151E-3</v>
      </c>
      <c r="Q33">
        <f t="shared" si="3"/>
        <v>4.9681992969510846E-4</v>
      </c>
      <c r="R33">
        <f t="shared" si="4"/>
        <v>2.0398131105254719E-4</v>
      </c>
      <c r="S33">
        <f t="shared" si="5"/>
        <v>1.2016128588650234E-4</v>
      </c>
      <c r="T33">
        <f t="shared" si="6"/>
        <v>9.8938951076540515E-5</v>
      </c>
    </row>
    <row r="34" spans="3:20" x14ac:dyDescent="0.35">
      <c r="C34">
        <v>15</v>
      </c>
      <c r="D34">
        <v>4.2119999999999996E-3</v>
      </c>
      <c r="E34">
        <v>2.8809999999999999E-3</v>
      </c>
      <c r="F34">
        <f t="shared" si="0"/>
        <v>-1.3309999999999997E-3</v>
      </c>
      <c r="G34" s="4">
        <f t="shared" si="7"/>
        <v>-0.31600189933523259</v>
      </c>
      <c r="H34">
        <v>1.0185473984971891</v>
      </c>
      <c r="I34">
        <v>1.3639113619097998</v>
      </c>
      <c r="J34" s="7">
        <v>1.1540758959999999</v>
      </c>
      <c r="K34">
        <v>1.0741716880931311</v>
      </c>
      <c r="L34">
        <v>1.0513109846859576</v>
      </c>
      <c r="M34">
        <v>1.0455236776001866</v>
      </c>
      <c r="N34" s="4">
        <f t="shared" si="1"/>
        <v>0.33907500418947234</v>
      </c>
      <c r="P34">
        <f t="shared" si="2"/>
        <v>1.454673013893916E-3</v>
      </c>
      <c r="Q34">
        <f t="shared" si="3"/>
        <v>5.7084603148183912E-4</v>
      </c>
      <c r="R34">
        <f t="shared" si="4"/>
        <v>2.3428950777810772E-4</v>
      </c>
      <c r="S34">
        <f t="shared" si="5"/>
        <v>1.3800022502709295E-4</v>
      </c>
      <c r="T34">
        <f t="shared" si="6"/>
        <v>1.1362408758182543E-4</v>
      </c>
    </row>
    <row r="35" spans="3:20" x14ac:dyDescent="0.35">
      <c r="C35">
        <v>16</v>
      </c>
      <c r="D35">
        <v>4.2129999999999997E-3</v>
      </c>
      <c r="E35">
        <v>2.8900000000000002E-3</v>
      </c>
      <c r="F35">
        <f t="shared" si="0"/>
        <v>-1.3229999999999995E-3</v>
      </c>
      <c r="G35" s="4">
        <f t="shared" si="7"/>
        <v>-0.3140280085449797</v>
      </c>
      <c r="H35">
        <v>1.0183809860201187</v>
      </c>
      <c r="I35">
        <v>1.3598103078278641</v>
      </c>
      <c r="J35" s="7">
        <v>1.15242394</v>
      </c>
      <c r="K35">
        <v>1.0734059072913755</v>
      </c>
      <c r="L35">
        <v>1.0507933608072866</v>
      </c>
      <c r="M35">
        <v>1.0450684769605465</v>
      </c>
      <c r="N35" s="4">
        <f t="shared" si="1"/>
        <v>0.33526678767056262</v>
      </c>
      <c r="P35">
        <f t="shared" si="2"/>
        <v>1.438441732776031E-3</v>
      </c>
      <c r="Q35">
        <f t="shared" si="3"/>
        <v>5.6472296511723996E-4</v>
      </c>
      <c r="R35">
        <f t="shared" si="4"/>
        <v>2.3181999331580488E-4</v>
      </c>
      <c r="S35">
        <f t="shared" si="5"/>
        <v>1.3655333497833815E-4</v>
      </c>
      <c r="T35">
        <f t="shared" si="6"/>
        <v>1.1243439933202219E-4</v>
      </c>
    </row>
    <row r="36" spans="3:20" x14ac:dyDescent="0.35">
      <c r="C36">
        <v>17</v>
      </c>
      <c r="D36">
        <v>6.6759999999999996E-3</v>
      </c>
      <c r="E36">
        <v>4.6439999999999997E-3</v>
      </c>
      <c r="F36">
        <f t="shared" si="0"/>
        <v>-2.032E-3</v>
      </c>
      <c r="G36" s="4">
        <f t="shared" si="7"/>
        <v>-0.30437387657279813</v>
      </c>
      <c r="H36">
        <v>1.0175565192930491</v>
      </c>
      <c r="I36">
        <v>1.3397963415634653</v>
      </c>
      <c r="J36" s="7">
        <v>1.144337623</v>
      </c>
      <c r="K36">
        <v>1.0696484426520283</v>
      </c>
      <c r="L36">
        <v>1.0482496943694504</v>
      </c>
      <c r="M36">
        <v>1.0428302583302778</v>
      </c>
      <c r="N36" s="4">
        <f t="shared" si="1"/>
        <v>0.3166800233310807</v>
      </c>
      <c r="P36">
        <f t="shared" si="2"/>
        <v>2.1512730534772981E-3</v>
      </c>
      <c r="Q36">
        <f t="shared" si="3"/>
        <v>8.4639064834760372E-4</v>
      </c>
      <c r="R36">
        <f t="shared" si="4"/>
        <v>3.477656803445449E-4</v>
      </c>
      <c r="S36">
        <f t="shared" si="5"/>
        <v>2.0490763681005463E-4</v>
      </c>
      <c r="T36">
        <f t="shared" si="6"/>
        <v>1.687274818125383E-4</v>
      </c>
    </row>
    <row r="37" spans="3:20" x14ac:dyDescent="0.35">
      <c r="C37">
        <v>18</v>
      </c>
      <c r="D37">
        <v>8.6630000000000006E-3</v>
      </c>
      <c r="E37">
        <v>5.9760000000000004E-3</v>
      </c>
      <c r="F37">
        <f t="shared" si="0"/>
        <v>-2.6870000000000002E-3</v>
      </c>
      <c r="G37" s="4">
        <f t="shared" si="7"/>
        <v>-0.31016968717534343</v>
      </c>
      <c r="H37">
        <v>1.0180465258252642</v>
      </c>
      <c r="I37">
        <v>1.3516309554402395</v>
      </c>
      <c r="J37" s="7">
        <v>1.1491241270000001</v>
      </c>
      <c r="K37">
        <v>1.0718743857423008</v>
      </c>
      <c r="L37">
        <v>1.0497573447919719</v>
      </c>
      <c r="M37">
        <v>1.0441571289696776</v>
      </c>
      <c r="N37" s="4">
        <f t="shared" si="1"/>
        <v>0.32767110456426352</v>
      </c>
      <c r="P37">
        <f t="shared" si="2"/>
        <v>2.889841913754531E-3</v>
      </c>
      <c r="Q37">
        <f t="shared" si="3"/>
        <v>1.135525258976737E-3</v>
      </c>
      <c r="R37">
        <f t="shared" si="4"/>
        <v>4.6631075046128751E-4</v>
      </c>
      <c r="S37">
        <f t="shared" si="5"/>
        <v>2.747108247085887E-4</v>
      </c>
      <c r="T37">
        <f t="shared" si="6"/>
        <v>2.2619615504005313E-4</v>
      </c>
    </row>
    <row r="38" spans="3:20" x14ac:dyDescent="0.35">
      <c r="C38">
        <v>19</v>
      </c>
      <c r="D38">
        <v>1.5186E-2</v>
      </c>
      <c r="E38">
        <v>1.1513000000000001E-2</v>
      </c>
      <c r="F38">
        <f t="shared" si="0"/>
        <v>-3.6729999999999992E-3</v>
      </c>
      <c r="G38" s="4">
        <f t="shared" si="7"/>
        <v>-0.24186750954826808</v>
      </c>
      <c r="H38">
        <v>1.012317629630215</v>
      </c>
      <c r="I38">
        <v>1.2230102464156611</v>
      </c>
      <c r="J38" s="7">
        <v>1.096304537</v>
      </c>
      <c r="K38">
        <v>1.0470187923196759</v>
      </c>
      <c r="L38">
        <v>1.0327979441282862</v>
      </c>
      <c r="M38">
        <v>1.0291889510379426</v>
      </c>
      <c r="N38" s="4">
        <f t="shared" si="1"/>
        <v>0.20812896132452918</v>
      </c>
      <c r="P38">
        <f t="shared" si="2"/>
        <v>3.1995780785037853E-3</v>
      </c>
      <c r="Q38">
        <f t="shared" si="3"/>
        <v>1.2754251753175547E-3</v>
      </c>
      <c r="R38">
        <f t="shared" si="4"/>
        <v>5.2697185660215303E-4</v>
      </c>
      <c r="S38">
        <f t="shared" si="5"/>
        <v>3.1101405596770917E-4</v>
      </c>
      <c r="T38">
        <f t="shared" si="6"/>
        <v>2.5620788689775169E-4</v>
      </c>
    </row>
    <row r="39" spans="3:20" x14ac:dyDescent="0.35">
      <c r="C39">
        <v>20</v>
      </c>
      <c r="D39">
        <v>5.0530000000000002E-3</v>
      </c>
      <c r="E39">
        <v>3.7190000000000001E-3</v>
      </c>
      <c r="F39">
        <f t="shared" si="0"/>
        <v>-1.3340000000000001E-3</v>
      </c>
      <c r="G39" s="4">
        <f t="shared" si="7"/>
        <v>-0.26400158321789036</v>
      </c>
      <c r="H39">
        <v>1.0141580175751981</v>
      </c>
      <c r="I39">
        <v>1.2621615773861188</v>
      </c>
      <c r="J39" s="7">
        <v>1.1125737090000001</v>
      </c>
      <c r="K39">
        <v>1.054743505050316</v>
      </c>
      <c r="L39">
        <v>1.0380976479616728</v>
      </c>
      <c r="M39">
        <v>1.0338762029656678</v>
      </c>
      <c r="N39" s="4">
        <f t="shared" si="1"/>
        <v>0.24454133923220867</v>
      </c>
      <c r="P39">
        <f t="shared" si="2"/>
        <v>1.2531619877245823E-3</v>
      </c>
      <c r="Q39">
        <f t="shared" si="3"/>
        <v>4.9729448876952454E-4</v>
      </c>
      <c r="R39">
        <f t="shared" si="4"/>
        <v>2.0507846821177087E-4</v>
      </c>
      <c r="S39">
        <f t="shared" si="5"/>
        <v>1.2096695234285682E-4</v>
      </c>
      <c r="T39">
        <f t="shared" si="6"/>
        <v>9.9635990778043732E-5</v>
      </c>
    </row>
    <row r="40" spans="3:20" x14ac:dyDescent="0.35">
      <c r="C40">
        <v>21</v>
      </c>
      <c r="D40">
        <v>1.1108E-2</v>
      </c>
      <c r="E40">
        <v>7.5059999999999997E-3</v>
      </c>
      <c r="F40">
        <f t="shared" si="0"/>
        <v>-3.6020000000000002E-3</v>
      </c>
      <c r="G40" s="4">
        <f t="shared" si="7"/>
        <v>-0.32427079582283036</v>
      </c>
      <c r="H40">
        <v>1.0192469047940167</v>
      </c>
      <c r="I40">
        <v>1.381384366330245</v>
      </c>
      <c r="J40" s="7">
        <v>1.1610953980000001</v>
      </c>
      <c r="K40">
        <v>1.0774187345383324</v>
      </c>
      <c r="L40">
        <v>1.0535028447386996</v>
      </c>
      <c r="M40">
        <v>1.0474502007013209</v>
      </c>
      <c r="N40" s="4">
        <f t="shared" si="1"/>
        <v>0.3552990544616017</v>
      </c>
      <c r="P40">
        <f t="shared" si="2"/>
        <v>4.0226229227444234E-3</v>
      </c>
      <c r="Q40">
        <f t="shared" si="3"/>
        <v>1.5756530625320631E-3</v>
      </c>
      <c r="R40">
        <f t="shared" si="4"/>
        <v>6.4617268479985851E-4</v>
      </c>
      <c r="S40">
        <f t="shared" si="5"/>
        <v>3.8051498090553766E-4</v>
      </c>
      <c r="T40">
        <f t="shared" si="6"/>
        <v>3.1328221093833496E-4</v>
      </c>
    </row>
    <row r="41" spans="3:20" x14ac:dyDescent="0.35">
      <c r="C41">
        <v>22</v>
      </c>
      <c r="D41">
        <v>4.8044999999999997E-2</v>
      </c>
      <c r="E41">
        <v>2.9565999999999999E-2</v>
      </c>
      <c r="F41">
        <f t="shared" si="0"/>
        <v>-1.8478999999999999E-2</v>
      </c>
      <c r="G41" s="4">
        <f t="shared" si="7"/>
        <v>-0.38461858674159644</v>
      </c>
      <c r="H41">
        <v>1.0244304696467976</v>
      </c>
      <c r="I41">
        <v>1.5246865844596544</v>
      </c>
      <c r="J41" s="7">
        <v>1.2175688710000001</v>
      </c>
      <c r="K41">
        <v>1.103138637064911</v>
      </c>
      <c r="L41">
        <v>1.070691771943221</v>
      </c>
      <c r="M41">
        <v>1.0624993209580404</v>
      </c>
      <c r="N41" s="4">
        <f t="shared" si="1"/>
        <v>0.48832607935347205</v>
      </c>
      <c r="P41">
        <f t="shared" si="2"/>
        <v>2.4034805036183705E-2</v>
      </c>
      <c r="Q41">
        <f t="shared" si="3"/>
        <v>9.279334493014612E-3</v>
      </c>
      <c r="R41">
        <f t="shared" si="4"/>
        <v>3.781533903603257E-3</v>
      </c>
      <c r="S41">
        <f t="shared" si="5"/>
        <v>2.2226242688316591E-3</v>
      </c>
      <c r="T41">
        <f t="shared" si="6"/>
        <v>1.8290179612486615E-3</v>
      </c>
    </row>
    <row r="42" spans="3:20" x14ac:dyDescent="0.35">
      <c r="C42" s="5">
        <v>23</v>
      </c>
      <c r="D42" s="5">
        <v>3.2312E-2</v>
      </c>
      <c r="E42" s="5">
        <v>2.2017999999999999E-2</v>
      </c>
      <c r="F42" s="5">
        <f t="shared" si="0"/>
        <v>-1.0294000000000001E-2</v>
      </c>
      <c r="G42" s="6">
        <f t="shared" si="7"/>
        <v>-0.31858133201287453</v>
      </c>
      <c r="H42" s="5">
        <v>1.0308540700195938</v>
      </c>
      <c r="I42" s="5">
        <v>1.7527805662087408</v>
      </c>
      <c r="J42" s="7">
        <v>1.303838941</v>
      </c>
      <c r="K42">
        <v>1.1410713370580536</v>
      </c>
      <c r="L42">
        <v>1.0954517932463625</v>
      </c>
      <c r="M42">
        <v>1.0839733216656433</v>
      </c>
      <c r="N42" s="6">
        <f t="shared" si="1"/>
        <v>0.70031881057172818</v>
      </c>
      <c r="P42">
        <f t="shared" si="2"/>
        <v>2.3326888944863716E-2</v>
      </c>
      <c r="Q42">
        <f t="shared" si="3"/>
        <v>8.8206871511188837E-3</v>
      </c>
      <c r="R42">
        <f t="shared" si="4"/>
        <v>3.5613403325467129E-3</v>
      </c>
      <c r="S42">
        <f t="shared" si="5"/>
        <v>2.0872816329033507E-3</v>
      </c>
      <c r="T42">
        <f t="shared" si="6"/>
        <v>1.7163892591871505E-3</v>
      </c>
    </row>
    <row r="43" spans="3:20" x14ac:dyDescent="0.35">
      <c r="C43">
        <v>24</v>
      </c>
      <c r="D43">
        <v>2.33E-4</v>
      </c>
      <c r="E43">
        <v>1.5300000000000001E-4</v>
      </c>
      <c r="F43">
        <f t="shared" si="0"/>
        <v>-7.9999999999999993E-5</v>
      </c>
      <c r="G43" s="4">
        <f t="shared" si="7"/>
        <v>-0.34334763948497848</v>
      </c>
      <c r="H43">
        <v>1.020939493187444</v>
      </c>
      <c r="I43">
        <v>1.4253310049306447</v>
      </c>
      <c r="J43" s="7">
        <v>1.178618057</v>
      </c>
      <c r="K43">
        <v>1.0854756243606258</v>
      </c>
      <c r="L43">
        <v>1.0589206534513489</v>
      </c>
      <c r="M43">
        <v>1.0522050368908926</v>
      </c>
      <c r="N43" s="4">
        <f t="shared" si="1"/>
        <v>0.39609743225885241</v>
      </c>
      <c r="P43">
        <f t="shared" si="2"/>
        <v>9.4223222236165745E-5</v>
      </c>
      <c r="Q43">
        <f t="shared" si="3"/>
        <v>3.6739105368325537E-5</v>
      </c>
      <c r="R43">
        <f t="shared" si="4"/>
        <v>1.5036918563351358E-5</v>
      </c>
      <c r="S43">
        <f t="shared" si="5"/>
        <v>8.8496103414898316E-6</v>
      </c>
      <c r="T43">
        <f t="shared" si="6"/>
        <v>7.2848716829035198E-6</v>
      </c>
    </row>
    <row r="44" spans="3:20" x14ac:dyDescent="0.35">
      <c r="C44">
        <v>25</v>
      </c>
      <c r="D44">
        <v>2.9399999999999999E-3</v>
      </c>
      <c r="E44">
        <v>2.1879999999999998E-3</v>
      </c>
      <c r="F44">
        <f t="shared" si="0"/>
        <v>-7.5200000000000006E-4</v>
      </c>
      <c r="G44" s="4">
        <f t="shared" si="7"/>
        <v>-0.25578231292517006</v>
      </c>
      <c r="H44">
        <v>1.0134640333398506</v>
      </c>
      <c r="I44">
        <v>1.2471781847059287</v>
      </c>
      <c r="J44" s="7">
        <v>1.106367903</v>
      </c>
      <c r="K44">
        <v>1.0518042332004272</v>
      </c>
      <c r="L44">
        <v>1.0360841398712837</v>
      </c>
      <c r="M44">
        <v>1.0320964043722314</v>
      </c>
      <c r="N44" s="4">
        <f t="shared" si="1"/>
        <v>0.23060922112438242</v>
      </c>
      <c r="P44">
        <f t="shared" si="2"/>
        <v>6.8711960501626954E-4</v>
      </c>
      <c r="Q44">
        <f t="shared" si="3"/>
        <v>2.7313737680083924E-4</v>
      </c>
      <c r="R44">
        <f t="shared" si="4"/>
        <v>1.1272018759009513E-4</v>
      </c>
      <c r="S44">
        <f t="shared" si="5"/>
        <v>6.6503113202413287E-5</v>
      </c>
      <c r="T44">
        <f t="shared" si="6"/>
        <v>5.4779170835199555E-5</v>
      </c>
    </row>
    <row r="45" spans="3:20" x14ac:dyDescent="0.35">
      <c r="C45">
        <v>26</v>
      </c>
      <c r="D45">
        <v>1.4525E-2</v>
      </c>
      <c r="E45">
        <v>1.013E-2</v>
      </c>
      <c r="F45">
        <f t="shared" si="0"/>
        <v>-4.3949999999999996E-3</v>
      </c>
      <c r="G45" s="4">
        <f t="shared" si="7"/>
        <v>-0.30258175559380374</v>
      </c>
      <c r="H45">
        <v>1.0174026321435687</v>
      </c>
      <c r="I45">
        <v>1.3361153425472339</v>
      </c>
      <c r="J45" s="7">
        <v>1.142845919</v>
      </c>
      <c r="K45">
        <v>1.0689536627160972</v>
      </c>
      <c r="L45">
        <v>1.0477786580943262</v>
      </c>
      <c r="M45">
        <v>1.0424155481412662</v>
      </c>
      <c r="N45" s="4">
        <f t="shared" si="1"/>
        <v>0.31326114198482879</v>
      </c>
      <c r="P45">
        <f t="shared" si="2"/>
        <v>4.6293021186132356E-3</v>
      </c>
      <c r="Q45">
        <f t="shared" si="3"/>
        <v>1.8220637415896639E-3</v>
      </c>
      <c r="R45">
        <f t="shared" si="4"/>
        <v>7.4877871906597513E-4</v>
      </c>
      <c r="S45">
        <f t="shared" si="5"/>
        <v>4.412117769347527E-4</v>
      </c>
      <c r="T45">
        <f t="shared" si="6"/>
        <v>3.6331260486655622E-4</v>
      </c>
    </row>
    <row r="46" spans="3:20" x14ac:dyDescent="0.35">
      <c r="C46">
        <v>27</v>
      </c>
      <c r="D46">
        <v>1.4864E-2</v>
      </c>
      <c r="E46">
        <v>1.0224E-2</v>
      </c>
      <c r="F46">
        <f t="shared" si="0"/>
        <v>-4.64E-3</v>
      </c>
      <c r="G46" s="4">
        <f t="shared" si="7"/>
        <v>-0.31216361679224969</v>
      </c>
      <c r="H46">
        <v>1.0182187105818052</v>
      </c>
      <c r="I46">
        <v>1.3558313617024904</v>
      </c>
      <c r="J46" s="7">
        <v>1.1508195510000001</v>
      </c>
      <c r="K46">
        <v>1.0726615820216556</v>
      </c>
      <c r="L46">
        <v>1.0502899854118848</v>
      </c>
      <c r="M46">
        <v>1.044625719840802</v>
      </c>
      <c r="N46" s="4">
        <f t="shared" si="1"/>
        <v>0.33157183973546789</v>
      </c>
      <c r="P46">
        <f t="shared" si="2"/>
        <v>5.0182744462578645E-3</v>
      </c>
      <c r="Q46">
        <f t="shared" si="3"/>
        <v>1.9709788919760485E-3</v>
      </c>
      <c r="R46">
        <f t="shared" si="4"/>
        <v>8.0923884108193608E-4</v>
      </c>
      <c r="S46">
        <f t="shared" si="5"/>
        <v>4.7670742907430233E-4</v>
      </c>
      <c r="T46">
        <f t="shared" si="6"/>
        <v>3.9251378562572771E-4</v>
      </c>
    </row>
    <row r="47" spans="3:20" x14ac:dyDescent="0.35">
      <c r="C47">
        <v>28</v>
      </c>
      <c r="D47">
        <v>3.2699999999999999E-3</v>
      </c>
      <c r="E47">
        <v>2.1610000000000002E-3</v>
      </c>
      <c r="F47">
        <f t="shared" si="0"/>
        <v>-1.1089999999999997E-3</v>
      </c>
      <c r="G47" s="4">
        <f t="shared" si="7"/>
        <v>-0.33914373088685013</v>
      </c>
      <c r="H47">
        <v>1.0205153847744688</v>
      </c>
      <c r="I47">
        <v>1.4140868855224757</v>
      </c>
      <c r="J47" s="7">
        <v>1.1741524720000001</v>
      </c>
      <c r="K47">
        <v>1.0834289318235988</v>
      </c>
      <c r="L47">
        <v>1.0575472019889736</v>
      </c>
      <c r="M47">
        <v>1.0510006248807915</v>
      </c>
      <c r="N47" s="4">
        <f t="shared" si="1"/>
        <v>0.38565954675439329</v>
      </c>
      <c r="P47">
        <f t="shared" si="2"/>
        <v>1.2869788074459827E-3</v>
      </c>
      <c r="Q47">
        <f t="shared" si="3"/>
        <v>5.0239327522748724E-4</v>
      </c>
      <c r="R47">
        <f t="shared" si="4"/>
        <v>2.0572729885065506E-4</v>
      </c>
      <c r="S47">
        <f t="shared" si="5"/>
        <v>1.2109404229143059E-4</v>
      </c>
      <c r="T47">
        <f t="shared" si="6"/>
        <v>9.9686735147675218E-5</v>
      </c>
    </row>
    <row r="48" spans="3:20" x14ac:dyDescent="0.35">
      <c r="C48">
        <v>29</v>
      </c>
      <c r="D48">
        <v>1.6293999999999999E-2</v>
      </c>
      <c r="E48">
        <v>1.0116E-2</v>
      </c>
      <c r="F48">
        <f t="shared" si="0"/>
        <v>-6.1779999999999995E-3</v>
      </c>
      <c r="G48" s="4">
        <f t="shared" si="7"/>
        <v>-0.37915797225972747</v>
      </c>
      <c r="H48">
        <v>1.0239628016398179</v>
      </c>
      <c r="I48">
        <v>1.5106002791015352</v>
      </c>
      <c r="J48" s="7">
        <v>1.212100567</v>
      </c>
      <c r="K48">
        <v>1.1006792960414509</v>
      </c>
      <c r="L48">
        <v>1.0690617032185301</v>
      </c>
      <c r="M48">
        <v>1.061076843177323</v>
      </c>
      <c r="N48" s="4">
        <f t="shared" si="1"/>
        <v>0.47524917573411374</v>
      </c>
      <c r="P48">
        <f t="shared" si="2"/>
        <v>7.929271057761221E-3</v>
      </c>
      <c r="Q48">
        <f t="shared" si="3"/>
        <v>3.0655167487788075E-3</v>
      </c>
      <c r="R48">
        <f t="shared" si="4"/>
        <v>1.2500185597802075E-3</v>
      </c>
      <c r="S48">
        <f t="shared" si="5"/>
        <v>7.3484150232353679E-4</v>
      </c>
      <c r="T48">
        <f t="shared" si="6"/>
        <v>6.0473619281210778E-4</v>
      </c>
    </row>
    <row r="49" spans="3:20" x14ac:dyDescent="0.35">
      <c r="C49">
        <v>30</v>
      </c>
      <c r="D49">
        <v>4.1724999999999998E-2</v>
      </c>
      <c r="E49">
        <v>2.8000000000000001E-2</v>
      </c>
      <c r="F49">
        <f t="shared" si="0"/>
        <v>-1.3724999999999998E-2</v>
      </c>
      <c r="G49" s="4">
        <f t="shared" si="7"/>
        <v>-0.32893948472139001</v>
      </c>
      <c r="H49">
        <v>1.0196508323902052</v>
      </c>
      <c r="I49">
        <v>1.3916518637565778</v>
      </c>
      <c r="J49" s="7">
        <v>1.165206108</v>
      </c>
      <c r="K49">
        <v>1.0793150585316784</v>
      </c>
      <c r="L49">
        <v>1.0547807011486925</v>
      </c>
      <c r="M49">
        <v>1.0485726067093091</v>
      </c>
      <c r="N49" s="4">
        <f t="shared" si="1"/>
        <v>0.36483178314516729</v>
      </c>
      <c r="P49">
        <f t="shared" si="2"/>
        <v>1.5521743033761897E-2</v>
      </c>
      <c r="Q49">
        <f t="shared" si="3"/>
        <v>6.0732938748186902E-3</v>
      </c>
      <c r="R49">
        <f t="shared" si="4"/>
        <v>2.4894898357529717E-3</v>
      </c>
      <c r="S49">
        <f t="shared" si="5"/>
        <v>1.465793773947884E-3</v>
      </c>
      <c r="T49">
        <f t="shared" si="6"/>
        <v>1.2067610334646111E-3</v>
      </c>
    </row>
    <row r="50" spans="3:20" x14ac:dyDescent="0.35">
      <c r="C50">
        <v>31</v>
      </c>
      <c r="D50">
        <v>1.0193000000000001E-2</v>
      </c>
      <c r="E50">
        <v>7.1289999999999999E-3</v>
      </c>
      <c r="F50">
        <f t="shared" si="0"/>
        <v>-3.0640000000000008E-3</v>
      </c>
      <c r="G50" s="4">
        <f t="shared" si="7"/>
        <v>-0.30059844991660944</v>
      </c>
      <c r="H50">
        <v>1.0172285497845108</v>
      </c>
      <c r="I50">
        <v>1.3319714590621707</v>
      </c>
      <c r="J50" s="7">
        <v>1.141164963</v>
      </c>
      <c r="K50">
        <v>1.0681701260778984</v>
      </c>
      <c r="L50">
        <v>1.0472471883786796</v>
      </c>
      <c r="M50">
        <v>1.0419475428862779</v>
      </c>
      <c r="N50" s="4">
        <f t="shared" si="1"/>
        <v>0.30941218602676357</v>
      </c>
      <c r="P50">
        <f t="shared" si="2"/>
        <v>3.2081744742671879E-3</v>
      </c>
      <c r="Q50">
        <f t="shared" si="3"/>
        <v>1.2632838599054815E-3</v>
      </c>
      <c r="R50">
        <f t="shared" si="4"/>
        <v>5.1924748715849965E-4</v>
      </c>
      <c r="S50">
        <f t="shared" si="5"/>
        <v>3.0597998319036214E-4</v>
      </c>
      <c r="T50">
        <f t="shared" si="6"/>
        <v>2.5196069668631169E-4</v>
      </c>
    </row>
    <row r="51" spans="3:20" x14ac:dyDescent="0.35">
      <c r="C51">
        <v>32</v>
      </c>
      <c r="D51">
        <v>1.8873000000000001E-2</v>
      </c>
      <c r="E51">
        <v>8.9689999999999995E-3</v>
      </c>
      <c r="F51">
        <f t="shared" si="0"/>
        <v>-9.9040000000000013E-3</v>
      </c>
      <c r="G51" s="4">
        <f t="shared" si="7"/>
        <v>-0.52477083664494262</v>
      </c>
      <c r="H51">
        <v>1.0355761333617524</v>
      </c>
      <c r="I51">
        <v>1.9957308983714195</v>
      </c>
      <c r="J51" s="7">
        <v>1.391529295</v>
      </c>
      <c r="K51">
        <v>1.1779872988244262</v>
      </c>
      <c r="L51">
        <v>1.1188082563011617</v>
      </c>
      <c r="M51">
        <v>1.1039688640218321</v>
      </c>
      <c r="N51" s="4">
        <f t="shared" si="1"/>
        <v>0.92716965375858207</v>
      </c>
      <c r="P51">
        <f t="shared" si="2"/>
        <v>1.8121000880027448E-2</v>
      </c>
      <c r="Q51">
        <f t="shared" si="3"/>
        <v>6.7179040195986476E-3</v>
      </c>
      <c r="R51">
        <f t="shared" si="4"/>
        <v>2.6877259257770438E-3</v>
      </c>
      <c r="S51">
        <f t="shared" si="5"/>
        <v>1.5708398562354717E-3</v>
      </c>
      <c r="T51">
        <f t="shared" si="6"/>
        <v>1.2907760057476857E-3</v>
      </c>
    </row>
    <row r="52" spans="3:20" x14ac:dyDescent="0.35">
      <c r="C52">
        <v>33</v>
      </c>
      <c r="D52">
        <v>9.9869999999999994E-3</v>
      </c>
      <c r="E52">
        <v>7.3280000000000003E-3</v>
      </c>
      <c r="F52">
        <f t="shared" si="0"/>
        <v>-2.658999999999999E-3</v>
      </c>
      <c r="G52" s="4">
        <f t="shared" si="7"/>
        <v>-0.26624611995594261</v>
      </c>
      <c r="H52">
        <v>1.01433675057586</v>
      </c>
      <c r="I52">
        <v>1.2660652709947908</v>
      </c>
      <c r="J52" s="7">
        <v>1.1141864290000001</v>
      </c>
      <c r="K52">
        <v>1.0555058755423832</v>
      </c>
      <c r="L52">
        <v>1.0386192858144623</v>
      </c>
      <c r="M52">
        <v>1.0343370874975066</v>
      </c>
      <c r="N52" s="4">
        <f t="shared" si="1"/>
        <v>0.24817056098580603</v>
      </c>
      <c r="P52">
        <f t="shared" si="2"/>
        <v>2.5140127334238615E-3</v>
      </c>
      <c r="Q52">
        <f t="shared" si="3"/>
        <v>9.9719873842188671E-4</v>
      </c>
      <c r="R52">
        <f t="shared" si="4"/>
        <v>4.1115605104066657E-4</v>
      </c>
      <c r="S52">
        <f t="shared" si="5"/>
        <v>2.4250967942792057E-4</v>
      </c>
      <c r="T52">
        <f t="shared" si="6"/>
        <v>1.9974336483648459E-4</v>
      </c>
    </row>
    <row r="53" spans="3:20" x14ac:dyDescent="0.35">
      <c r="C53">
        <v>34</v>
      </c>
      <c r="D53">
        <v>5.3843000000000002E-2</v>
      </c>
      <c r="E53">
        <v>3.2913999999999999E-2</v>
      </c>
      <c r="F53">
        <f t="shared" si="0"/>
        <v>-2.0929000000000003E-2</v>
      </c>
      <c r="G53" s="4">
        <f t="shared" si="7"/>
        <v>-0.38870419553145263</v>
      </c>
      <c r="H53">
        <v>1.024780199405988</v>
      </c>
      <c r="I53">
        <v>1.5353966071358369</v>
      </c>
      <c r="J53" s="7">
        <v>1.221714926</v>
      </c>
      <c r="K53">
        <v>1.1049988943919837</v>
      </c>
      <c r="L53">
        <v>1.0719228205401177</v>
      </c>
      <c r="M53">
        <v>1.0635729187422536</v>
      </c>
      <c r="N53" s="4">
        <f t="shared" si="1"/>
        <v>0.49826919765411826</v>
      </c>
      <c r="P53">
        <f t="shared" si="2"/>
        <v>2.7493119241398259E-2</v>
      </c>
      <c r="Q53">
        <f t="shared" si="3"/>
        <v>1.0603556484001389E-2</v>
      </c>
      <c r="R53">
        <f t="shared" si="4"/>
        <v>4.3192151941309704E-3</v>
      </c>
      <c r="S53">
        <f t="shared" si="5"/>
        <v>2.5383001497249458E-3</v>
      </c>
      <c r="T53">
        <f t="shared" si="6"/>
        <v>2.0887163872225487E-3</v>
      </c>
    </row>
    <row r="54" spans="3:20" x14ac:dyDescent="0.35">
      <c r="C54">
        <v>35</v>
      </c>
      <c r="D54">
        <v>9.4350000000000007E-3</v>
      </c>
      <c r="E54">
        <v>5.9519999999999998E-3</v>
      </c>
      <c r="F54">
        <f t="shared" si="0"/>
        <v>-3.4830000000000009E-3</v>
      </c>
      <c r="G54" s="4">
        <f t="shared" si="7"/>
        <v>-0.36915739268680448</v>
      </c>
      <c r="H54">
        <v>1.0231027861486959</v>
      </c>
      <c r="I54">
        <v>1.4853634417097019</v>
      </c>
      <c r="J54" s="7">
        <v>1.2022597589999999</v>
      </c>
      <c r="K54">
        <v>1.0962367391282686</v>
      </c>
      <c r="L54">
        <v>1.0661097818346412</v>
      </c>
      <c r="M54">
        <v>1.0584982924848367</v>
      </c>
      <c r="N54" s="4">
        <f t="shared" si="1"/>
        <v>0.45182230155106029</v>
      </c>
      <c r="P54">
        <f t="shared" si="2"/>
        <v>4.3614292852180922E-3</v>
      </c>
      <c r="Q54">
        <f t="shared" si="3"/>
        <v>1.6903460388520539E-3</v>
      </c>
      <c r="R54">
        <f t="shared" si="4"/>
        <v>6.900188463622685E-4</v>
      </c>
      <c r="S54">
        <f t="shared" si="5"/>
        <v>4.0577100429689441E-4</v>
      </c>
      <c r="T54">
        <f t="shared" si="6"/>
        <v>3.33956602281489E-4</v>
      </c>
    </row>
    <row r="55" spans="3:20" x14ac:dyDescent="0.35">
      <c r="C55">
        <v>36</v>
      </c>
      <c r="D55">
        <v>1.7333000000000001E-2</v>
      </c>
      <c r="E55">
        <v>1.2050999999999999E-2</v>
      </c>
      <c r="F55">
        <f t="shared" si="0"/>
        <v>-5.282000000000002E-3</v>
      </c>
      <c r="G55" s="4">
        <f t="shared" si="7"/>
        <v>-0.30473662955056835</v>
      </c>
      <c r="H55">
        <v>1.0175856238836665</v>
      </c>
      <c r="I55">
        <v>1.3404944248306938</v>
      </c>
      <c r="J55" s="7">
        <v>1.14462036</v>
      </c>
      <c r="K55">
        <v>1.0697800737027769</v>
      </c>
      <c r="L55">
        <v>1.0483389111756465</v>
      </c>
      <c r="M55">
        <v>1.0429087983800573</v>
      </c>
      <c r="N55" s="4">
        <f t="shared" si="1"/>
        <v>0.31732838334982549</v>
      </c>
      <c r="P55">
        <f t="shared" si="2"/>
        <v>5.5969782468148254E-3</v>
      </c>
      <c r="Q55">
        <f t="shared" si="3"/>
        <v>2.2018930811044091E-3</v>
      </c>
      <c r="R55">
        <f t="shared" si="4"/>
        <v>9.0468639871464196E-4</v>
      </c>
      <c r="S55">
        <f t="shared" si="5"/>
        <v>5.3304672863188965E-4</v>
      </c>
      <c r="T55">
        <f t="shared" si="6"/>
        <v>4.3892658354594309E-4</v>
      </c>
    </row>
    <row r="56" spans="3:20" x14ac:dyDescent="0.35">
      <c r="C56">
        <v>37</v>
      </c>
      <c r="D56">
        <v>4.4479999999999997E-3</v>
      </c>
      <c r="E56">
        <v>3.0599999999999998E-3</v>
      </c>
      <c r="F56">
        <f t="shared" si="0"/>
        <v>-1.3879999999999999E-3</v>
      </c>
      <c r="G56" s="4">
        <f t="shared" si="7"/>
        <v>-0.31205035971223016</v>
      </c>
      <c r="H56">
        <v>1.018195511950222</v>
      </c>
      <c r="I56">
        <v>1.3552641508918815</v>
      </c>
      <c r="J56" s="7">
        <v>1.1505907099999999</v>
      </c>
      <c r="K56">
        <v>1.0725553679955377</v>
      </c>
      <c r="L56">
        <v>1.0502181341382992</v>
      </c>
      <c r="M56">
        <v>1.0445625142026624</v>
      </c>
      <c r="N56" s="4">
        <f t="shared" si="1"/>
        <v>0.33104510379941487</v>
      </c>
      <c r="P56">
        <f t="shared" si="2"/>
        <v>1.4992813060125015E-3</v>
      </c>
      <c r="Q56">
        <f t="shared" si="3"/>
        <v>5.8889384092541226E-4</v>
      </c>
      <c r="R56">
        <f t="shared" si="4"/>
        <v>2.4179263968956462E-4</v>
      </c>
      <c r="S56">
        <f t="shared" si="5"/>
        <v>1.424366234925677E-4</v>
      </c>
      <c r="T56">
        <f t="shared" si="6"/>
        <v>1.1728042601885527E-4</v>
      </c>
    </row>
    <row r="57" spans="3:20" x14ac:dyDescent="0.35">
      <c r="C57">
        <v>38</v>
      </c>
      <c r="D57">
        <v>1.9841999999999999E-2</v>
      </c>
      <c r="E57">
        <v>1.4397999999999999E-2</v>
      </c>
      <c r="F57">
        <f t="shared" si="0"/>
        <v>-5.4439999999999992E-3</v>
      </c>
      <c r="G57" s="4">
        <f t="shared" si="7"/>
        <v>-0.27436750327587944</v>
      </c>
      <c r="H57">
        <v>1.0150182613398726</v>
      </c>
      <c r="I57">
        <v>1.2811234806370417</v>
      </c>
      <c r="J57" s="7">
        <v>1.1203916540000001</v>
      </c>
      <c r="K57">
        <v>1.0584336039698388</v>
      </c>
      <c r="L57">
        <v>1.0406201702149951</v>
      </c>
      <c r="M57">
        <v>1.0361041414470733</v>
      </c>
      <c r="N57" s="4">
        <f t="shared" si="1"/>
        <v>0.26216791306384724</v>
      </c>
      <c r="P57">
        <f t="shared" si="2"/>
        <v>5.2800597612944295E-3</v>
      </c>
      <c r="Q57">
        <f t="shared" si="3"/>
        <v>2.0908188571622491E-3</v>
      </c>
      <c r="R57">
        <f t="shared" si="4"/>
        <v>8.6144722846378846E-4</v>
      </c>
      <c r="S57">
        <f t="shared" si="5"/>
        <v>5.0799307590018022E-4</v>
      </c>
      <c r="T57">
        <f t="shared" si="6"/>
        <v>4.1838603308707613E-4</v>
      </c>
    </row>
    <row r="58" spans="3:20" x14ac:dyDescent="0.35">
      <c r="C58">
        <v>39</v>
      </c>
      <c r="D58">
        <v>2.6564000000000001E-2</v>
      </c>
      <c r="E58">
        <v>2.1083000000000001E-2</v>
      </c>
      <c r="F58">
        <f t="shared" si="0"/>
        <v>-5.4809999999999998E-3</v>
      </c>
      <c r="G58" s="4">
        <f t="shared" si="7"/>
        <v>-0.20633187772925765</v>
      </c>
      <c r="H58">
        <v>1.0094178324148608</v>
      </c>
      <c r="I58">
        <v>1.1648619786152257</v>
      </c>
      <c r="J58" s="7">
        <v>1.071811657</v>
      </c>
      <c r="K58">
        <v>1.0352721389836004</v>
      </c>
      <c r="L58">
        <v>1.0246899446312079</v>
      </c>
      <c r="M58">
        <v>1.022001498069401</v>
      </c>
      <c r="N58" s="4">
        <f t="shared" si="1"/>
        <v>0.15399385785417641</v>
      </c>
      <c r="P58">
        <f t="shared" si="2"/>
        <v>4.1292182996664917E-3</v>
      </c>
      <c r="Q58">
        <f t="shared" si="3"/>
        <v>1.6574295562796378E-3</v>
      </c>
      <c r="R58">
        <f t="shared" si="4"/>
        <v>6.867937996919974E-4</v>
      </c>
      <c r="S58">
        <f t="shared" si="5"/>
        <v>4.0568838891504321E-4</v>
      </c>
      <c r="T58">
        <f t="shared" si="6"/>
        <v>3.3427249444720495E-4</v>
      </c>
    </row>
    <row r="59" spans="3:20" x14ac:dyDescent="0.35">
      <c r="C59">
        <v>40</v>
      </c>
      <c r="D59">
        <v>5.3231000000000001E-2</v>
      </c>
      <c r="E59">
        <v>4.206E-2</v>
      </c>
      <c r="F59">
        <f t="shared" si="0"/>
        <v>-1.1171E-2</v>
      </c>
      <c r="G59" s="4">
        <f t="shared" si="7"/>
        <v>-0.20985891679660351</v>
      </c>
      <c r="H59">
        <v>1.0097016904360432</v>
      </c>
      <c r="I59">
        <v>1.1703770439247958</v>
      </c>
      <c r="J59" s="7">
        <v>1.074152164</v>
      </c>
      <c r="K59">
        <v>1.0364007699723894</v>
      </c>
      <c r="L59">
        <v>1.0254715061280126</v>
      </c>
      <c r="M59">
        <v>1.0226951711356811</v>
      </c>
      <c r="N59" s="4">
        <f t="shared" si="1"/>
        <v>0.15913150885125726</v>
      </c>
      <c r="P59">
        <f t="shared" si="2"/>
        <v>8.5529097415597902E-3</v>
      </c>
      <c r="Q59">
        <f t="shared" si="3"/>
        <v>3.4307631582829864E-3</v>
      </c>
      <c r="R59">
        <f t="shared" si="4"/>
        <v>1.4212187027992447E-3</v>
      </c>
      <c r="S59">
        <f t="shared" si="5"/>
        <v>8.3944305909922567E-4</v>
      </c>
      <c r="T59">
        <f t="shared" si="6"/>
        <v>6.9165597112242532E-4</v>
      </c>
    </row>
    <row r="60" spans="3:20" x14ac:dyDescent="0.35">
      <c r="C60">
        <v>41</v>
      </c>
      <c r="D60">
        <v>1.0681E-2</v>
      </c>
      <c r="E60">
        <v>7.7140000000000004E-3</v>
      </c>
      <c r="F60">
        <f t="shared" si="0"/>
        <v>-2.9669999999999992E-3</v>
      </c>
      <c r="G60" s="4">
        <f t="shared" si="7"/>
        <v>-0.27778297912180505</v>
      </c>
      <c r="H60">
        <v>1.015303808918091</v>
      </c>
      <c r="I60">
        <v>1.2875162668449749</v>
      </c>
      <c r="J60" s="7">
        <v>1.1230185239999999</v>
      </c>
      <c r="K60">
        <v>1.0596703187016994</v>
      </c>
      <c r="L60">
        <v>1.0414642442518951</v>
      </c>
      <c r="M60">
        <v>1.0368491935729354</v>
      </c>
      <c r="N60" s="4">
        <f t="shared" si="1"/>
        <v>0.26810936345935099</v>
      </c>
      <c r="P60">
        <f t="shared" si="2"/>
        <v>2.9075012631170466E-3</v>
      </c>
      <c r="Q60">
        <f t="shared" si="3"/>
        <v>1.1505008717898689E-3</v>
      </c>
      <c r="R60">
        <f t="shared" si="4"/>
        <v>4.738786909987207E-4</v>
      </c>
      <c r="S60">
        <f t="shared" si="5"/>
        <v>2.7941960980036135E-4</v>
      </c>
      <c r="T60">
        <f t="shared" si="6"/>
        <v>2.3012625349839246E-4</v>
      </c>
    </row>
    <row r="61" spans="3:20" x14ac:dyDescent="0.35">
      <c r="D61">
        <f>SUM(D20:D60)</f>
        <v>1.0237500000000002</v>
      </c>
      <c r="E61">
        <f>SUM(E20:E60)</f>
        <v>0.72651999999999983</v>
      </c>
      <c r="P61">
        <f>SUM(P20:P60)</f>
        <v>0.45282574885988808</v>
      </c>
      <c r="Q61">
        <f>SUM(Q20:Q60)</f>
        <v>0.17250758695302448</v>
      </c>
      <c r="R61">
        <f>SUM(R20:R60)</f>
        <v>6.9884192744446266E-2</v>
      </c>
      <c r="S61">
        <f>SUM(S20:S60)</f>
        <v>4.1000846559616527E-2</v>
      </c>
      <c r="T61">
        <f>SUM(T20:T60)</f>
        <v>3.3724283656874465E-2</v>
      </c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A2BA-768C-7545-8DDA-B7E895E4B920}">
  <dimension ref="A1:F11"/>
  <sheetViews>
    <sheetView workbookViewId="0">
      <selection activeCell="G3" sqref="G3"/>
    </sheetView>
  </sheetViews>
  <sheetFormatPr defaultColWidth="10.6640625" defaultRowHeight="15.5" x14ac:dyDescent="0.35"/>
  <sheetData>
    <row r="1" spans="1:6" x14ac:dyDescent="0.35">
      <c r="C1" s="14" t="s">
        <v>79</v>
      </c>
      <c r="D1" s="14"/>
      <c r="E1" s="14"/>
    </row>
    <row r="2" spans="1:6" x14ac:dyDescent="0.35">
      <c r="C2" s="15" t="s">
        <v>18</v>
      </c>
      <c r="D2" s="15" t="s">
        <v>80</v>
      </c>
      <c r="E2" s="15" t="s">
        <v>91</v>
      </c>
      <c r="F2" s="15" t="s">
        <v>99</v>
      </c>
    </row>
    <row r="3" spans="1:6" x14ac:dyDescent="0.35">
      <c r="A3" t="s">
        <v>92</v>
      </c>
      <c r="B3">
        <v>1</v>
      </c>
      <c r="C3" s="16" t="s">
        <v>74</v>
      </c>
      <c r="D3" s="16" t="s">
        <v>81</v>
      </c>
      <c r="E3" s="15" t="s">
        <v>100</v>
      </c>
      <c r="F3" t="s">
        <v>94</v>
      </c>
    </row>
    <row r="4" spans="1:6" x14ac:dyDescent="0.35">
      <c r="B4">
        <v>2</v>
      </c>
      <c r="C4" s="16" t="s">
        <v>75</v>
      </c>
      <c r="D4" s="16" t="s">
        <v>82</v>
      </c>
      <c r="E4" s="15" t="s">
        <v>82</v>
      </c>
      <c r="F4" t="s">
        <v>95</v>
      </c>
    </row>
    <row r="5" spans="1:6" x14ac:dyDescent="0.35">
      <c r="B5">
        <v>3</v>
      </c>
      <c r="C5" s="16" t="s">
        <v>76</v>
      </c>
      <c r="D5" s="16" t="s">
        <v>83</v>
      </c>
      <c r="E5" s="15" t="s">
        <v>83</v>
      </c>
      <c r="F5" t="s">
        <v>96</v>
      </c>
    </row>
    <row r="6" spans="1:6" x14ac:dyDescent="0.35">
      <c r="B6">
        <v>4</v>
      </c>
      <c r="C6" s="16" t="s">
        <v>77</v>
      </c>
      <c r="D6" s="16" t="s">
        <v>84</v>
      </c>
      <c r="E6" s="15" t="s">
        <v>84</v>
      </c>
      <c r="F6" t="s">
        <v>97</v>
      </c>
    </row>
    <row r="7" spans="1:6" x14ac:dyDescent="0.35">
      <c r="B7">
        <v>5</v>
      </c>
      <c r="C7" s="16" t="s">
        <v>78</v>
      </c>
      <c r="D7" s="16" t="s">
        <v>85</v>
      </c>
      <c r="E7" s="15" t="s">
        <v>85</v>
      </c>
      <c r="F7" t="s">
        <v>98</v>
      </c>
    </row>
    <row r="9" spans="1:6" x14ac:dyDescent="0.35">
      <c r="B9" t="s">
        <v>93</v>
      </c>
      <c r="C9" s="17">
        <v>18.864464000000002</v>
      </c>
      <c r="D9" s="17">
        <v>18.596119999999999</v>
      </c>
      <c r="E9" s="17">
        <v>18.687605999999999</v>
      </c>
    </row>
    <row r="11" spans="1:6" x14ac:dyDescent="0.35">
      <c r="B11" t="s">
        <v>101</v>
      </c>
      <c r="C11">
        <v>0</v>
      </c>
      <c r="D11">
        <v>0.2</v>
      </c>
      <c r="E11">
        <v>0.2</v>
      </c>
      <c r="F11">
        <v>0.2</v>
      </c>
    </row>
  </sheetData>
  <pageMargins left="0.7" right="0.7" top="0.75" bottom="0.75" header="0.3" footer="0.3"/>
  <pageSetup paperSize="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9B5360-46FD-401D-9222-A89A1D1FA869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4b10817e-f0bf-4450-abdb-686e86a329f9"/>
    <ds:schemaRef ds:uri="e0b17025-51bb-43a2-a5f9-87bc857debdd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370302B-F16C-467D-9983-4174D86024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9FC19-FD18-486D-BCBC-064A9B800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Diagrammer</vt:lpstr>
      </vt:variant>
      <vt:variant>
        <vt:i4>6</vt:i4>
      </vt:variant>
    </vt:vector>
  </HeadingPairs>
  <TitlesOfParts>
    <vt:vector size="11" baseType="lpstr">
      <vt:lpstr>30 April Final Model</vt:lpstr>
      <vt:lpstr>Robusthedstjek</vt:lpstr>
      <vt:lpstr>The real deal</vt:lpstr>
      <vt:lpstr>Ark1</vt:lpstr>
      <vt:lpstr>the real real deal 27 april</vt:lpstr>
      <vt:lpstr>robust_x0</vt:lpstr>
      <vt:lpstr>robust_sigma</vt:lpstr>
      <vt:lpstr>govspending</vt:lpstr>
      <vt:lpstr>gini</vt:lpstr>
      <vt:lpstr>gdp</vt:lpstr>
      <vt:lpstr>taxcuts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Julie Marie Deding Nielsen</cp:lastModifiedBy>
  <cp:lastPrinted>2020-05-03T12:41:32Z</cp:lastPrinted>
  <dcterms:created xsi:type="dcterms:W3CDTF">2020-04-07T13:42:45Z</dcterms:created>
  <dcterms:modified xsi:type="dcterms:W3CDTF">2020-05-21T11:08:56Z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