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rasmuskaslund/Documents/GitHub/SpecialeJR /IO-analyse/"/>
    </mc:Choice>
  </mc:AlternateContent>
  <xr:revisionPtr revIDLastSave="0" documentId="13_ncr:1_{E22AE296-0028-B641-B7A3-992157F69371}" xr6:coauthVersionLast="45" xr6:coauthVersionMax="45" xr10:uidLastSave="{00000000-0000-0000-0000-000000000000}"/>
  <bookViews>
    <workbookView xWindow="-33600" yWindow="-4540" windowWidth="33600" windowHeight="20540" activeTab="1" xr2:uid="{2C1AEDCC-04B9-42CE-AB11-F76A4660EC87}"/>
  </bookViews>
  <sheets>
    <sheet name="ENE2HA" sheetId="1" r:id="rId1"/>
    <sheet name="Ark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6" i="2" l="1"/>
  <c r="K5" i="2"/>
  <c r="D12" i="2"/>
  <c r="J8" i="2"/>
  <c r="J5" i="2"/>
  <c r="K4" i="2"/>
  <c r="D2" i="2"/>
  <c r="D3" i="2"/>
  <c r="D4" i="2"/>
  <c r="D5" i="2"/>
  <c r="D6" i="2"/>
  <c r="D7" i="2"/>
  <c r="D8" i="2"/>
  <c r="D9" i="2"/>
  <c r="D10" i="2"/>
  <c r="D11"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H51" i="1" a="1"/>
  <c r="H51" i="1" s="1"/>
  <c r="H57" i="1" s="1"/>
  <c r="H56" i="1" s="1"/>
  <c r="H53" i="1" a="1"/>
  <c r="H53" i="1" s="1"/>
  <c r="K6" i="2" l="1"/>
  <c r="K8" i="2"/>
  <c r="K7" i="2"/>
  <c r="AC47" i="1"/>
  <c r="AC48" i="1"/>
  <c r="AC49" i="1"/>
  <c r="AA51" i="1" a="1"/>
  <c r="AA51" i="1"/>
  <c r="Z51" i="1" a="1"/>
  <c r="Z51" i="1"/>
  <c r="Y51" i="1" a="1"/>
  <c r="Y51" i="1"/>
  <c r="X51" i="1" a="1"/>
  <c r="X51" i="1"/>
  <c r="W51" i="1" a="1"/>
  <c r="W51" i="1"/>
  <c r="V51" i="1" a="1"/>
  <c r="V51" i="1"/>
  <c r="U51" i="1" a="1"/>
  <c r="U51" i="1"/>
  <c r="T51" i="1" a="1"/>
  <c r="T51" i="1"/>
  <c r="S51" i="1" a="1"/>
  <c r="S51" i="1"/>
  <c r="R51" i="1" a="1"/>
  <c r="R51" i="1"/>
  <c r="Q51" i="1" a="1"/>
  <c r="Q51" i="1"/>
  <c r="P51" i="1" a="1"/>
  <c r="P51" i="1"/>
  <c r="O51" i="1" a="1"/>
  <c r="O51" i="1"/>
  <c r="N51" i="1" a="1"/>
  <c r="N51" i="1"/>
  <c r="M51" i="1" a="1"/>
  <c r="M51" i="1"/>
  <c r="L51" i="1" a="1"/>
  <c r="L51" i="1"/>
  <c r="K51" i="1" a="1"/>
  <c r="K51" i="1"/>
  <c r="J51" i="1" a="1"/>
  <c r="J51" i="1"/>
  <c r="I51" i="1" a="1"/>
  <c r="I51" i="1"/>
  <c r="G51" i="1" a="1"/>
  <c r="G51" i="1"/>
  <c r="F51" i="1" a="1"/>
  <c r="F51" i="1"/>
  <c r="E51" i="1" a="1"/>
  <c r="E51" i="1"/>
  <c r="D51" i="1" a="1"/>
  <c r="D51" i="1"/>
  <c r="C51" i="1" a="1"/>
  <c r="C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<sst xmlns="http://schemas.openxmlformats.org/spreadsheetml/2006/main" count="161" uniqueCount="101">
  <si>
    <t>Energiregnskab i GJ (detaljeret) efter tid, energitype og anvendelse</t>
  </si>
  <si>
    <t>Enhed: GJ (gigajoule)</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</si>
  <si>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</si>
  <si>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</si>
  <si>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</si>
  <si>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</si>
  <si>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</si>
  <si>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</si>
  <si>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</si>
  <si>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</si>
  <si>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</si>
  <si>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</si>
  <si>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</si>
  <si>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</si>
  <si>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</si>
  <si>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</si>
  <si>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</si>
  <si>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</si>
  <si>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</si>
  <si>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</si>
  <si>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</si>
  <si>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</si>
  <si>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</si>
  <si>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</si>
  <si>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</si>
  <si>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</si>
  <si>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</si>
  <si>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</si>
  <si>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</si>
  <si>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2018</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</si>
  <si>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</si>
  <si>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</si>
  <si>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</si>
  <si>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</si>
  <si>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</si>
  <si>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</si>
  <si>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</si>
  <si>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</si>
  <si>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</si>
  <si>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</si>
  <si>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</si>
  <si>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</si>
  <si>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</si>
  <si>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</si>
  <si>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</si>
  <si>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</si>
  <si>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</si>
  <si>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</si>
  <si>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</si>
  <si>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</si>
  <si>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</si>
  <si>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</si>
  <si>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</si>
  <si>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</si>
  <si>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</si>
  <si>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</si>
  <si>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</si>
  <si>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</si>
  <si>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</si>
  <si>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</si>
  <si>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</si>
  <si>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</si>
  <si>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</si>
  <si>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</si>
  <si>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</si>
  <si>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</si>
  <si>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</si>
  <si>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</si>
  <si>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</si>
  <si>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</si>
  <si>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</si>
  <si>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</si>
  <si>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</si>
  <si>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</si>
  <si>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Kilde: Energinet, 2019</t>
  </si>
  <si>
    <t>Fjernvarme</t>
  </si>
  <si>
    <t>Kilde: Energystyrelsen, 2018</t>
  </si>
  <si>
    <t>Bygas</t>
  </si>
  <si>
    <t>Kilde. HOFOR</t>
  </si>
  <si>
    <t xml:space="preserve">Juni 2019 er nye tal for 2016-2018 udgivet baseret på et omlagt og forbedret beregningssystem. Visse ændringer fra 2015 til 2016 på detaljerede brancher og enkelte varer kan tilskrives denne omlægning. Læs mere i statistikdokumentationen. </t>
  </si>
  <si>
    <t>BEREGNET tons CO2-udledning i alt</t>
  </si>
  <si>
    <t>Heraf transportrelateret</t>
  </si>
  <si>
    <t>I pct.</t>
  </si>
  <si>
    <t>Energy for transport</t>
  </si>
  <si>
    <t>Energy for housing</t>
  </si>
  <si>
    <t>04520 Gas</t>
  </si>
  <si>
    <t>04530 Flydende brændsel</t>
  </si>
  <si>
    <t>04545 Fjernvarme mv.</t>
  </si>
  <si>
    <t>04510 Elektricitet</t>
  </si>
  <si>
    <t>07220 Brændstof og smøremidler til køretøjer</t>
  </si>
  <si>
    <t>Udledninger</t>
  </si>
  <si>
    <t>Udledningner i 1000 tons</t>
  </si>
  <si>
    <t>&lt;</t>
  </si>
  <si>
    <t>Andele af total</t>
  </si>
  <si>
    <t>Husholninger (2018) GJ</t>
  </si>
  <si>
    <t>Bruttoenergiforbruget: Produktionen af energityperne el, fjernvarme og bygas er baseret på input af andre energityper og benævnes konverterede energityper. En umiddelbar summering af det varevise faktiske forbrug omregnet til energiindhold (joule) vil derfor resultere i en dobbeltregning, idet energiindholdet i de konverterede energityper allerede er repræsenteret i kraftværkernes forbrug af først og fremmest kul, olie og naturgas.</t>
  </si>
  <si>
    <t>I praksis sker beregningen af bruttoenergiforbruget ved at fordele energiforbruget af primær energi (fx kul, olie og naturgas) til produktionen i el- og fjernvarmeværker proportionalt på brugerne af de enkelte konverterede energityper. Samtidig nulstilles forbruget af primær energi i konverteringserhvervene.</t>
  </si>
  <si>
    <t>Konverteringsprocessen involverer et betydeligt energitab (konverteringstab). Derfor tillægger vi i beregningen af bruttoenergiforbruget de endelige forbrugere hele det energiindhold, der er medgået til produktionen af de konverterede energityper.</t>
  </si>
  <si>
    <t>Forbruget i elværkerne bliver endvidere korrigeret for nettoimporten af el, således at også denne er omregnet til primær energi.</t>
  </si>
  <si>
    <t>Vigtigt:</t>
  </si>
  <si>
    <t>SKAL IKKE REGNES MED I DIREKE SE NOTER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</si>
</sst>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font>
    <font>
      <b/>
      <sz val="13"/>
      <color rgb="FF000000"/>
      <name val="Calibri"/>
      <family val="2"/>
    </font>
    <font>
      <i/>
      <sz val="11"/>
      <color rgb="FF000000"/>
      <name val="Calibri"/>
      <family val="2"/>
    </font>
    <font>
      <b/>
      <sz val="11"/>
      <color rgb="FF000000"/>
      <name val="Calibri"/>
      <family val="2"/>
    </font>
    <font>
      <sz val="11"/>
      <color rgb="FF000000"/>
      <name val="DejaVu Sans"/>
    </font>
    <font>
      <b/>
      <sz val="11"/>
      <color rgb="FF000000"/>
      <name val="DejaVu Sans"/>
    </font>
    <font>
      <sz val="11"/>
      <color rgb="FFFF0000"/>
      <name val="DejaVu San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Border="0" applyAlignment="0"/>
  </cellStyleXfs>
  <cellXfs count="19">
    <xf numFmtId="0" fontId="0" fillId="0" borderId="0" xfId="0"/>
    <xf numFmtId="0" fontId="2" fillId="0" borderId="0" xfId="1" applyFont="1"/>
    <xf numFmtId="0" fontId="1" fillId="0" borderId="0" xfId="1"/>
    <xf numFmtId="0" fontId="1" fillId="2" borderId="0" xfId="1" applyFill="1"/>
    <xf numFmtId="0" fontId="3" fillId="0" borderId="0" xfId="1" applyFont="1"/>
    <xf numFmtId="0" fontId="4" fillId="0" borderId="0" xfId="1" applyFont="1" applyAlignment="1">
      <alignment horizontal="left"/>
    </xf>
    <xf numFmtId="0" fontId="4" fillId="2" borderId="0" xfId="1" applyFont="1" applyFill="1" applyAlignment="1">
      <alignment horizontal="left"/>
    </xf>
    <xf numFmtId="0" fontId="1" fillId="0" borderId="0" xfId="1" applyAlignment="1">
      <alignment horizontal="right"/>
    </xf>
    <xf numFmtId="0" fontId="1" fillId="2" borderId="0" xfId="1" applyFill="1" applyAlignment="1">
      <alignment horizontal="right"/>
    </xf>
    <xf numFmtId="0" fontId="3" fillId="2" borderId="0" xfId="1" applyFont="1" applyFill="1" applyAlignment="1">
      <alignment wrapText="1"/>
    </xf>
    <xf numFmtId="3" fontId="1" fillId="2" borderId="0" xfId="1" applyNumberFormat="1" applyFill="1"/>
    <xf numFmtId="3" fontId="1" fillId="0" borderId="0" xfId="1" applyNumberFormat="1"/>
    <xf numFmtId="0" fontId="5" fillId="0" borderId="0" xfId="0" applyFont="1"/>
    <xf numFmtId="0" fontId="6" fillId="0" borderId="0" xfId="0" applyFont="1"/>
    <xf numFmtId="0" fontId="5" fillId="0" borderId="0" xfId="0" applyFont="1" applyAlignment="1">
      <alignment horizontal="left"/>
    </xf>
    <xf numFmtId="0" fontId="4" fillId="0" borderId="0" xfId="0" applyFont="1" applyAlignment="1">
      <alignment horizontal="left"/>
    </xf>
    <xf numFmtId="0" fontId="0" fillId="0" borderId="0" xfId="0" applyAlignment="1">
      <alignment horizontal="right"/>
    </xf>
    <xf numFmtId="0" fontId="0" fillId="0" borderId="0" xfId="0" applyAlignment="1">
      <alignment wrapText="1"/>
    </xf>
    <xf numFmtId="0" fontId="7" fillId="0" borderId="0" xfId="0" applyFont="1" applyAlignment="1">
      <alignment horizontal="center" wrapText="1"/>
    </xf>
  </cellXfs>
  <cellStyles count="2">
    <cellStyle name="Normal" xfId="0" builtinId="0"/>
    <cellStyle name="Normal 2" xfId="1" xr:uid="{9AFE5E9D-E5EF-4D58-896E-FCA1806C21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581C1-C5C2-48C1-9A01-8CDB6F8843C4}">
  <dimension ref="A1:AD63"/>
  <sheetViews>
    <sheetView topLeftCell="B1" zoomScaleNormal="100" workbookViewId="0">
      <pane xSplit="1" ySplit="3" topLeftCell="C15" activePane="bottomRight" state="frozen"/>
      <selection activeCell="B1" sqref="B1"/>
      <selection pane="topRight" activeCell="C1" sqref="C1"/>
      <selection pane="bottomLeft" activeCell="B4" sqref="B4"/>
      <selection pane="bottomRight" activeCell="F51" sqref="F51"/>
    </sheetView>
  </sheetViews>
  <sheetFormatPr baseColWidth="10" defaultColWidth="9.1640625" defaultRowHeight="15"/>
  <cols>
    <col min="1" max="2" width="40.6640625" style="2" customWidth="1"/>
    <col min="3" max="3" width="17.33203125" style="2" customWidth="1"/>
    <col min="4" max="4" width="11.5" style="2" bestFit="1" customWidth="1"/>
    <col min="5" max="5" width="16.83203125" style="2" customWidth="1"/>
    <col min="6" max="6" width="21.5" style="2" customWidth="1"/>
    <col min="7" max="7" width="17.83203125" style="2" customWidth="1"/>
    <col min="8" max="8" width="16" style="2" customWidth="1"/>
    <col min="9" max="9" width="14.5" style="2" customWidth="1"/>
    <col min="10" max="10" width="20.33203125" style="2" customWidth="1"/>
    <col min="11" max="11" width="17.83203125" style="2" bestFit="1" customWidth="1"/>
    <col min="12" max="12" width="11.5" style="2" bestFit="1" customWidth="1"/>
    <col min="13" max="13" width="15.83203125" style="2" customWidth="1"/>
    <col min="14" max="14" width="16.33203125" style="2" bestFit="1" customWidth="1"/>
    <col min="15" max="15" width="10.5" style="2" bestFit="1" customWidth="1"/>
    <col min="16" max="16" width="11.5" style="2" bestFit="1" customWidth="1"/>
    <col min="17" max="17" width="15.33203125" style="2" customWidth="1"/>
    <col min="18" max="18" width="13.83203125" style="2" customWidth="1"/>
    <col min="19" max="19" width="16.83203125" style="2" customWidth="1"/>
    <col min="20" max="20" width="15.83203125" style="2" customWidth="1"/>
    <col min="21" max="21" width="11.6640625" style="2" customWidth="1"/>
    <col min="22" max="22" width="15.5" style="2" bestFit="1" customWidth="1"/>
    <col min="23" max="23" width="18" style="2" customWidth="1"/>
    <col min="24" max="24" width="13.33203125" style="2" customWidth="1"/>
    <col min="25" max="25" width="15.6640625" style="2" bestFit="1" customWidth="1"/>
    <col min="26" max="26" width="14" style="2" customWidth="1"/>
    <col min="27" max="27" width="12.5" style="2" customWidth="1"/>
    <col min="28" max="28" width="9.1640625" style="2"/>
    <col min="29" max="29" width="9.1640625" style="3"/>
    <col min="30" max="16384" width="9.1640625" style="2"/>
  </cols>
  <sheetData>
    <row r="1" spans="1:29" ht="17">
      <c r="A1" s="1" t="s">
        <v>0</v>
      </c>
    </row>
    <row r="2" spans="1:29">
      <c r="A2" s="4" t="s">
        <v>1</v>
      </c>
      <c r="AC2" s="3" t="s">
        <v>2</v>
      </c>
    </row>
    <row r="3" spans="1:29">
      <c r="C3" s="5" t="s">
        <v>3</v>
      </c>
      <c r="D3" s="5" t="s">
        <v>4</v>
      </c>
      <c r="E3" s="5" t="s">
        <v>5</v>
      </c>
      <c r="F3" s="5"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C3" s="6" t="s">
        <v>28</v>
      </c>
    </row>
    <row r="4" spans="1:29">
      <c r="A4" s="5" t="s">
        <v>29</v>
      </c>
      <c r="B4" s="5" t="s">
        <v>30</v>
      </c>
      <c r="C4" s="7">
        <v>445061346</v>
      </c>
      <c r="D4" s="7">
        <v>95200012</v>
      </c>
      <c r="E4" s="7">
        <v>24160844</v>
      </c>
      <c r="F4" s="7">
        <v>0</v>
      </c>
      <c r="G4" s="7">
        <v>325700490</v>
      </c>
      <c r="H4" s="7">
        <v>0</v>
      </c>
      <c r="I4" s="7">
        <v>325700490</v>
      </c>
      <c r="J4" s="7">
        <v>0</v>
      </c>
      <c r="K4" s="7">
        <v>0</v>
      </c>
      <c r="L4" s="7">
        <v>325700490</v>
      </c>
      <c r="M4" s="7">
        <v>0</v>
      </c>
      <c r="N4" s="7">
        <v>0</v>
      </c>
      <c r="O4" s="7">
        <v>0</v>
      </c>
      <c r="P4" s="7">
        <v>0</v>
      </c>
      <c r="Q4" s="7">
        <v>0</v>
      </c>
      <c r="R4" s="7">
        <v>0</v>
      </c>
      <c r="S4" s="7">
        <v>0</v>
      </c>
      <c r="T4" s="7">
        <v>0</v>
      </c>
      <c r="U4" s="7">
        <v>0</v>
      </c>
      <c r="V4" s="7">
        <v>0</v>
      </c>
      <c r="W4" s="7">
        <v>0</v>
      </c>
      <c r="X4" s="7">
        <v>0</v>
      </c>
      <c r="Y4" s="7">
        <v>0</v>
      </c>
      <c r="Z4" s="7">
        <v>0</v>
      </c>
      <c r="AA4" s="7">
        <v>0</v>
      </c>
    </row>
    <row r="5" spans="1:29">
      <c r="B5" s="5" t="s">
        <v>31</v>
      </c>
      <c r="C5" s="7">
        <v>17840467</v>
      </c>
      <c r="D5" s="7">
        <v>1434101</v>
      </c>
      <c r="E5" s="7">
        <v>15892386</v>
      </c>
      <c r="F5" s="7">
        <v>0</v>
      </c>
      <c r="G5" s="7">
        <v>513980</v>
      </c>
      <c r="H5" s="7">
        <v>0</v>
      </c>
      <c r="I5" s="7">
        <v>513980</v>
      </c>
      <c r="J5" s="7">
        <v>0</v>
      </c>
      <c r="K5" s="7">
        <v>0</v>
      </c>
      <c r="L5" s="7">
        <v>513980</v>
      </c>
      <c r="M5" s="7">
        <v>0</v>
      </c>
      <c r="N5" s="7">
        <v>0</v>
      </c>
      <c r="O5" s="7">
        <v>0</v>
      </c>
      <c r="P5" s="7">
        <v>0</v>
      </c>
      <c r="Q5" s="7">
        <v>0</v>
      </c>
      <c r="R5" s="7">
        <v>0</v>
      </c>
      <c r="S5" s="7">
        <v>0</v>
      </c>
      <c r="T5" s="7">
        <v>0</v>
      </c>
      <c r="U5" s="7">
        <v>0</v>
      </c>
      <c r="V5" s="7">
        <v>0</v>
      </c>
      <c r="W5" s="7">
        <v>0</v>
      </c>
      <c r="X5" s="7">
        <v>0</v>
      </c>
      <c r="Y5" s="7">
        <v>0</v>
      </c>
      <c r="Z5" s="7">
        <v>0</v>
      </c>
      <c r="AA5" s="7">
        <v>0</v>
      </c>
    </row>
    <row r="6" spans="1:29">
      <c r="B6" s="5" t="s">
        <v>32</v>
      </c>
      <c r="C6" s="7">
        <v>15662452</v>
      </c>
      <c r="D6" s="7">
        <v>0</v>
      </c>
      <c r="E6" s="7">
        <v>0</v>
      </c>
      <c r="F6" s="7">
        <v>0</v>
      </c>
      <c r="G6" s="7">
        <v>15662452</v>
      </c>
      <c r="H6" s="7">
        <v>0</v>
      </c>
      <c r="I6" s="7">
        <v>15662452</v>
      </c>
      <c r="J6" s="7">
        <v>0</v>
      </c>
      <c r="K6" s="7">
        <v>0</v>
      </c>
      <c r="L6" s="7">
        <v>14260853</v>
      </c>
      <c r="M6" s="7">
        <v>1401599</v>
      </c>
      <c r="N6" s="7">
        <v>0</v>
      </c>
      <c r="O6" s="7">
        <v>0</v>
      </c>
      <c r="P6" s="7">
        <v>0</v>
      </c>
      <c r="Q6" s="7">
        <v>0</v>
      </c>
      <c r="R6" s="7">
        <v>0</v>
      </c>
      <c r="S6" s="7">
        <v>0</v>
      </c>
      <c r="T6" s="7">
        <v>0</v>
      </c>
      <c r="U6" s="7">
        <v>0</v>
      </c>
      <c r="V6" s="7">
        <v>0</v>
      </c>
      <c r="W6" s="7">
        <v>0</v>
      </c>
      <c r="X6" s="7">
        <v>0</v>
      </c>
      <c r="Y6" s="7">
        <v>0</v>
      </c>
      <c r="Z6" s="7">
        <v>0</v>
      </c>
      <c r="AA6" s="7">
        <v>0</v>
      </c>
    </row>
    <row r="7" spans="1:29">
      <c r="B7" s="5" t="s">
        <v>33</v>
      </c>
      <c r="C7" s="7">
        <v>6598078</v>
      </c>
      <c r="D7" s="7">
        <v>3976785</v>
      </c>
      <c r="E7" s="7">
        <v>1133</v>
      </c>
      <c r="F7" s="7">
        <v>0</v>
      </c>
      <c r="G7" s="7">
        <v>2620160</v>
      </c>
      <c r="H7" s="7">
        <v>778971</v>
      </c>
      <c r="I7" s="7">
        <v>1841189</v>
      </c>
      <c r="J7" s="7">
        <v>270643</v>
      </c>
      <c r="K7" s="7">
        <v>26583</v>
      </c>
      <c r="L7" s="7">
        <v>1037086</v>
      </c>
      <c r="M7" s="7">
        <v>26217</v>
      </c>
      <c r="N7" s="7">
        <v>84469</v>
      </c>
      <c r="O7" s="7">
        <v>71083</v>
      </c>
      <c r="P7" s="7">
        <v>55564</v>
      </c>
      <c r="Q7" s="7">
        <v>10339</v>
      </c>
      <c r="R7" s="7">
        <v>28014</v>
      </c>
      <c r="S7" s="7">
        <v>0</v>
      </c>
      <c r="T7" s="7">
        <v>8257</v>
      </c>
      <c r="U7" s="7">
        <v>173</v>
      </c>
      <c r="V7" s="7">
        <v>2693</v>
      </c>
      <c r="W7" s="7">
        <v>13536</v>
      </c>
      <c r="X7" s="7">
        <v>143981</v>
      </c>
      <c r="Y7" s="7">
        <v>53242</v>
      </c>
      <c r="Z7" s="7">
        <v>9309</v>
      </c>
      <c r="AA7" s="7">
        <v>0</v>
      </c>
      <c r="AC7" s="8">
        <v>63.1</v>
      </c>
    </row>
    <row r="8" spans="1:29">
      <c r="B8" s="5" t="s">
        <v>34</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row>
    <row r="9" spans="1:29">
      <c r="B9" s="5" t="s">
        <v>35</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row>
    <row r="10" spans="1:29">
      <c r="B10" s="5" t="s">
        <v>36</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row>
    <row r="11" spans="1:29">
      <c r="B11" s="5" t="s">
        <v>37</v>
      </c>
      <c r="C11" s="7">
        <v>105292879</v>
      </c>
      <c r="D11" s="7">
        <v>51408922</v>
      </c>
      <c r="E11" s="7">
        <v>-3098819</v>
      </c>
      <c r="F11" s="7">
        <v>0</v>
      </c>
      <c r="G11" s="7">
        <v>56982776</v>
      </c>
      <c r="H11" s="7">
        <v>51213074</v>
      </c>
      <c r="I11" s="7">
        <v>5769702</v>
      </c>
      <c r="J11" s="7">
        <v>434097</v>
      </c>
      <c r="K11" s="7">
        <v>3328</v>
      </c>
      <c r="L11" s="7">
        <v>481634</v>
      </c>
      <c r="M11" s="7">
        <v>138052</v>
      </c>
      <c r="N11" s="7">
        <v>912298</v>
      </c>
      <c r="O11" s="7">
        <v>1413596</v>
      </c>
      <c r="P11" s="7">
        <v>286112</v>
      </c>
      <c r="Q11" s="7">
        <v>173368</v>
      </c>
      <c r="R11" s="7">
        <v>118322</v>
      </c>
      <c r="S11" s="7">
        <v>98997</v>
      </c>
      <c r="T11" s="7">
        <v>112401</v>
      </c>
      <c r="U11" s="7">
        <v>49203</v>
      </c>
      <c r="V11" s="7">
        <v>272437</v>
      </c>
      <c r="W11" s="7">
        <v>335285</v>
      </c>
      <c r="X11" s="7">
        <v>848176</v>
      </c>
      <c r="Y11" s="7">
        <v>24970</v>
      </c>
      <c r="Z11" s="7">
        <v>67425</v>
      </c>
      <c r="AA11" s="7">
        <v>0</v>
      </c>
      <c r="AC11" s="8">
        <v>73</v>
      </c>
    </row>
    <row r="12" spans="1:29">
      <c r="B12" s="5" t="s">
        <v>38</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row>
    <row r="13" spans="1:29">
      <c r="B13" s="5" t="s">
        <v>39</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row>
    <row r="14" spans="1:29">
      <c r="B14" s="5" t="s">
        <v>40</v>
      </c>
      <c r="C14" s="7">
        <v>331143</v>
      </c>
      <c r="D14" s="7">
        <v>56735</v>
      </c>
      <c r="E14" s="7">
        <v>256670</v>
      </c>
      <c r="F14" s="7">
        <v>0</v>
      </c>
      <c r="G14" s="7">
        <v>17738</v>
      </c>
      <c r="H14" s="7">
        <v>0</v>
      </c>
      <c r="I14" s="7">
        <v>17738</v>
      </c>
      <c r="J14" s="7">
        <v>0</v>
      </c>
      <c r="K14" s="7">
        <v>17166</v>
      </c>
      <c r="L14" s="7">
        <v>0</v>
      </c>
      <c r="M14" s="7">
        <v>0</v>
      </c>
      <c r="N14" s="7">
        <v>572</v>
      </c>
      <c r="O14" s="7">
        <v>0</v>
      </c>
      <c r="P14" s="7">
        <v>0</v>
      </c>
      <c r="Q14" s="7">
        <v>0</v>
      </c>
      <c r="R14" s="7">
        <v>0</v>
      </c>
      <c r="S14" s="7">
        <v>0</v>
      </c>
      <c r="T14" s="7">
        <v>0</v>
      </c>
      <c r="U14" s="7">
        <v>0</v>
      </c>
      <c r="V14" s="7">
        <v>0</v>
      </c>
      <c r="W14" s="7">
        <v>0</v>
      </c>
      <c r="X14" s="7">
        <v>0</v>
      </c>
      <c r="Y14" s="7">
        <v>0</v>
      </c>
      <c r="Z14" s="7">
        <v>0</v>
      </c>
      <c r="AA14" s="7">
        <v>0</v>
      </c>
    </row>
    <row r="15" spans="1:29">
      <c r="B15" s="5" t="s">
        <v>41</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row>
    <row r="16" spans="1:29">
      <c r="B16" s="5" t="s">
        <v>42</v>
      </c>
      <c r="C16" s="7">
        <v>44375240</v>
      </c>
      <c r="D16" s="7">
        <v>6077653</v>
      </c>
      <c r="E16" s="7">
        <v>21183510</v>
      </c>
      <c r="F16" s="7">
        <v>0</v>
      </c>
      <c r="G16" s="7">
        <v>17114076</v>
      </c>
      <c r="H16" s="7">
        <v>0</v>
      </c>
      <c r="I16" s="7">
        <v>17114076</v>
      </c>
      <c r="J16" s="7">
        <v>0</v>
      </c>
      <c r="K16" s="7">
        <v>0</v>
      </c>
      <c r="L16" s="7">
        <v>0</v>
      </c>
      <c r="M16" s="7">
        <v>0</v>
      </c>
      <c r="N16" s="7">
        <v>0</v>
      </c>
      <c r="O16" s="7">
        <v>0</v>
      </c>
      <c r="P16" s="7">
        <v>15910389</v>
      </c>
      <c r="Q16" s="7">
        <v>0</v>
      </c>
      <c r="R16" s="7">
        <v>0</v>
      </c>
      <c r="S16" s="7">
        <v>0</v>
      </c>
      <c r="T16" s="7">
        <v>0</v>
      </c>
      <c r="U16" s="7">
        <v>0</v>
      </c>
      <c r="V16" s="7">
        <v>0</v>
      </c>
      <c r="W16" s="7">
        <v>0</v>
      </c>
      <c r="X16" s="7">
        <v>1203687</v>
      </c>
      <c r="Y16" s="7">
        <v>0</v>
      </c>
      <c r="Z16" s="7">
        <v>0</v>
      </c>
      <c r="AA16" s="7">
        <v>0</v>
      </c>
      <c r="AC16" s="8">
        <v>72</v>
      </c>
    </row>
    <row r="17" spans="2:29">
      <c r="B17" s="5" t="s">
        <v>43</v>
      </c>
      <c r="C17" s="7">
        <v>27954018</v>
      </c>
      <c r="D17" s="7">
        <v>0</v>
      </c>
      <c r="E17" s="7">
        <v>0</v>
      </c>
      <c r="F17" s="7">
        <v>0</v>
      </c>
      <c r="G17" s="7">
        <v>27954018</v>
      </c>
      <c r="H17" s="7">
        <v>0</v>
      </c>
      <c r="I17" s="7">
        <v>27954018</v>
      </c>
      <c r="J17" s="7">
        <v>0</v>
      </c>
      <c r="K17" s="7">
        <v>0</v>
      </c>
      <c r="L17" s="7">
        <v>0</v>
      </c>
      <c r="M17" s="7">
        <v>0</v>
      </c>
      <c r="N17" s="7">
        <v>0</v>
      </c>
      <c r="O17" s="7">
        <v>0</v>
      </c>
      <c r="P17" s="7">
        <v>27954018</v>
      </c>
      <c r="Q17" s="7">
        <v>0</v>
      </c>
      <c r="R17" s="7">
        <v>0</v>
      </c>
      <c r="S17" s="7">
        <v>0</v>
      </c>
      <c r="T17" s="7">
        <v>0</v>
      </c>
      <c r="U17" s="7">
        <v>0</v>
      </c>
      <c r="V17" s="7">
        <v>0</v>
      </c>
      <c r="W17" s="7">
        <v>0</v>
      </c>
      <c r="X17" s="7">
        <v>0</v>
      </c>
      <c r="Y17" s="7">
        <v>0</v>
      </c>
      <c r="Z17" s="7">
        <v>0</v>
      </c>
      <c r="AA17" s="7">
        <v>0</v>
      </c>
    </row>
    <row r="18" spans="2:29">
      <c r="B18" s="5" t="s">
        <v>44</v>
      </c>
      <c r="C18" s="7">
        <v>124208605</v>
      </c>
      <c r="D18" s="7">
        <v>91658618</v>
      </c>
      <c r="E18" s="7">
        <v>-20907766</v>
      </c>
      <c r="F18" s="7">
        <v>0</v>
      </c>
      <c r="G18" s="7">
        <v>53457752</v>
      </c>
      <c r="H18" s="7">
        <v>8163872</v>
      </c>
      <c r="I18" s="7">
        <v>45293880</v>
      </c>
      <c r="J18" s="7">
        <v>19110312</v>
      </c>
      <c r="K18" s="7">
        <v>639073</v>
      </c>
      <c r="L18" s="7">
        <v>1566380</v>
      </c>
      <c r="M18" s="7">
        <v>1074832</v>
      </c>
      <c r="N18" s="7">
        <v>5881764</v>
      </c>
      <c r="O18" s="7">
        <v>438454</v>
      </c>
      <c r="P18" s="7">
        <v>13395468</v>
      </c>
      <c r="Q18" s="7">
        <v>48686</v>
      </c>
      <c r="R18" s="7">
        <v>102982</v>
      </c>
      <c r="S18" s="7">
        <v>76244</v>
      </c>
      <c r="T18" s="7">
        <v>38015</v>
      </c>
      <c r="U18" s="7">
        <v>489</v>
      </c>
      <c r="V18" s="7">
        <v>84140</v>
      </c>
      <c r="W18" s="7">
        <v>46283</v>
      </c>
      <c r="X18" s="7">
        <v>2520530</v>
      </c>
      <c r="Y18" s="7">
        <v>228856</v>
      </c>
      <c r="Z18" s="7">
        <v>41372</v>
      </c>
      <c r="AA18" s="7">
        <v>0</v>
      </c>
      <c r="AC18" s="8">
        <v>74.099999999999994</v>
      </c>
    </row>
    <row r="19" spans="2:29">
      <c r="B19" s="5" t="s">
        <v>45</v>
      </c>
      <c r="C19" s="7">
        <v>106244872</v>
      </c>
      <c r="D19" s="7">
        <v>0</v>
      </c>
      <c r="E19" s="7">
        <v>0</v>
      </c>
      <c r="F19" s="7">
        <v>0</v>
      </c>
      <c r="G19" s="7">
        <v>106244872</v>
      </c>
      <c r="H19" s="7">
        <v>29639723</v>
      </c>
      <c r="I19" s="7">
        <v>76605149</v>
      </c>
      <c r="J19" s="7">
        <v>3105337</v>
      </c>
      <c r="K19" s="7">
        <v>121887</v>
      </c>
      <c r="L19" s="7">
        <v>5400936</v>
      </c>
      <c r="M19" s="7">
        <v>2329237</v>
      </c>
      <c r="N19" s="7">
        <v>15141666</v>
      </c>
      <c r="O19" s="7">
        <v>10158083</v>
      </c>
      <c r="P19" s="7">
        <v>27993569</v>
      </c>
      <c r="Q19" s="7">
        <v>633513</v>
      </c>
      <c r="R19" s="7">
        <v>631718</v>
      </c>
      <c r="S19" s="7">
        <v>430296</v>
      </c>
      <c r="T19" s="7">
        <v>877398</v>
      </c>
      <c r="U19" s="7">
        <v>405516</v>
      </c>
      <c r="V19" s="7">
        <v>1409586</v>
      </c>
      <c r="W19" s="7">
        <v>3112168</v>
      </c>
      <c r="X19" s="7">
        <v>3792778</v>
      </c>
      <c r="Y19" s="7">
        <v>422692</v>
      </c>
      <c r="Z19" s="7">
        <v>638768</v>
      </c>
      <c r="AA19" s="7">
        <v>0</v>
      </c>
      <c r="AC19" s="8">
        <v>74.099999999999994</v>
      </c>
    </row>
    <row r="20" spans="2:29">
      <c r="B20" s="5" t="s">
        <v>46</v>
      </c>
      <c r="C20" s="7">
        <v>12959509</v>
      </c>
      <c r="D20" s="7">
        <v>0</v>
      </c>
      <c r="E20" s="7">
        <v>0</v>
      </c>
      <c r="F20" s="7">
        <v>0</v>
      </c>
      <c r="G20" s="7">
        <v>12959509</v>
      </c>
      <c r="H20" s="7">
        <v>0</v>
      </c>
      <c r="I20" s="7">
        <v>12959509</v>
      </c>
      <c r="J20" s="7">
        <v>0</v>
      </c>
      <c r="K20" s="7">
        <v>0</v>
      </c>
      <c r="L20" s="7">
        <v>0</v>
      </c>
      <c r="M20" s="7">
        <v>0</v>
      </c>
      <c r="N20" s="7">
        <v>0</v>
      </c>
      <c r="O20" s="7">
        <v>1710529</v>
      </c>
      <c r="P20" s="7">
        <v>11248980</v>
      </c>
      <c r="Q20" s="7">
        <v>0</v>
      </c>
      <c r="R20" s="7">
        <v>0</v>
      </c>
      <c r="S20" s="7">
        <v>0</v>
      </c>
      <c r="T20" s="7">
        <v>0</v>
      </c>
      <c r="U20" s="7">
        <v>0</v>
      </c>
      <c r="V20" s="7">
        <v>0</v>
      </c>
      <c r="W20" s="7">
        <v>0</v>
      </c>
      <c r="X20" s="7">
        <v>0</v>
      </c>
      <c r="Y20" s="7">
        <v>0</v>
      </c>
      <c r="Z20" s="7">
        <v>0</v>
      </c>
      <c r="AA20" s="7">
        <v>0</v>
      </c>
    </row>
    <row r="21" spans="2:29">
      <c r="B21" s="5" t="s">
        <v>47</v>
      </c>
      <c r="C21" s="7">
        <v>81391983</v>
      </c>
      <c r="D21" s="7">
        <v>99281634</v>
      </c>
      <c r="E21" s="7">
        <v>-19768575</v>
      </c>
      <c r="F21" s="7">
        <v>0</v>
      </c>
      <c r="G21" s="7">
        <v>1878924</v>
      </c>
      <c r="H21" s="7">
        <v>3799</v>
      </c>
      <c r="I21" s="7">
        <v>1875125</v>
      </c>
      <c r="J21" s="7">
        <v>6772</v>
      </c>
      <c r="K21" s="7">
        <v>7669</v>
      </c>
      <c r="L21" s="7">
        <v>991592</v>
      </c>
      <c r="M21" s="7">
        <v>536553</v>
      </c>
      <c r="N21" s="7">
        <v>0</v>
      </c>
      <c r="O21" s="7">
        <v>565</v>
      </c>
      <c r="P21" s="7">
        <v>326582</v>
      </c>
      <c r="Q21" s="7">
        <v>0</v>
      </c>
      <c r="R21" s="7">
        <v>424</v>
      </c>
      <c r="S21" s="7">
        <v>232</v>
      </c>
      <c r="T21" s="7">
        <v>0</v>
      </c>
      <c r="U21" s="7">
        <v>0</v>
      </c>
      <c r="V21" s="7">
        <v>269</v>
      </c>
      <c r="W21" s="7">
        <v>553</v>
      </c>
      <c r="X21" s="7">
        <v>2920</v>
      </c>
      <c r="Y21" s="7">
        <v>697</v>
      </c>
      <c r="Z21" s="7">
        <v>298</v>
      </c>
      <c r="AA21" s="7">
        <v>0</v>
      </c>
      <c r="AC21" s="8">
        <v>79.42</v>
      </c>
    </row>
    <row r="22" spans="2:29">
      <c r="B22" s="5" t="s">
        <v>48</v>
      </c>
      <c r="C22" s="7">
        <v>479125845</v>
      </c>
      <c r="D22" s="7">
        <v>0</v>
      </c>
      <c r="E22" s="7">
        <v>0</v>
      </c>
      <c r="F22" s="7">
        <v>0</v>
      </c>
      <c r="G22" s="7">
        <v>479125845</v>
      </c>
      <c r="H22" s="7">
        <v>0</v>
      </c>
      <c r="I22" s="7">
        <v>479125845</v>
      </c>
      <c r="J22" s="7">
        <v>0</v>
      </c>
      <c r="K22" s="7">
        <v>0</v>
      </c>
      <c r="L22" s="7">
        <v>0</v>
      </c>
      <c r="M22" s="7">
        <v>0</v>
      </c>
      <c r="N22" s="7">
        <v>0</v>
      </c>
      <c r="O22" s="7">
        <v>0</v>
      </c>
      <c r="P22" s="7">
        <v>479125845</v>
      </c>
      <c r="Q22" s="7">
        <v>0</v>
      </c>
      <c r="R22" s="7">
        <v>0</v>
      </c>
      <c r="S22" s="7">
        <v>0</v>
      </c>
      <c r="T22" s="7">
        <v>0</v>
      </c>
      <c r="U22" s="7">
        <v>0</v>
      </c>
      <c r="V22" s="7">
        <v>0</v>
      </c>
      <c r="W22" s="7">
        <v>0</v>
      </c>
      <c r="X22" s="7">
        <v>0</v>
      </c>
      <c r="Y22" s="7">
        <v>0</v>
      </c>
      <c r="Z22" s="7">
        <v>0</v>
      </c>
      <c r="AA22" s="7">
        <v>0</v>
      </c>
    </row>
    <row r="23" spans="2:29">
      <c r="B23" s="5" t="s">
        <v>49</v>
      </c>
      <c r="C23" s="7">
        <v>19383</v>
      </c>
      <c r="D23" s="7">
        <v>0</v>
      </c>
      <c r="E23" s="7">
        <v>0</v>
      </c>
      <c r="F23" s="7">
        <v>0</v>
      </c>
      <c r="G23" s="7">
        <v>19383</v>
      </c>
      <c r="H23" s="7">
        <v>0</v>
      </c>
      <c r="I23" s="7">
        <v>19383</v>
      </c>
      <c r="J23" s="7">
        <v>0</v>
      </c>
      <c r="K23" s="7">
        <v>1328</v>
      </c>
      <c r="L23" s="7">
        <v>15998</v>
      </c>
      <c r="M23" s="7">
        <v>2057</v>
      </c>
      <c r="N23" s="7">
        <v>0</v>
      </c>
      <c r="O23" s="7">
        <v>0</v>
      </c>
      <c r="P23" s="7">
        <v>0</v>
      </c>
      <c r="Q23" s="7">
        <v>0</v>
      </c>
      <c r="R23" s="7">
        <v>0</v>
      </c>
      <c r="S23" s="7">
        <v>0</v>
      </c>
      <c r="T23" s="7">
        <v>0</v>
      </c>
      <c r="U23" s="7">
        <v>0</v>
      </c>
      <c r="V23" s="7">
        <v>0</v>
      </c>
      <c r="W23" s="7">
        <v>0</v>
      </c>
      <c r="X23" s="7">
        <v>0</v>
      </c>
      <c r="Y23" s="7">
        <v>0</v>
      </c>
      <c r="Z23" s="7">
        <v>0</v>
      </c>
      <c r="AA23" s="7">
        <v>0</v>
      </c>
      <c r="AC23" s="8">
        <v>73.3</v>
      </c>
    </row>
    <row r="24" spans="2:29">
      <c r="B24" s="5" t="s">
        <v>50</v>
      </c>
      <c r="C24" s="7">
        <v>11661105</v>
      </c>
      <c r="D24" s="7">
        <v>6068</v>
      </c>
      <c r="E24" s="7">
        <v>4738716</v>
      </c>
      <c r="F24" s="7">
        <v>0</v>
      </c>
      <c r="G24" s="7">
        <v>6916321</v>
      </c>
      <c r="H24" s="7">
        <v>513208</v>
      </c>
      <c r="I24" s="7">
        <v>6403113</v>
      </c>
      <c r="J24" s="7">
        <v>0</v>
      </c>
      <c r="K24" s="7">
        <v>0</v>
      </c>
      <c r="L24" s="7">
        <v>6397505</v>
      </c>
      <c r="M24" s="7">
        <v>0</v>
      </c>
      <c r="N24" s="7">
        <v>0</v>
      </c>
      <c r="O24" s="7">
        <v>5608</v>
      </c>
      <c r="P24" s="7">
        <v>0</v>
      </c>
      <c r="Q24" s="7">
        <v>0</v>
      </c>
      <c r="R24" s="7">
        <v>0</v>
      </c>
      <c r="S24" s="7">
        <v>0</v>
      </c>
      <c r="T24" s="7">
        <v>0</v>
      </c>
      <c r="U24" s="7">
        <v>0</v>
      </c>
      <c r="V24" s="7">
        <v>0</v>
      </c>
      <c r="W24" s="7">
        <v>0</v>
      </c>
      <c r="X24" s="7">
        <v>0</v>
      </c>
      <c r="Y24" s="7">
        <v>0</v>
      </c>
      <c r="Z24" s="7">
        <v>0</v>
      </c>
      <c r="AA24" s="7">
        <v>0</v>
      </c>
      <c r="AC24" s="8">
        <v>93</v>
      </c>
    </row>
    <row r="25" spans="2:29">
      <c r="B25" s="5" t="s">
        <v>51</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row>
    <row r="26" spans="2:29">
      <c r="B26" s="5" t="s">
        <v>52</v>
      </c>
      <c r="C26" s="7">
        <v>174168160</v>
      </c>
      <c r="D26" s="7">
        <v>0</v>
      </c>
      <c r="E26" s="7">
        <v>0</v>
      </c>
      <c r="F26" s="7">
        <v>3410760</v>
      </c>
      <c r="G26" s="7">
        <v>170757400</v>
      </c>
      <c r="H26" s="7">
        <v>0</v>
      </c>
      <c r="I26" s="7">
        <v>170757400</v>
      </c>
      <c r="J26" s="7">
        <v>0</v>
      </c>
      <c r="K26" s="7">
        <v>19100044</v>
      </c>
      <c r="L26" s="7">
        <v>0</v>
      </c>
      <c r="M26" s="7">
        <v>151657356</v>
      </c>
      <c r="N26" s="7">
        <v>0</v>
      </c>
      <c r="O26" s="7">
        <v>0</v>
      </c>
      <c r="P26" s="7">
        <v>0</v>
      </c>
      <c r="Q26" s="7">
        <v>0</v>
      </c>
      <c r="R26" s="7">
        <v>0</v>
      </c>
      <c r="S26" s="7">
        <v>0</v>
      </c>
      <c r="T26" s="7">
        <v>0</v>
      </c>
      <c r="U26" s="7">
        <v>0</v>
      </c>
      <c r="V26" s="7">
        <v>0</v>
      </c>
      <c r="W26" s="7">
        <v>0</v>
      </c>
      <c r="X26" s="7">
        <v>0</v>
      </c>
      <c r="Y26" s="7">
        <v>0</v>
      </c>
      <c r="Z26" s="7">
        <v>0</v>
      </c>
      <c r="AA26" s="7">
        <v>0</v>
      </c>
      <c r="AC26" s="8">
        <v>56.54</v>
      </c>
    </row>
    <row r="27" spans="2:29">
      <c r="B27" s="5" t="s">
        <v>53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row>
    <row r="28" spans="2:29">
      <c r="B28" s="5" t="s">
        <v>54</v>
      </c>
      <c r="C28" s="7">
        <v>153500995</v>
      </c>
      <c r="D28" s="7">
        <v>61733000</v>
      </c>
      <c r="E28" s="7">
        <v>-4894046</v>
      </c>
      <c r="F28" s="7">
        <v>118965</v>
      </c>
      <c r="G28" s="7">
        <v>96543076</v>
      </c>
      <c r="H28" s="7">
        <v>23928517</v>
      </c>
      <c r="I28" s="7">
        <v>72614559</v>
      </c>
      <c r="J28" s="7">
        <v>1677509</v>
      </c>
      <c r="K28" s="7">
        <v>864891</v>
      </c>
      <c r="L28" s="7">
        <v>27027006</v>
      </c>
      <c r="M28" s="7">
        <v>35550164</v>
      </c>
      <c r="N28" s="7">
        <v>319166</v>
      </c>
      <c r="O28" s="7">
        <v>1814077</v>
      </c>
      <c r="P28" s="7">
        <v>219989</v>
      </c>
      <c r="Q28" s="7">
        <v>709690</v>
      </c>
      <c r="R28" s="7">
        <v>363513</v>
      </c>
      <c r="S28" s="7">
        <v>173266</v>
      </c>
      <c r="T28" s="7">
        <v>71065</v>
      </c>
      <c r="U28" s="7">
        <v>74766</v>
      </c>
      <c r="V28" s="7">
        <v>503320</v>
      </c>
      <c r="W28" s="7">
        <v>364612</v>
      </c>
      <c r="X28" s="7">
        <v>2265785</v>
      </c>
      <c r="Y28" s="7">
        <v>520083</v>
      </c>
      <c r="Z28" s="7">
        <v>95656</v>
      </c>
      <c r="AA28" s="7">
        <v>0</v>
      </c>
      <c r="AC28" s="8">
        <v>56.54</v>
      </c>
    </row>
    <row r="29" spans="2:29">
      <c r="B29" s="5" t="s">
        <v>55</v>
      </c>
      <c r="C29" s="7">
        <v>65502912</v>
      </c>
      <c r="D29" s="7">
        <v>126418</v>
      </c>
      <c r="E29" s="7">
        <v>-1147582</v>
      </c>
      <c r="F29" s="7">
        <v>0</v>
      </c>
      <c r="G29" s="7">
        <v>66524076</v>
      </c>
      <c r="H29" s="7">
        <v>0</v>
      </c>
      <c r="I29" s="7">
        <v>66524076</v>
      </c>
      <c r="J29" s="7">
        <v>410337</v>
      </c>
      <c r="K29" s="7">
        <v>122956</v>
      </c>
      <c r="L29" s="7">
        <v>4238883</v>
      </c>
      <c r="M29" s="7">
        <v>61751900</v>
      </c>
      <c r="N29" s="7">
        <v>0</v>
      </c>
      <c r="O29" s="7">
        <v>0</v>
      </c>
      <c r="P29" s="7">
        <v>0</v>
      </c>
      <c r="Q29" s="7">
        <v>0</v>
      </c>
      <c r="R29" s="7">
        <v>0</v>
      </c>
      <c r="S29" s="7">
        <v>0</v>
      </c>
      <c r="T29" s="7">
        <v>0</v>
      </c>
      <c r="U29" s="7">
        <v>0</v>
      </c>
      <c r="V29" s="7">
        <v>0</v>
      </c>
      <c r="W29" s="7">
        <v>0</v>
      </c>
      <c r="X29" s="7">
        <v>0</v>
      </c>
      <c r="Y29" s="7">
        <v>0</v>
      </c>
      <c r="Z29" s="7">
        <v>0</v>
      </c>
      <c r="AA29" s="7">
        <v>0</v>
      </c>
      <c r="AC29" s="8">
        <v>94.04</v>
      </c>
    </row>
    <row r="30" spans="2:29">
      <c r="B30" s="5" t="s">
        <v>56</v>
      </c>
      <c r="C30" s="7">
        <v>641700</v>
      </c>
      <c r="D30" s="7">
        <v>9919</v>
      </c>
      <c r="E30" s="7">
        <v>252497</v>
      </c>
      <c r="F30" s="7">
        <v>0</v>
      </c>
      <c r="G30" s="7">
        <v>379284</v>
      </c>
      <c r="H30" s="7">
        <v>0</v>
      </c>
      <c r="I30" s="7">
        <v>379284</v>
      </c>
      <c r="J30" s="7">
        <v>0</v>
      </c>
      <c r="K30" s="7">
        <v>0</v>
      </c>
      <c r="L30" s="7">
        <v>379284</v>
      </c>
      <c r="M30" s="7">
        <v>0</v>
      </c>
      <c r="N30" s="7">
        <v>0</v>
      </c>
      <c r="O30" s="7">
        <v>0</v>
      </c>
      <c r="P30" s="7">
        <v>0</v>
      </c>
      <c r="Q30" s="7">
        <v>0</v>
      </c>
      <c r="R30" s="7">
        <v>0</v>
      </c>
      <c r="S30" s="7">
        <v>0</v>
      </c>
      <c r="T30" s="7">
        <v>0</v>
      </c>
      <c r="U30" s="7">
        <v>0</v>
      </c>
      <c r="V30" s="7">
        <v>0</v>
      </c>
      <c r="W30" s="7">
        <v>0</v>
      </c>
      <c r="X30" s="7">
        <v>0</v>
      </c>
      <c r="Y30" s="7">
        <v>0</v>
      </c>
      <c r="Z30" s="7">
        <v>0</v>
      </c>
      <c r="AA30" s="7">
        <v>0</v>
      </c>
      <c r="AC30" s="8">
        <v>107</v>
      </c>
    </row>
    <row r="31" spans="2:29">
      <c r="B31" s="5" t="s">
        <v>57</v>
      </c>
      <c r="C31" s="7">
        <v>426</v>
      </c>
      <c r="D31" s="7">
        <v>428</v>
      </c>
      <c r="E31" s="7">
        <v>-1</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row>
    <row r="32" spans="2:29">
      <c r="B32" s="5" t="s">
        <v>58</v>
      </c>
      <c r="C32" s="7">
        <v>17970000</v>
      </c>
      <c r="D32" s="7">
        <v>0</v>
      </c>
      <c r="E32" s="7">
        <v>0</v>
      </c>
      <c r="F32" s="7">
        <v>0</v>
      </c>
      <c r="G32" s="7">
        <v>17970000</v>
      </c>
      <c r="H32" s="7">
        <v>0</v>
      </c>
      <c r="I32" s="7">
        <v>17970000</v>
      </c>
      <c r="J32" s="7">
        <v>0</v>
      </c>
      <c r="K32" s="7">
        <v>15</v>
      </c>
      <c r="L32" s="7">
        <v>673376</v>
      </c>
      <c r="M32" s="7">
        <v>17296609</v>
      </c>
      <c r="N32" s="7">
        <v>0</v>
      </c>
      <c r="O32" s="7">
        <v>0</v>
      </c>
      <c r="P32" s="7">
        <v>0</v>
      </c>
      <c r="Q32" s="7">
        <v>0</v>
      </c>
      <c r="R32" s="7">
        <v>0</v>
      </c>
      <c r="S32" s="7">
        <v>0</v>
      </c>
      <c r="T32" s="7">
        <v>0</v>
      </c>
      <c r="U32" s="7">
        <v>0</v>
      </c>
      <c r="V32" s="7">
        <v>0</v>
      </c>
      <c r="W32" s="7">
        <v>0</v>
      </c>
      <c r="X32" s="7">
        <v>0</v>
      </c>
      <c r="Y32" s="7">
        <v>0</v>
      </c>
      <c r="Z32" s="7">
        <v>0</v>
      </c>
      <c r="AA32" s="7">
        <v>0</v>
      </c>
      <c r="AC32" s="8">
        <v>42.5</v>
      </c>
    </row>
    <row r="33" spans="2:30">
      <c r="B33" s="5" t="s">
        <v>59</v>
      </c>
      <c r="C33" s="7">
        <v>22921211</v>
      </c>
      <c r="D33" s="7">
        <v>0</v>
      </c>
      <c r="E33" s="7">
        <v>0</v>
      </c>
      <c r="F33" s="7">
        <v>0</v>
      </c>
      <c r="G33" s="7">
        <v>22921211</v>
      </c>
      <c r="H33" s="7">
        <v>0</v>
      </c>
      <c r="I33" s="7">
        <v>22921211</v>
      </c>
      <c r="J33" s="7">
        <v>0</v>
      </c>
      <c r="K33" s="7">
        <v>19</v>
      </c>
      <c r="L33" s="7">
        <v>858909</v>
      </c>
      <c r="M33" s="7">
        <v>22062284</v>
      </c>
      <c r="N33" s="7">
        <v>0</v>
      </c>
      <c r="O33" s="7">
        <v>0</v>
      </c>
      <c r="P33" s="7">
        <v>0</v>
      </c>
      <c r="Q33" s="7">
        <v>0</v>
      </c>
      <c r="R33" s="7">
        <v>0</v>
      </c>
      <c r="S33" s="7">
        <v>0</v>
      </c>
      <c r="T33" s="7">
        <v>0</v>
      </c>
      <c r="U33" s="7">
        <v>0</v>
      </c>
      <c r="V33" s="7">
        <v>0</v>
      </c>
      <c r="W33" s="7">
        <v>0</v>
      </c>
      <c r="X33" s="7">
        <v>0</v>
      </c>
      <c r="Y33" s="7">
        <v>0</v>
      </c>
      <c r="Z33" s="7">
        <v>0</v>
      </c>
      <c r="AA33" s="7">
        <v>0</v>
      </c>
      <c r="AC33" s="8">
        <v>42.5</v>
      </c>
    </row>
    <row r="34" spans="2:30">
      <c r="B34" s="5" t="s">
        <v>60</v>
      </c>
      <c r="C34" s="7">
        <v>50035692</v>
      </c>
      <c r="D34" s="7">
        <v>0</v>
      </c>
      <c r="E34" s="7">
        <v>0</v>
      </c>
      <c r="F34" s="7">
        <v>0</v>
      </c>
      <c r="G34" s="7">
        <v>50035692</v>
      </c>
      <c r="H34" s="7">
        <v>0</v>
      </c>
      <c r="I34" s="7">
        <v>50035692</v>
      </c>
      <c r="J34" s="7">
        <v>0</v>
      </c>
      <c r="K34" s="7">
        <v>0</v>
      </c>
      <c r="L34" s="7">
        <v>0</v>
      </c>
      <c r="M34" s="7">
        <v>50035692</v>
      </c>
      <c r="N34" s="7">
        <v>0</v>
      </c>
      <c r="O34" s="7">
        <v>0</v>
      </c>
      <c r="P34" s="7">
        <v>0</v>
      </c>
      <c r="Q34" s="7">
        <v>0</v>
      </c>
      <c r="R34" s="7">
        <v>0</v>
      </c>
      <c r="S34" s="7">
        <v>0</v>
      </c>
      <c r="T34" s="7">
        <v>0</v>
      </c>
      <c r="U34" s="7">
        <v>0</v>
      </c>
      <c r="V34" s="7">
        <v>0</v>
      </c>
      <c r="W34" s="7">
        <v>0</v>
      </c>
      <c r="X34" s="7">
        <v>0</v>
      </c>
      <c r="Y34" s="7">
        <v>0</v>
      </c>
      <c r="Z34" s="7">
        <v>0</v>
      </c>
      <c r="AA34" s="7">
        <v>0</v>
      </c>
    </row>
    <row r="35" spans="2:30">
      <c r="B35" s="5" t="s">
        <v>61</v>
      </c>
      <c r="C35" s="7">
        <v>51576</v>
      </c>
      <c r="D35" s="7">
        <v>0</v>
      </c>
      <c r="E35" s="7">
        <v>0</v>
      </c>
      <c r="F35" s="7">
        <v>0</v>
      </c>
      <c r="G35" s="7">
        <v>51576</v>
      </c>
      <c r="H35" s="7">
        <v>0</v>
      </c>
      <c r="I35" s="7">
        <v>51576</v>
      </c>
      <c r="J35" s="7">
        <v>0</v>
      </c>
      <c r="K35" s="7">
        <v>0</v>
      </c>
      <c r="L35" s="7">
        <v>0</v>
      </c>
      <c r="M35" s="7">
        <v>51576</v>
      </c>
      <c r="N35" s="7">
        <v>0</v>
      </c>
      <c r="O35" s="7">
        <v>0</v>
      </c>
      <c r="P35" s="7">
        <v>0</v>
      </c>
      <c r="Q35" s="7">
        <v>0</v>
      </c>
      <c r="R35" s="7">
        <v>0</v>
      </c>
      <c r="S35" s="7">
        <v>0</v>
      </c>
      <c r="T35" s="7">
        <v>0</v>
      </c>
      <c r="U35" s="7">
        <v>0</v>
      </c>
      <c r="V35" s="7">
        <v>0</v>
      </c>
      <c r="W35" s="7">
        <v>0</v>
      </c>
      <c r="X35" s="7">
        <v>0</v>
      </c>
      <c r="Y35" s="7">
        <v>0</v>
      </c>
      <c r="Z35" s="7">
        <v>0</v>
      </c>
      <c r="AA35" s="7">
        <v>0</v>
      </c>
    </row>
    <row r="36" spans="2:30">
      <c r="B36" s="5" t="s">
        <v>62</v>
      </c>
      <c r="C36" s="7">
        <v>3430703</v>
      </c>
      <c r="D36" s="7">
        <v>0</v>
      </c>
      <c r="E36" s="7">
        <v>0</v>
      </c>
      <c r="F36" s="7">
        <v>0</v>
      </c>
      <c r="G36" s="7">
        <v>3430703</v>
      </c>
      <c r="H36" s="7">
        <v>0</v>
      </c>
      <c r="I36" s="7">
        <v>3430703</v>
      </c>
      <c r="J36" s="7">
        <v>0</v>
      </c>
      <c r="K36" s="7">
        <v>0</v>
      </c>
      <c r="L36" s="7">
        <v>0</v>
      </c>
      <c r="M36" s="7">
        <v>3430703</v>
      </c>
      <c r="N36" s="7">
        <v>0</v>
      </c>
      <c r="O36" s="7">
        <v>0</v>
      </c>
      <c r="P36" s="7">
        <v>0</v>
      </c>
      <c r="Q36" s="7">
        <v>0</v>
      </c>
      <c r="R36" s="7">
        <v>0</v>
      </c>
      <c r="S36" s="7">
        <v>0</v>
      </c>
      <c r="T36" s="7">
        <v>0</v>
      </c>
      <c r="U36" s="7">
        <v>0</v>
      </c>
      <c r="V36" s="7">
        <v>0</v>
      </c>
      <c r="W36" s="7">
        <v>0</v>
      </c>
      <c r="X36" s="7">
        <v>0</v>
      </c>
      <c r="Y36" s="7">
        <v>0</v>
      </c>
      <c r="Z36" s="7">
        <v>0</v>
      </c>
      <c r="AA36" s="7">
        <v>0</v>
      </c>
    </row>
    <row r="37" spans="2:30">
      <c r="B37" s="5" t="s">
        <v>63</v>
      </c>
      <c r="C37" s="7">
        <v>2462275</v>
      </c>
      <c r="D37" s="7">
        <v>0</v>
      </c>
      <c r="E37" s="7">
        <v>0</v>
      </c>
      <c r="F37" s="7">
        <v>0</v>
      </c>
      <c r="G37" s="7">
        <v>2462275</v>
      </c>
      <c r="H37" s="7">
        <v>536332</v>
      </c>
      <c r="I37" s="7">
        <v>1925942</v>
      </c>
      <c r="J37" s="7">
        <v>0</v>
      </c>
      <c r="K37" s="7">
        <v>0</v>
      </c>
      <c r="L37" s="7">
        <v>0</v>
      </c>
      <c r="M37" s="7">
        <v>1831295</v>
      </c>
      <c r="N37" s="7">
        <v>0</v>
      </c>
      <c r="O37" s="7">
        <v>0</v>
      </c>
      <c r="P37" s="7">
        <v>0</v>
      </c>
      <c r="Q37" s="7">
        <v>0</v>
      </c>
      <c r="R37" s="7">
        <v>0</v>
      </c>
      <c r="S37" s="7">
        <v>0</v>
      </c>
      <c r="T37" s="7">
        <v>0</v>
      </c>
      <c r="U37" s="7">
        <v>0</v>
      </c>
      <c r="V37" s="7">
        <v>5679</v>
      </c>
      <c r="W37" s="7">
        <v>0</v>
      </c>
      <c r="X37" s="7">
        <v>65306</v>
      </c>
      <c r="Y37" s="7">
        <v>23662</v>
      </c>
      <c r="Z37" s="7">
        <v>0</v>
      </c>
      <c r="AA37" s="7">
        <v>0</v>
      </c>
      <c r="AC37" s="8">
        <v>0</v>
      </c>
    </row>
    <row r="38" spans="2:30">
      <c r="B38" s="5" t="s">
        <v>64</v>
      </c>
      <c r="C38" s="7">
        <v>161166</v>
      </c>
      <c r="D38" s="7">
        <v>0</v>
      </c>
      <c r="E38" s="7">
        <v>0</v>
      </c>
      <c r="F38" s="7">
        <v>0</v>
      </c>
      <c r="G38" s="7">
        <v>161166</v>
      </c>
      <c r="H38" s="7">
        <v>0</v>
      </c>
      <c r="I38" s="7">
        <v>161166</v>
      </c>
      <c r="J38" s="7">
        <v>0</v>
      </c>
      <c r="K38" s="7">
        <v>0</v>
      </c>
      <c r="L38" s="7">
        <v>0</v>
      </c>
      <c r="M38" s="7">
        <v>161166</v>
      </c>
      <c r="N38" s="7">
        <v>0</v>
      </c>
      <c r="O38" s="7">
        <v>0</v>
      </c>
      <c r="P38" s="7">
        <v>0</v>
      </c>
      <c r="Q38" s="7">
        <v>0</v>
      </c>
      <c r="R38" s="7">
        <v>0</v>
      </c>
      <c r="S38" s="7">
        <v>0</v>
      </c>
      <c r="T38" s="7">
        <v>0</v>
      </c>
      <c r="U38" s="7">
        <v>0</v>
      </c>
      <c r="V38" s="7">
        <v>0</v>
      </c>
      <c r="W38" s="7">
        <v>0</v>
      </c>
      <c r="X38" s="7">
        <v>0</v>
      </c>
      <c r="Y38" s="7">
        <v>0</v>
      </c>
      <c r="Z38" s="7">
        <v>0</v>
      </c>
      <c r="AA38" s="7">
        <v>0</v>
      </c>
    </row>
    <row r="39" spans="2:30">
      <c r="B39" s="5" t="s">
        <v>65</v>
      </c>
      <c r="C39" s="7">
        <v>21364069</v>
      </c>
      <c r="D39" s="7">
        <v>0</v>
      </c>
      <c r="E39" s="7">
        <v>0</v>
      </c>
      <c r="F39" s="7">
        <v>0</v>
      </c>
      <c r="G39" s="7">
        <v>21364069</v>
      </c>
      <c r="H39" s="7">
        <v>3143998</v>
      </c>
      <c r="I39" s="7">
        <v>18220071</v>
      </c>
      <c r="J39" s="7">
        <v>2095999</v>
      </c>
      <c r="K39" s="7">
        <v>0</v>
      </c>
      <c r="L39" s="7">
        <v>0</v>
      </c>
      <c r="M39" s="7">
        <v>16124072</v>
      </c>
      <c r="N39" s="7">
        <v>0</v>
      </c>
      <c r="O39" s="7">
        <v>0</v>
      </c>
      <c r="P39" s="7">
        <v>0</v>
      </c>
      <c r="Q39" s="7">
        <v>0</v>
      </c>
      <c r="R39" s="7">
        <v>0</v>
      </c>
      <c r="S39" s="7">
        <v>0</v>
      </c>
      <c r="T39" s="7">
        <v>0</v>
      </c>
      <c r="U39" s="7">
        <v>0</v>
      </c>
      <c r="V39" s="7">
        <v>0</v>
      </c>
      <c r="W39" s="7">
        <v>0</v>
      </c>
      <c r="X39" s="7">
        <v>0</v>
      </c>
      <c r="Y39" s="7">
        <v>0</v>
      </c>
      <c r="Z39" s="7">
        <v>0</v>
      </c>
      <c r="AA39" s="7">
        <v>0</v>
      </c>
    </row>
    <row r="40" spans="2:30">
      <c r="B40" s="5" t="s">
        <v>66</v>
      </c>
      <c r="C40" s="7">
        <v>25408953</v>
      </c>
      <c r="D40" s="7">
        <v>899164</v>
      </c>
      <c r="E40" s="7">
        <v>0</v>
      </c>
      <c r="F40" s="7">
        <v>0</v>
      </c>
      <c r="G40" s="7">
        <v>24509789</v>
      </c>
      <c r="H40" s="7">
        <v>24509789</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c r="AA40" s="7">
        <v>0</v>
      </c>
    </row>
    <row r="41" spans="2:30">
      <c r="B41" s="5" t="s">
        <v>67</v>
      </c>
      <c r="C41" s="7">
        <v>27596367</v>
      </c>
      <c r="D41" s="7">
        <v>859788</v>
      </c>
      <c r="E41" s="7">
        <v>714651</v>
      </c>
      <c r="F41" s="7">
        <v>0</v>
      </c>
      <c r="G41" s="7">
        <v>26021927</v>
      </c>
      <c r="H41" s="7">
        <v>86950</v>
      </c>
      <c r="I41" s="7">
        <v>25934977</v>
      </c>
      <c r="J41" s="7">
        <v>27974</v>
      </c>
      <c r="K41" s="7">
        <v>3893</v>
      </c>
      <c r="L41" s="7">
        <v>1389016</v>
      </c>
      <c r="M41" s="7">
        <v>24352439</v>
      </c>
      <c r="N41" s="7">
        <v>0</v>
      </c>
      <c r="O41" s="7">
        <v>0</v>
      </c>
      <c r="P41" s="7">
        <v>0</v>
      </c>
      <c r="Q41" s="7">
        <v>0</v>
      </c>
      <c r="R41" s="7">
        <v>0</v>
      </c>
      <c r="S41" s="7">
        <v>0</v>
      </c>
      <c r="T41" s="7">
        <v>0</v>
      </c>
      <c r="U41" s="7">
        <v>0</v>
      </c>
      <c r="V41" s="7">
        <v>0</v>
      </c>
      <c r="W41" s="7">
        <v>0</v>
      </c>
      <c r="X41" s="7">
        <v>161656</v>
      </c>
      <c r="Y41" s="7">
        <v>0</v>
      </c>
      <c r="Z41" s="7">
        <v>0</v>
      </c>
      <c r="AA41" s="7">
        <v>0</v>
      </c>
    </row>
    <row r="42" spans="2:30">
      <c r="B42" s="5" t="s">
        <v>68</v>
      </c>
      <c r="C42" s="7">
        <v>73594254</v>
      </c>
      <c r="D42" s="7">
        <v>12398296</v>
      </c>
      <c r="E42" s="7">
        <v>3955245</v>
      </c>
      <c r="F42" s="7">
        <v>0</v>
      </c>
      <c r="G42" s="7">
        <v>57240712</v>
      </c>
      <c r="H42" s="7">
        <v>14663162</v>
      </c>
      <c r="I42" s="7">
        <v>42577550</v>
      </c>
      <c r="J42" s="7">
        <v>0</v>
      </c>
      <c r="K42" s="7">
        <v>1018225</v>
      </c>
      <c r="L42" s="7">
        <v>388626</v>
      </c>
      <c r="M42" s="7">
        <v>39963139</v>
      </c>
      <c r="N42" s="7">
        <v>0</v>
      </c>
      <c r="O42" s="7">
        <v>0</v>
      </c>
      <c r="P42" s="7">
        <v>0</v>
      </c>
      <c r="Q42" s="7">
        <v>0</v>
      </c>
      <c r="R42" s="7">
        <v>0</v>
      </c>
      <c r="S42" s="7">
        <v>0</v>
      </c>
      <c r="T42" s="7">
        <v>0</v>
      </c>
      <c r="U42" s="7">
        <v>0</v>
      </c>
      <c r="V42" s="7">
        <v>0</v>
      </c>
      <c r="W42" s="7">
        <v>0</v>
      </c>
      <c r="X42" s="7">
        <v>1207560</v>
      </c>
      <c r="Y42" s="7">
        <v>0</v>
      </c>
      <c r="Z42" s="7">
        <v>0</v>
      </c>
      <c r="AA42" s="7">
        <v>0</v>
      </c>
    </row>
    <row r="43" spans="2:30">
      <c r="B43" s="5" t="s">
        <v>69</v>
      </c>
      <c r="C43" s="7">
        <v>7574475</v>
      </c>
      <c r="D43" s="7">
        <v>0</v>
      </c>
      <c r="E43" s="7">
        <v>0</v>
      </c>
      <c r="F43" s="7">
        <v>0</v>
      </c>
      <c r="G43" s="7">
        <v>7574475</v>
      </c>
      <c r="H43" s="7">
        <v>0</v>
      </c>
      <c r="I43" s="7">
        <v>7574475</v>
      </c>
      <c r="J43" s="7">
        <v>187581</v>
      </c>
      <c r="K43" s="7">
        <v>11875</v>
      </c>
      <c r="L43" s="7">
        <v>4237146</v>
      </c>
      <c r="M43" s="7">
        <v>3137873</v>
      </c>
      <c r="N43" s="7">
        <v>0</v>
      </c>
      <c r="O43" s="7">
        <v>0</v>
      </c>
      <c r="P43" s="7">
        <v>0</v>
      </c>
      <c r="Q43" s="7">
        <v>0</v>
      </c>
      <c r="R43" s="7">
        <v>0</v>
      </c>
      <c r="S43" s="7">
        <v>0</v>
      </c>
      <c r="T43" s="7">
        <v>0</v>
      </c>
      <c r="U43" s="7">
        <v>0</v>
      </c>
      <c r="V43" s="7">
        <v>0</v>
      </c>
      <c r="W43" s="7">
        <v>0</v>
      </c>
      <c r="X43" s="7">
        <v>0</v>
      </c>
      <c r="Y43" s="7">
        <v>0</v>
      </c>
      <c r="Z43" s="7">
        <v>0</v>
      </c>
      <c r="AA43" s="7">
        <v>0</v>
      </c>
    </row>
    <row r="44" spans="2:30">
      <c r="B44" s="5" t="s">
        <v>70</v>
      </c>
      <c r="C44" s="7">
        <v>16923771</v>
      </c>
      <c r="D44" s="7">
        <v>0</v>
      </c>
      <c r="E44" s="7">
        <v>0</v>
      </c>
      <c r="F44" s="7">
        <v>0</v>
      </c>
      <c r="G44" s="7">
        <v>16923771</v>
      </c>
      <c r="H44" s="7">
        <v>1271396</v>
      </c>
      <c r="I44" s="7">
        <v>15652375</v>
      </c>
      <c r="J44" s="7">
        <v>204922</v>
      </c>
      <c r="K44" s="7">
        <v>45954</v>
      </c>
      <c r="L44" s="7">
        <v>1595972</v>
      </c>
      <c r="M44" s="7">
        <v>13407295</v>
      </c>
      <c r="N44" s="7">
        <v>16958</v>
      </c>
      <c r="O44" s="7">
        <v>96388</v>
      </c>
      <c r="P44" s="7">
        <v>11689</v>
      </c>
      <c r="Q44" s="7">
        <v>37708</v>
      </c>
      <c r="R44" s="7">
        <v>19315</v>
      </c>
      <c r="S44" s="7">
        <v>9206</v>
      </c>
      <c r="T44" s="7">
        <v>3776</v>
      </c>
      <c r="U44" s="7">
        <v>3973</v>
      </c>
      <c r="V44" s="7">
        <v>26743</v>
      </c>
      <c r="W44" s="7">
        <v>19373</v>
      </c>
      <c r="X44" s="7">
        <v>120388</v>
      </c>
      <c r="Y44" s="7">
        <v>27634</v>
      </c>
      <c r="Z44" s="7">
        <v>5083</v>
      </c>
      <c r="AA44" s="7">
        <v>0</v>
      </c>
      <c r="AC44" s="8">
        <v>0</v>
      </c>
    </row>
    <row r="45" spans="2:30">
      <c r="B45" s="5" t="s">
        <v>71</v>
      </c>
      <c r="C45" s="7">
        <v>10095406</v>
      </c>
      <c r="D45" s="7">
        <v>0</v>
      </c>
      <c r="E45" s="7">
        <v>0</v>
      </c>
      <c r="F45" s="7">
        <v>0</v>
      </c>
      <c r="G45" s="7">
        <v>10095406</v>
      </c>
      <c r="H45" s="7">
        <v>3977347</v>
      </c>
      <c r="I45" s="7">
        <v>6118059</v>
      </c>
      <c r="J45" s="7">
        <v>246837</v>
      </c>
      <c r="K45" s="7">
        <v>9216</v>
      </c>
      <c r="L45" s="7">
        <v>419894</v>
      </c>
      <c r="M45" s="7">
        <v>377676</v>
      </c>
      <c r="N45" s="7">
        <v>1162097</v>
      </c>
      <c r="O45" s="7">
        <v>807226</v>
      </c>
      <c r="P45" s="7">
        <v>2100216</v>
      </c>
      <c r="Q45" s="7">
        <v>53278</v>
      </c>
      <c r="R45" s="7">
        <v>51248</v>
      </c>
      <c r="S45" s="7">
        <v>35541</v>
      </c>
      <c r="T45" s="7">
        <v>69390</v>
      </c>
      <c r="U45" s="7">
        <v>31976</v>
      </c>
      <c r="V45" s="7">
        <v>114642</v>
      </c>
      <c r="W45" s="7">
        <v>243944</v>
      </c>
      <c r="X45" s="7">
        <v>312434</v>
      </c>
      <c r="Y45" s="7">
        <v>32424</v>
      </c>
      <c r="Z45" s="7">
        <v>50021</v>
      </c>
      <c r="AA45" s="7">
        <v>0</v>
      </c>
      <c r="AC45" s="8">
        <v>0</v>
      </c>
    </row>
    <row r="46" spans="2:30">
      <c r="B46" s="5" t="s">
        <v>72</v>
      </c>
      <c r="C46" s="7">
        <v>9598311</v>
      </c>
      <c r="D46" s="7">
        <v>0</v>
      </c>
      <c r="E46" s="7">
        <v>0</v>
      </c>
      <c r="F46" s="7">
        <v>0</v>
      </c>
      <c r="G46" s="7">
        <v>9598311</v>
      </c>
      <c r="H46" s="7">
        <v>6729102</v>
      </c>
      <c r="I46" s="7">
        <v>2869209</v>
      </c>
      <c r="J46" s="7">
        <v>772993</v>
      </c>
      <c r="K46" s="7">
        <v>3980</v>
      </c>
      <c r="L46" s="7">
        <v>2092236</v>
      </c>
      <c r="M46" s="7">
        <v>0</v>
      </c>
      <c r="N46" s="7">
        <v>0</v>
      </c>
      <c r="O46" s="7">
        <v>0</v>
      </c>
      <c r="P46" s="7">
        <v>0</v>
      </c>
      <c r="Q46" s="7">
        <v>0</v>
      </c>
      <c r="R46" s="7">
        <v>0</v>
      </c>
      <c r="S46" s="7">
        <v>0</v>
      </c>
      <c r="T46" s="7">
        <v>0</v>
      </c>
      <c r="U46" s="7">
        <v>0</v>
      </c>
      <c r="V46" s="7">
        <v>0</v>
      </c>
      <c r="W46" s="7">
        <v>0</v>
      </c>
      <c r="X46" s="7">
        <v>0</v>
      </c>
      <c r="Y46" s="7">
        <v>0</v>
      </c>
      <c r="Z46" s="7">
        <v>0</v>
      </c>
      <c r="AA46" s="7">
        <v>0</v>
      </c>
    </row>
    <row r="47" spans="2:30">
      <c r="B47" s="5" t="s">
        <v>73</v>
      </c>
      <c r="C47" s="7">
        <v>158302143</v>
      </c>
      <c r="D47" s="7">
        <v>35310838</v>
      </c>
      <c r="E47" s="7">
        <v>0</v>
      </c>
      <c r="F47" s="7">
        <v>5285794</v>
      </c>
      <c r="G47" s="7">
        <v>117705511</v>
      </c>
      <c r="H47" s="7">
        <v>35537399</v>
      </c>
      <c r="I47" s="7">
        <v>82168113</v>
      </c>
      <c r="J47" s="7">
        <v>6722425</v>
      </c>
      <c r="K47" s="7">
        <v>356509</v>
      </c>
      <c r="L47" s="7">
        <v>30639587</v>
      </c>
      <c r="M47" s="7">
        <v>5391050</v>
      </c>
      <c r="N47" s="7">
        <v>1481538</v>
      </c>
      <c r="O47" s="7">
        <v>11994529</v>
      </c>
      <c r="P47" s="7">
        <v>3400794</v>
      </c>
      <c r="Q47" s="7">
        <v>3066421</v>
      </c>
      <c r="R47" s="7">
        <v>2668063</v>
      </c>
      <c r="S47" s="7">
        <v>757277</v>
      </c>
      <c r="T47" s="7">
        <v>507406</v>
      </c>
      <c r="U47" s="7">
        <v>29394</v>
      </c>
      <c r="V47" s="7">
        <v>1676008</v>
      </c>
      <c r="W47" s="7">
        <v>648896</v>
      </c>
      <c r="X47" s="7">
        <v>10315460</v>
      </c>
      <c r="Y47" s="7">
        <v>2014052</v>
      </c>
      <c r="Z47" s="7">
        <v>498702</v>
      </c>
      <c r="AA47" s="7">
        <v>0</v>
      </c>
      <c r="AC47" s="3">
        <f>150/10^6*277.78*1000</f>
        <v>41.666999999999994</v>
      </c>
      <c r="AD47" s="2" t="s">
        <v>74</v>
      </c>
    </row>
    <row r="48" spans="2:30">
      <c r="B48" s="5" t="s">
        <v>75</v>
      </c>
      <c r="C48" s="7">
        <v>131868903</v>
      </c>
      <c r="D48" s="7">
        <v>0</v>
      </c>
      <c r="E48" s="7">
        <v>0</v>
      </c>
      <c r="F48" s="7">
        <v>26373781</v>
      </c>
      <c r="G48" s="7">
        <v>105495122</v>
      </c>
      <c r="H48" s="7">
        <v>68404463</v>
      </c>
      <c r="I48" s="7">
        <v>37090659</v>
      </c>
      <c r="J48" s="7">
        <v>1547625</v>
      </c>
      <c r="K48" s="7">
        <v>11252</v>
      </c>
      <c r="L48" s="7">
        <v>3910050</v>
      </c>
      <c r="M48" s="7">
        <v>939884</v>
      </c>
      <c r="N48" s="7">
        <v>0</v>
      </c>
      <c r="O48" s="7">
        <v>7754794</v>
      </c>
      <c r="P48" s="7">
        <v>710740</v>
      </c>
      <c r="Q48" s="7">
        <v>3128506</v>
      </c>
      <c r="R48" s="7">
        <v>1602465</v>
      </c>
      <c r="S48" s="7">
        <v>763805</v>
      </c>
      <c r="T48" s="7">
        <v>313273</v>
      </c>
      <c r="U48" s="7">
        <v>329591</v>
      </c>
      <c r="V48" s="7">
        <v>2150266</v>
      </c>
      <c r="W48" s="7">
        <v>1603532</v>
      </c>
      <c r="X48" s="7">
        <v>9610531</v>
      </c>
      <c r="Y48" s="7">
        <v>2292667</v>
      </c>
      <c r="Z48" s="7">
        <v>421679</v>
      </c>
      <c r="AA48" s="7">
        <v>0</v>
      </c>
      <c r="AC48" s="3">
        <f>24/1000*1000</f>
        <v>24</v>
      </c>
      <c r="AD48" s="2" t="s">
        <v>76</v>
      </c>
    </row>
    <row r="49" spans="1:30">
      <c r="B49" s="5" t="s">
        <v>77</v>
      </c>
      <c r="C49" s="7">
        <v>613836</v>
      </c>
      <c r="D49" s="7">
        <v>0</v>
      </c>
      <c r="E49" s="7">
        <v>0</v>
      </c>
      <c r="F49" s="7">
        <v>24553</v>
      </c>
      <c r="G49" s="7">
        <v>589283</v>
      </c>
      <c r="H49" s="7">
        <v>352687</v>
      </c>
      <c r="I49" s="7">
        <v>236596</v>
      </c>
      <c r="J49" s="7">
        <v>0</v>
      </c>
      <c r="K49" s="7">
        <v>0</v>
      </c>
      <c r="L49" s="7">
        <v>205928</v>
      </c>
      <c r="M49" s="7">
        <v>0</v>
      </c>
      <c r="N49" s="7">
        <v>0</v>
      </c>
      <c r="O49" s="7">
        <v>0</v>
      </c>
      <c r="P49" s="7">
        <v>0</v>
      </c>
      <c r="Q49" s="7">
        <v>12076</v>
      </c>
      <c r="R49" s="7">
        <v>0</v>
      </c>
      <c r="S49" s="7">
        <v>0</v>
      </c>
      <c r="T49" s="7">
        <v>0</v>
      </c>
      <c r="U49" s="7">
        <v>0</v>
      </c>
      <c r="V49" s="7">
        <v>0</v>
      </c>
      <c r="W49" s="7">
        <v>0</v>
      </c>
      <c r="X49" s="7">
        <v>18593</v>
      </c>
      <c r="Y49" s="7">
        <v>0</v>
      </c>
      <c r="Z49" s="7">
        <v>0</v>
      </c>
      <c r="AA49" s="7">
        <v>0</v>
      </c>
      <c r="AC49" s="3">
        <f>142/10^6*277.78*1000</f>
        <v>39.444759999999995</v>
      </c>
      <c r="AD49" s="2" t="s">
        <v>78</v>
      </c>
    </row>
    <row r="51" spans="1:30" s="3" customFormat="1" ht="96">
      <c r="A51" s="9" t="s">
        <v>79</v>
      </c>
      <c r="B51" s="6" t="s">
        <v>80</v>
      </c>
      <c r="C51" s="10" cm="1">
        <f t="array" ref="C51">SUMPRODUCT(C4:C49/1000,$AC$4:$AC$49)</f>
        <v>72202281.557020366</v>
      </c>
      <c r="D51" s="10" cm="1">
        <f t="array" ref="D51">SUMPRODUCT(D4:D49/1000,$AC$4:$AC$49)</f>
        <v>24093422.934246004</v>
      </c>
      <c r="E51" s="10" cm="1">
        <f t="array" ref="E51">SUMPRODUCT(E4:E49/1000,$AC$4:$AC$49)</f>
        <v>-1737125.46692</v>
      </c>
      <c r="F51" s="10" cm="1">
        <f t="array" ref="F51">SUMPRODUCT(F4:F49/1000,$AC$4:$AC$49)</f>
        <v>1053753.0612902797</v>
      </c>
      <c r="G51" s="10" cm="1">
        <f t="array" ref="G51">SUMPRODUCT(G4:G49/1000,$AC$4:$AC$49)</f>
        <v>48792230.88230408</v>
      </c>
      <c r="H51" s="10" cm="1">
        <f t="array" ref="H51">SUMPRODUCT(H4:H49/1000,$AC$4:$AC$49)</f>
        <v>11126257.843563119</v>
      </c>
      <c r="I51" s="10" cm="1">
        <f t="array" ref="I51">SUMPRODUCT(I4:I49/1000,$AC$4:$AC$49)</f>
        <v>37665973.080407955</v>
      </c>
      <c r="J51" s="10" cm="1">
        <f t="array" ref="J51">SUMPRODUCT(J4:J49/1000,$AC$4:$AC$49)</f>
        <v>2146164.8102549999</v>
      </c>
      <c r="K51" s="10" cm="1">
        <f t="array" ref="K51">SUMPRODUCT(K4:K49/1000,$AC$4:$AC$49)</f>
        <v>1214520.2423230002</v>
      </c>
      <c r="L51" s="10" cm="1">
        <f t="array" ref="L51">SUMPRODUCT(L4:L49/1000,$AC$4:$AC$49)</f>
        <v>4702831.0083662793</v>
      </c>
      <c r="M51" s="10" cm="1">
        <f t="array" ref="M51">SUMPRODUCT(M4:M49/1000,$AC$4:$AC$49)</f>
        <v>18618538.324609999</v>
      </c>
      <c r="N51" s="10" cm="1">
        <f t="array" ref="N51">SUMPRODUCT(N4:N49/1000,$AC$4:$AC$49)</f>
        <v>1709540.8003859997</v>
      </c>
      <c r="O51" s="10" cm="1">
        <f t="array" ref="O51">SUMPRODUCT(O4:O49/1000,$AC$4:$AC$49)</f>
        <v>1681906.6627230002</v>
      </c>
      <c r="P51" s="10" cm="1">
        <f t="array" ref="P51">SUMPRODUCT(P4:P49/1000,$AC$4:$AC$49)</f>
        <v>4434001.8781979987</v>
      </c>
      <c r="Q51" s="10" cm="1">
        <f t="array" ref="Q51">SUMPRODUCT(Q4:Q49/1000,$AC$4:$AC$49)</f>
        <v>307314.11612876004</v>
      </c>
      <c r="R51" s="10" cm="1">
        <f t="array" ref="R51">SUMPRODUCT(R4:R49/1000,$AC$4:$AC$49)</f>
        <v>235062.49952099999</v>
      </c>
      <c r="S51" s="10" cm="1">
        <f t="array" ref="S51">SUMPRODUCT(S4:S49/1000,$AC$4:$AC$49)</f>
        <v>104461.06083899998</v>
      </c>
      <c r="T51" s="10" cm="1">
        <f t="array" ref="T51">SUMPRODUCT(T4:T49/1000,$AC$4:$AC$49)</f>
        <v>109237.045902</v>
      </c>
      <c r="U51" s="10" cm="1">
        <f t="array" ref="U51">SUMPRODUCT(U4:U49/1000,$AC$4:$AC$49)</f>
        <v>47049.919238000002</v>
      </c>
      <c r="V51" s="10" cm="1">
        <f t="array" ref="V51">SUMPRODUCT(V4:V49/1000,$AC$4:$AC$49)</f>
        <v>280662.61201600003</v>
      </c>
      <c r="W51" s="10" cm="1">
        <f t="array" ref="W51">SUMPRODUCT(W4:W49/1000,$AC$4:$AC$49)</f>
        <v>345552.54507199995</v>
      </c>
      <c r="X51" s="10" cm="1">
        <f t="array" ref="X51">SUMPRODUCT(X4:X49/1000,$AC$4:$AC$49)</f>
        <v>1415023.4384426796</v>
      </c>
      <c r="Y51" s="10" cm="1">
        <f t="array" ref="Y51">SUMPRODUCT(Y4:Y49/1000,$AC$4:$AC$49)</f>
        <v>221866.448244</v>
      </c>
      <c r="Z51" s="10" cm="1">
        <f t="array" ref="Z51">SUMPRODUCT(Z4:Z49/1000,$AC$4:$AC$49)</f>
        <v>92239.566533999998</v>
      </c>
      <c r="AA51" s="10" cm="1">
        <f t="array" ref="AA51">SUMPRODUCT(AA4:AA49/1000,$AC$4:$AC$49)</f>
        <v>0</v>
      </c>
    </row>
    <row r="53" spans="1:30">
      <c r="B53" s="5" t="s">
        <v>81</v>
      </c>
      <c r="H53" s="11" cm="1">
        <f t="array" ref="H53">SUMPRODUCT(H4:H22/1000,$AC$4:$AC$22)</f>
        <v>6589255.5781800002</v>
      </c>
    </row>
    <row r="55" spans="1:30">
      <c r="H55" s="2" t="s">
        <v>82</v>
      </c>
    </row>
    <row r="56" spans="1:30">
      <c r="G56" s="2" t="s">
        <v>84</v>
      </c>
      <c r="H56" s="2">
        <f>1-H57</f>
        <v>0.40777432351236709</v>
      </c>
    </row>
    <row r="57" spans="1:30">
      <c r="G57" s="2" t="s">
        <v>83</v>
      </c>
      <c r="H57" s="2">
        <f>H53/H51</f>
        <v>0.59222567648763291</v>
      </c>
    </row>
    <row r="61" spans="1:30">
      <c r="G61" s="5" t="s">
        <v>73</v>
      </c>
    </row>
    <row r="62" spans="1:30">
      <c r="G62" s="5" t="s">
        <v>75</v>
      </c>
    </row>
    <row r="63" spans="1:30">
      <c r="G63" s="5" t="s">
        <v>77</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9AF9-6F9F-B147-96AC-AE1BFCE2D1FB}">
  <dimension ref="A1:M52"/>
  <sheetViews>
    <sheetView tabSelected="1" topLeftCell="A14" workbookViewId="0">
      <selection activeCell="H34" sqref="H34"/>
    </sheetView>
  </sheetViews>
  <sheetFormatPr baseColWidth="10" defaultRowHeight="15"/>
  <cols>
    <col min="1" max="1" width="21.5" customWidth="1"/>
    <col min="2" max="2" width="18.6640625" bestFit="1" customWidth="1"/>
    <col min="4" max="4" width="18.6640625" bestFit="1" customWidth="1"/>
    <col min="5" max="5" width="21.5" customWidth="1"/>
    <col min="9" max="9" width="44.33203125" bestFit="1" customWidth="1"/>
  </cols>
  <sheetData>
    <row r="1" spans="1:13">
      <c r="B1" s="15" t="s">
        <v>94</v>
      </c>
      <c r="C1" s="6" t="s">
        <v>28</v>
      </c>
      <c r="D1" s="2" t="s">
        <v>91</v>
      </c>
    </row>
    <row r="2" spans="1:13">
      <c r="A2" s="15" t="s">
        <v>30</v>
      </c>
      <c r="B2" s="16">
        <v>0</v>
      </c>
      <c r="C2" s="3"/>
      <c r="D2" s="2">
        <f>B2*C2/1000000</f>
        <v>0</v>
      </c>
    </row>
    <row r="3" spans="1:13">
      <c r="A3" s="15" t="s">
        <v>31</v>
      </c>
      <c r="B3" s="16">
        <v>0</v>
      </c>
      <c r="C3" s="3"/>
      <c r="D3" s="2">
        <f t="shared" ref="D3:D47" si="0">B3*C3/1000000</f>
        <v>0</v>
      </c>
      <c r="J3" t="s">
        <v>90</v>
      </c>
      <c r="K3" t="s">
        <v>93</v>
      </c>
    </row>
    <row r="4" spans="1:13">
      <c r="A4" s="15" t="s">
        <v>32</v>
      </c>
      <c r="B4" s="16">
        <v>0</v>
      </c>
      <c r="C4" s="3"/>
      <c r="D4" s="2">
        <f t="shared" si="0"/>
        <v>0</v>
      </c>
      <c r="H4" s="12"/>
      <c r="I4" s="14" t="s">
        <v>88</v>
      </c>
      <c r="J4">
        <v>0</v>
      </c>
      <c r="K4">
        <f>J4/SUM($J$4:$J$8)</f>
        <v>0</v>
      </c>
    </row>
    <row r="5" spans="1:13">
      <c r="A5" s="15" t="s">
        <v>33</v>
      </c>
      <c r="B5" s="16">
        <v>880646</v>
      </c>
      <c r="C5" s="8">
        <v>63.1</v>
      </c>
      <c r="D5" s="2">
        <f t="shared" si="0"/>
        <v>55.568762599999999</v>
      </c>
      <c r="E5" s="12" t="s">
        <v>85</v>
      </c>
      <c r="H5" s="13"/>
      <c r="I5" s="14" t="s">
        <v>85</v>
      </c>
      <c r="J5" s="12">
        <f>D5+D26</f>
        <v>1392.0496353599999</v>
      </c>
      <c r="K5">
        <f t="shared" ref="K5:K8" si="1">J5/SUM($J$4:$J$8)</f>
        <v>0.17660105653726332</v>
      </c>
      <c r="M5" t="s">
        <v>92</v>
      </c>
    </row>
    <row r="6" spans="1:13">
      <c r="A6" s="15" t="s">
        <v>34</v>
      </c>
      <c r="B6" s="16">
        <v>0</v>
      </c>
      <c r="C6" s="3"/>
      <c r="D6" s="2">
        <f t="shared" si="0"/>
        <v>0</v>
      </c>
      <c r="H6" s="13"/>
      <c r="I6" s="14" t="s">
        <v>86</v>
      </c>
      <c r="J6" s="12">
        <f>D16+D22+D12</f>
        <v>622.9729188</v>
      </c>
      <c r="K6">
        <f t="shared" si="1"/>
        <v>7.9032868411858706E-2</v>
      </c>
    </row>
    <row r="7" spans="1:13">
      <c r="A7" s="15" t="s">
        <v>35</v>
      </c>
      <c r="B7" s="16">
        <v>0</v>
      </c>
      <c r="C7" s="3"/>
      <c r="D7" s="2">
        <f t="shared" si="0"/>
        <v>0</v>
      </c>
      <c r="H7" s="13"/>
      <c r="I7" s="14" t="s">
        <v>87</v>
      </c>
      <c r="J7">
        <v>0</v>
      </c>
      <c r="K7">
        <f t="shared" si="1"/>
        <v>0</v>
      </c>
    </row>
    <row r="8" spans="1:13">
      <c r="A8" s="15" t="s">
        <v>36</v>
      </c>
      <c r="B8" s="16">
        <v>0</v>
      </c>
      <c r="C8" s="3"/>
      <c r="D8" s="2">
        <f t="shared" si="0"/>
        <v>0</v>
      </c>
      <c r="I8" s="14" t="s">
        <v>89</v>
      </c>
      <c r="J8">
        <f>D17+D9</f>
        <v>5867.4310543000001</v>
      </c>
      <c r="K8">
        <f t="shared" si="1"/>
        <v>0.74436607505087793</v>
      </c>
    </row>
    <row r="9" spans="1:13">
      <c r="A9" s="15" t="s">
        <v>37</v>
      </c>
      <c r="B9" s="16">
        <v>51887695</v>
      </c>
      <c r="C9" s="8">
        <v>73</v>
      </c>
      <c r="D9" s="2">
        <f t="shared" si="0"/>
        <v>3787.801735</v>
      </c>
      <c r="E9" s="12" t="s">
        <v>89</v>
      </c>
    </row>
    <row r="10" spans="1:13">
      <c r="A10" s="15" t="s">
        <v>38</v>
      </c>
      <c r="B10" s="16">
        <v>0</v>
      </c>
      <c r="C10" s="3"/>
      <c r="D10" s="2">
        <f t="shared" si="0"/>
        <v>0</v>
      </c>
    </row>
    <row r="11" spans="1:13">
      <c r="A11" s="15" t="s">
        <v>39</v>
      </c>
      <c r="B11" s="16">
        <v>0</v>
      </c>
      <c r="C11" s="3"/>
      <c r="D11" s="2">
        <f t="shared" si="0"/>
        <v>0</v>
      </c>
    </row>
    <row r="12" spans="1:13">
      <c r="A12" s="15" t="s">
        <v>40</v>
      </c>
      <c r="B12" s="16">
        <v>115476</v>
      </c>
      <c r="C12" s="3">
        <v>73.3</v>
      </c>
      <c r="D12" s="2">
        <f t="shared" si="0"/>
        <v>8.4643907999999985</v>
      </c>
    </row>
    <row r="13" spans="1:13">
      <c r="A13" s="15" t="s">
        <v>41</v>
      </c>
      <c r="B13" s="16">
        <v>0</v>
      </c>
      <c r="C13" s="3"/>
      <c r="D13" s="2">
        <f t="shared" si="0"/>
        <v>0</v>
      </c>
    </row>
    <row r="14" spans="1:13">
      <c r="A14" s="15" t="s">
        <v>42</v>
      </c>
      <c r="B14" s="16">
        <v>0</v>
      </c>
      <c r="C14" s="8">
        <v>72</v>
      </c>
      <c r="D14" s="2">
        <f t="shared" si="0"/>
        <v>0</v>
      </c>
    </row>
    <row r="15" spans="1:13">
      <c r="A15" s="15" t="s">
        <v>43</v>
      </c>
      <c r="B15" s="16">
        <v>0</v>
      </c>
      <c r="C15" s="3"/>
      <c r="D15" s="2">
        <f t="shared" si="0"/>
        <v>0</v>
      </c>
    </row>
    <row r="16" spans="1:13">
      <c r="A16" s="15" t="s">
        <v>44</v>
      </c>
      <c r="B16" s="16">
        <v>7486630</v>
      </c>
      <c r="C16" s="8">
        <v>74.099999999999994</v>
      </c>
      <c r="D16" s="2">
        <f t="shared" si="0"/>
        <v>554.75928299999998</v>
      </c>
      <c r="E16" s="12" t="s">
        <v>86</v>
      </c>
    </row>
    <row r="17" spans="1:5">
      <c r="A17" s="15" t="s">
        <v>45</v>
      </c>
      <c r="B17" s="16">
        <v>28065173</v>
      </c>
      <c r="C17" s="8">
        <v>74.099999999999994</v>
      </c>
      <c r="D17" s="2">
        <f t="shared" si="0"/>
        <v>2079.6293193000001</v>
      </c>
      <c r="E17" s="12" t="s">
        <v>89</v>
      </c>
    </row>
    <row r="18" spans="1:5">
      <c r="A18" s="15" t="s">
        <v>46</v>
      </c>
      <c r="B18" s="16">
        <v>0</v>
      </c>
      <c r="C18" s="3"/>
      <c r="D18" s="2">
        <f t="shared" si="0"/>
        <v>0</v>
      </c>
    </row>
    <row r="19" spans="1:5">
      <c r="A19" s="15" t="s">
        <v>47</v>
      </c>
      <c r="B19" s="16">
        <v>0</v>
      </c>
      <c r="C19" s="8">
        <v>79.42</v>
      </c>
      <c r="D19" s="2">
        <f t="shared" si="0"/>
        <v>0</v>
      </c>
      <c r="E19" s="12" t="s">
        <v>89</v>
      </c>
    </row>
    <row r="20" spans="1:5">
      <c r="A20" s="15" t="s">
        <v>48</v>
      </c>
      <c r="B20" s="16">
        <v>0</v>
      </c>
      <c r="C20" s="3"/>
      <c r="D20" s="2">
        <f t="shared" si="0"/>
        <v>0</v>
      </c>
    </row>
    <row r="21" spans="1:5">
      <c r="A21" s="15" t="s">
        <v>49</v>
      </c>
      <c r="B21" s="16">
        <v>0</v>
      </c>
      <c r="C21" s="8">
        <v>73.3</v>
      </c>
      <c r="D21" s="2">
        <f t="shared" si="0"/>
        <v>0</v>
      </c>
    </row>
    <row r="22" spans="1:5">
      <c r="A22" s="15" t="s">
        <v>50</v>
      </c>
      <c r="B22" s="16">
        <v>642465</v>
      </c>
      <c r="C22" s="8">
        <v>93</v>
      </c>
      <c r="D22" s="2">
        <f t="shared" si="0"/>
        <v>59.749245000000002</v>
      </c>
      <c r="E22" s="12" t="s">
        <v>86</v>
      </c>
    </row>
    <row r="23" spans="1:5">
      <c r="A23" s="15" t="s">
        <v>51</v>
      </c>
      <c r="B23" s="16">
        <v>0</v>
      </c>
      <c r="C23" s="3"/>
      <c r="D23" s="2">
        <f t="shared" si="0"/>
        <v>0</v>
      </c>
    </row>
    <row r="24" spans="1:5">
      <c r="A24" s="15" t="s">
        <v>52</v>
      </c>
      <c r="B24" s="16">
        <v>0</v>
      </c>
      <c r="C24" s="8">
        <v>56.54</v>
      </c>
      <c r="D24" s="2">
        <f t="shared" si="0"/>
        <v>0</v>
      </c>
    </row>
    <row r="25" spans="1:5">
      <c r="A25" s="15" t="s">
        <v>53</v>
      </c>
      <c r="B25" s="16">
        <v>0</v>
      </c>
      <c r="C25" s="3"/>
      <c r="D25" s="2">
        <f t="shared" si="0"/>
        <v>0</v>
      </c>
    </row>
    <row r="26" spans="1:5">
      <c r="A26" s="15" t="s">
        <v>54</v>
      </c>
      <c r="B26" s="16">
        <v>23637794</v>
      </c>
      <c r="C26" s="8">
        <v>56.54</v>
      </c>
      <c r="D26" s="2">
        <f t="shared" si="0"/>
        <v>1336.48087276</v>
      </c>
      <c r="E26" s="12" t="s">
        <v>85</v>
      </c>
    </row>
    <row r="27" spans="1:5">
      <c r="A27" s="15" t="s">
        <v>55</v>
      </c>
      <c r="B27" s="16">
        <v>0</v>
      </c>
      <c r="C27" s="8">
        <v>94.04</v>
      </c>
      <c r="D27" s="2">
        <f t="shared" si="0"/>
        <v>0</v>
      </c>
    </row>
    <row r="28" spans="1:5">
      <c r="A28" s="15" t="s">
        <v>56</v>
      </c>
      <c r="B28" s="16">
        <v>0</v>
      </c>
      <c r="C28" s="8">
        <v>107</v>
      </c>
      <c r="D28" s="2">
        <f t="shared" si="0"/>
        <v>0</v>
      </c>
    </row>
    <row r="29" spans="1:5">
      <c r="A29" s="15" t="s">
        <v>57</v>
      </c>
      <c r="B29" s="16">
        <v>0</v>
      </c>
      <c r="C29" s="3"/>
      <c r="D29" s="2">
        <f t="shared" si="0"/>
        <v>0</v>
      </c>
    </row>
    <row r="30" spans="1:5">
      <c r="A30" s="15" t="s">
        <v>58</v>
      </c>
      <c r="B30" s="16">
        <v>0</v>
      </c>
      <c r="C30" s="8">
        <v>42.5</v>
      </c>
      <c r="D30" s="2">
        <f t="shared" si="0"/>
        <v>0</v>
      </c>
    </row>
    <row r="31" spans="1:5">
      <c r="A31" s="15" t="s">
        <v>59</v>
      </c>
      <c r="B31" s="16">
        <v>0</v>
      </c>
      <c r="C31" s="8">
        <v>42.5</v>
      </c>
      <c r="D31" s="2">
        <f t="shared" si="0"/>
        <v>0</v>
      </c>
    </row>
    <row r="32" spans="1:5">
      <c r="A32" s="15" t="s">
        <v>60</v>
      </c>
      <c r="B32" s="16">
        <v>0</v>
      </c>
      <c r="C32" s="3"/>
      <c r="D32" s="2">
        <f t="shared" si="0"/>
        <v>0</v>
      </c>
    </row>
    <row r="33" spans="1:9">
      <c r="A33" s="15" t="s">
        <v>61</v>
      </c>
      <c r="B33" s="16">
        <v>0</v>
      </c>
      <c r="C33" s="3"/>
      <c r="D33" s="2">
        <f t="shared" si="0"/>
        <v>0</v>
      </c>
    </row>
    <row r="34" spans="1:9">
      <c r="A34" s="15" t="s">
        <v>62</v>
      </c>
      <c r="B34" s="16">
        <v>0</v>
      </c>
      <c r="C34" s="3"/>
      <c r="D34" s="2">
        <f t="shared" si="0"/>
        <v>0</v>
      </c>
    </row>
    <row r="35" spans="1:9">
      <c r="A35" s="15" t="s">
        <v>63</v>
      </c>
      <c r="B35" s="16">
        <v>512912</v>
      </c>
      <c r="C35" s="8">
        <v>0</v>
      </c>
      <c r="D35" s="2">
        <f t="shared" si="0"/>
        <v>0</v>
      </c>
    </row>
    <row r="36" spans="1:9">
      <c r="A36" s="15" t="s">
        <v>64</v>
      </c>
      <c r="B36" s="16">
        <v>0</v>
      </c>
      <c r="C36" s="3"/>
      <c r="D36" s="2">
        <f t="shared" si="0"/>
        <v>0</v>
      </c>
    </row>
    <row r="37" spans="1:9">
      <c r="A37" s="15" t="s">
        <v>65</v>
      </c>
      <c r="B37" s="16">
        <v>2947586</v>
      </c>
      <c r="C37" s="3"/>
      <c r="D37" s="2">
        <f t="shared" si="0"/>
        <v>0</v>
      </c>
    </row>
    <row r="38" spans="1:9">
      <c r="A38" s="15" t="s">
        <v>66</v>
      </c>
      <c r="B38" s="16">
        <v>24788472</v>
      </c>
      <c r="C38" s="3"/>
      <c r="D38" s="2">
        <f t="shared" si="0"/>
        <v>0</v>
      </c>
    </row>
    <row r="39" spans="1:9">
      <c r="A39" s="15" t="s">
        <v>67</v>
      </c>
      <c r="B39" s="16">
        <v>82397</v>
      </c>
      <c r="C39" s="3"/>
      <c r="D39" s="2">
        <f t="shared" si="0"/>
        <v>0</v>
      </c>
    </row>
    <row r="40" spans="1:9">
      <c r="A40" s="15" t="s">
        <v>68</v>
      </c>
      <c r="B40" s="16">
        <v>16196863</v>
      </c>
      <c r="C40" s="3"/>
      <c r="D40" s="2">
        <f t="shared" si="0"/>
        <v>0</v>
      </c>
    </row>
    <row r="41" spans="1:9">
      <c r="A41" s="15" t="s">
        <v>69</v>
      </c>
      <c r="B41" s="16">
        <v>0</v>
      </c>
      <c r="C41" s="3"/>
      <c r="D41" s="2">
        <f t="shared" si="0"/>
        <v>0</v>
      </c>
    </row>
    <row r="42" spans="1:9">
      <c r="A42" s="15" t="s">
        <v>70</v>
      </c>
      <c r="B42" s="16">
        <v>1750992</v>
      </c>
      <c r="C42" s="8">
        <v>0</v>
      </c>
      <c r="D42" s="2">
        <f t="shared" si="0"/>
        <v>0</v>
      </c>
    </row>
    <row r="43" spans="1:9">
      <c r="A43" s="15" t="s">
        <v>71</v>
      </c>
      <c r="B43" s="16">
        <v>3704705</v>
      </c>
      <c r="C43" s="8">
        <v>0</v>
      </c>
      <c r="D43" s="2">
        <f t="shared" si="0"/>
        <v>0</v>
      </c>
    </row>
    <row r="44" spans="1:9">
      <c r="A44" s="15" t="s">
        <v>72</v>
      </c>
      <c r="B44" s="16">
        <v>7259792</v>
      </c>
      <c r="C44" s="3"/>
      <c r="D44" s="2">
        <f t="shared" si="0"/>
        <v>0</v>
      </c>
    </row>
    <row r="45" spans="1:9">
      <c r="A45" s="15" t="s">
        <v>73</v>
      </c>
      <c r="B45" s="16">
        <v>35182552</v>
      </c>
      <c r="C45" s="3">
        <v>41.666999999999994</v>
      </c>
      <c r="D45" s="2">
        <f t="shared" si="0"/>
        <v>1465.9513941839998</v>
      </c>
      <c r="E45" s="18" t="s">
        <v>100</v>
      </c>
      <c r="F45" s="2" t="s">
        <v>74</v>
      </c>
    </row>
    <row r="46" spans="1:9">
      <c r="A46" s="15" t="s">
        <v>75</v>
      </c>
      <c r="B46" s="16">
        <v>69599121</v>
      </c>
      <c r="C46" s="3">
        <v>24</v>
      </c>
      <c r="D46" s="2">
        <f t="shared" si="0"/>
        <v>1670.3789039999999</v>
      </c>
      <c r="E46" s="18"/>
      <c r="F46" s="2" t="s">
        <v>76</v>
      </c>
    </row>
    <row r="47" spans="1:9">
      <c r="A47" s="15" t="s">
        <v>77</v>
      </c>
      <c r="B47" s="16">
        <v>369052</v>
      </c>
      <c r="C47" s="3">
        <v>39.444759999999995</v>
      </c>
      <c r="D47" s="2">
        <f t="shared" si="0"/>
        <v>14.557167567519999</v>
      </c>
      <c r="E47" s="18"/>
      <c r="F47" s="2" t="s">
        <v>78</v>
      </c>
    </row>
    <row r="48" spans="1:9">
      <c r="I48" t="s">
        <v>99</v>
      </c>
    </row>
    <row r="49" spans="9:9" ht="144">
      <c r="I49" s="17" t="s">
        <v>95</v>
      </c>
    </row>
    <row r="50" spans="9:9" ht="96">
      <c r="I50" s="17" t="s">
        <v>96</v>
      </c>
    </row>
    <row r="51" spans="9:9" ht="80">
      <c r="I51" s="17" t="s">
        <v>97</v>
      </c>
    </row>
    <row r="52" spans="9:9" ht="48">
      <c r="I52" s="17" t="s">
        <v>98</v>
      </c>
    </row>
  </sheetData>
  <mergeCells count="1">
    <mergeCell ref="E45:E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ENE2HA</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dc:creator>
  <cp:lastModifiedBy>Rasmus LK</cp:lastModifiedBy>
  <dcterms:created xsi:type="dcterms:W3CDTF">2020-03-17T07:18:50Z</dcterms:created>
  <dcterms:modified xsi:type="dcterms:W3CDTF">2021-06-07T08:37:04Z</dcterms:modified>
</cp:coreProperties>
</file>