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 defaultThemeVersion="124226"/>
  <xr:revisionPtr revIDLastSave="0" documentId="13_ncr:1_{CF85853C-29C9-427B-A121-45D5514A860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XPORT DETENTION" sheetId="15" r:id="rId1"/>
    <sheet name="IMPORT DETENTION" sheetId="8" r:id="rId2"/>
  </sheets>
  <definedNames>
    <definedName name="_xlnm._FilterDatabase" localSheetId="1" hidden="1">'IMPORT DETENTION'!$A$5:$T$5</definedName>
    <definedName name="TEU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7" i="8" l="1"/>
  <c r="P6" i="8"/>
  <c r="N7" i="8"/>
  <c r="N6" i="8"/>
  <c r="O7" i="8" l="1"/>
  <c r="O6" i="8"/>
  <c r="N12" i="8"/>
  <c r="N9" i="8"/>
  <c r="N11" i="8"/>
  <c r="N10" i="8"/>
  <c r="N8" i="8"/>
  <c r="M12" i="8"/>
  <c r="Q12" i="8" s="1"/>
  <c r="M11" i="8"/>
  <c r="Q11" i="8" s="1"/>
  <c r="M10" i="8"/>
  <c r="Q10" i="8" s="1"/>
  <c r="M9" i="8"/>
  <c r="M8" i="8"/>
  <c r="Q8" i="8" s="1"/>
  <c r="Q7" i="8"/>
  <c r="H7" i="8"/>
  <c r="K7" i="8" s="1"/>
  <c r="H8" i="8"/>
  <c r="K8" i="8" s="1"/>
  <c r="H9" i="8"/>
  <c r="K9" i="8" s="1"/>
  <c r="H10" i="8"/>
  <c r="K10" i="8" s="1"/>
  <c r="H11" i="8"/>
  <c r="K11" i="8" s="1"/>
  <c r="H12" i="8"/>
  <c r="K12" i="8" s="1"/>
  <c r="Q9" i="8" l="1"/>
  <c r="Q6" i="8"/>
  <c r="T7" i="8"/>
  <c r="T8" i="8"/>
  <c r="T9" i="8"/>
  <c r="T10" i="8"/>
  <c r="T11" i="8"/>
  <c r="T12" i="8"/>
  <c r="T6" i="8"/>
  <c r="Q13" i="8" l="1"/>
  <c r="T13" i="8"/>
  <c r="S13" i="8" l="1"/>
  <c r="H6" i="8" l="1"/>
  <c r="K6" i="8" s="1"/>
  <c r="M7" i="15" l="1"/>
  <c r="H6" i="15"/>
  <c r="K6" i="15" s="1"/>
  <c r="N7" i="15" l="1"/>
</calcChain>
</file>

<file path=xl/sharedStrings.xml><?xml version="1.0" encoding="utf-8"?>
<sst xmlns="http://schemas.openxmlformats.org/spreadsheetml/2006/main" count="75" uniqueCount="42">
  <si>
    <t>S.NO</t>
  </si>
  <si>
    <t>SIZE</t>
  </si>
  <si>
    <t>BILL OF LADING NO</t>
  </si>
  <si>
    <t xml:space="preserve">CONTAINER NUMBER </t>
  </si>
  <si>
    <t>TOTAL DAYS</t>
  </si>
  <si>
    <t>EXCESS DAYS</t>
  </si>
  <si>
    <t>NO OF DAYS</t>
  </si>
  <si>
    <t>TOTAL</t>
  </si>
  <si>
    <t xml:space="preserve">VESSEL &amp; VOY </t>
  </si>
  <si>
    <t xml:space="preserve">DETENTION </t>
  </si>
  <si>
    <t xml:space="preserve">FREE DAYS </t>
  </si>
  <si>
    <t>TOTAL(USD)</t>
  </si>
  <si>
    <t>exchange rate</t>
  </si>
  <si>
    <t>SEKU9104397</t>
  </si>
  <si>
    <t>TRIU8631664</t>
  </si>
  <si>
    <t>SEKU9088803</t>
  </si>
  <si>
    <t>SEKU9101438</t>
  </si>
  <si>
    <t>FRSHNSABND0088</t>
  </si>
  <si>
    <t>SEKU9087772</t>
  </si>
  <si>
    <t>SHABGOUN IIX1254W</t>
  </si>
  <si>
    <t>CCLSUJEABND21991</t>
  </si>
  <si>
    <t>SEKU9088085</t>
  </si>
  <si>
    <t>SEKU9103301</t>
  </si>
  <si>
    <t>VIRGO V.0130I</t>
  </si>
  <si>
    <t>40 RH</t>
  </si>
  <si>
    <t>FRSHNSABND0047</t>
  </si>
  <si>
    <t>FRSHNSABND0048</t>
  </si>
  <si>
    <t>GLUON 18</t>
  </si>
  <si>
    <t>Total Amt (USD)</t>
  </si>
  <si>
    <t>Detention to be collected</t>
  </si>
  <si>
    <t>2nd slab (05th to 14days) @ $ 30.00)</t>
  </si>
  <si>
    <t>1st slab (0 to 05 days) @ $ NIL)</t>
  </si>
  <si>
    <t>3rd slab (15 to 24days) @ $ 42.00)</t>
  </si>
  <si>
    <t>3rd slab (25 to 34 days) @ $ 60.00)</t>
  </si>
  <si>
    <t>4th slab (35th day onwards) @ $ 90.00)</t>
  </si>
  <si>
    <t>MT PICK UP (SNTS)</t>
  </si>
  <si>
    <t>FULL  RETURN (RCFL)</t>
  </si>
  <si>
    <t>DISCHARGED (DCHF)</t>
  </si>
  <si>
    <t>EMPTY RETURNED (RCCN)</t>
  </si>
  <si>
    <t>Credited</t>
  </si>
  <si>
    <t>November-SOA</t>
  </si>
  <si>
    <t>October-SOA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</si>
</sst>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&quot;\&quot;#,##0;[Red]&quot;\&quot;\-#,##0"/>
    <numFmt numFmtId="168" formatCode="&quot;\&quot;#,##0.00;[Red]&quot;\&quot;\-#,##0.00"/>
    <numFmt numFmtId="169" formatCode="\$#,##0\ ;\(\$#,##0\)"/>
    <numFmt numFmtId="170" formatCode="&quot;\&quot;#,##0;[Red]&quot;\&quot;&quot;\&quot;\-#,##0"/>
    <numFmt numFmtId="171" formatCode="&quot;\&quot;#,##0.00;[Red]&quot;\&quot;&quot;\&quot;&quot;\&quot;&quot;\&quot;&quot;\&quot;&quot;\&quot;\-#,##0.00"/>
    <numFmt numFmtId="172" formatCode="&quot;VND&quot;#,##0_);[Red]\(&quot;VND&quot;#,##0\)"/>
    <numFmt numFmtId="173" formatCode="[$$-409]#,##0.00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ndalus"/>
      <family val="1"/>
    </font>
    <font>
      <b/>
      <sz val="10"/>
      <name val="Andalus"/>
      <family val="1"/>
    </font>
    <font>
      <sz val="10"/>
      <name val="Andalus"/>
      <family val="1"/>
    </font>
    <font>
      <sz val="10"/>
      <color indexed="8"/>
      <name val="Arial"/>
      <family val="2"/>
    </font>
    <font>
      <sz val="10"/>
      <name val="Helv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0"/>
      <name val="VNtimes new roman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3"/>
      <charset val="129"/>
    </font>
    <font>
      <sz val="10"/>
      <name val="굴림체"/>
      <family val="3"/>
      <charset val="129"/>
    </font>
    <font>
      <sz val="9"/>
      <name val="宋体"/>
      <charset val="134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ndalus"/>
      <family val="1"/>
    </font>
    <font>
      <sz val="10"/>
      <color theme="1"/>
      <name val="Andalus"/>
      <family val="1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">
    <xf numFmtId="0" fontId="0" fillId="0" borderId="0"/>
    <xf numFmtId="0" fontId="5" fillId="0" borderId="0">
      <alignment vertical="top"/>
    </xf>
    <xf numFmtId="0" fontId="6" fillId="0" borderId="0"/>
    <xf numFmtId="165" fontId="17" fillId="0" borderId="0" applyFont="0" applyFill="0" applyBorder="0" applyAlignment="0" applyProtection="0"/>
    <xf numFmtId="165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7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72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>
      <alignment vertical="top"/>
    </xf>
    <xf numFmtId="9" fontId="7" fillId="0" borderId="0" applyFont="0" applyFill="0" applyBorder="0" applyAlignment="0" applyProtection="0"/>
    <xf numFmtId="0" fontId="5" fillId="0" borderId="0">
      <alignment vertical="top"/>
    </xf>
    <xf numFmtId="0" fontId="1" fillId="0" borderId="1" applyNumberFormat="0" applyFont="0" applyFill="0" applyAlignment="0" applyProtection="0"/>
    <xf numFmtId="165" fontId="1" fillId="0" borderId="0" applyFont="0" applyFill="0" applyBorder="0" applyAlignment="0" applyProtection="0"/>
    <xf numFmtId="0" fontId="1" fillId="0" borderId="0"/>
    <xf numFmtId="40" fontId="12" fillId="0" borderId="0" applyFont="0" applyFill="0" applyBorder="0" applyAlignment="0" applyProtection="0"/>
    <xf numFmtId="38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3" fillId="0" borderId="0"/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8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15" fillId="0" borderId="0"/>
    <xf numFmtId="0" fontId="26" fillId="0" borderId="0"/>
  </cellStyleXfs>
  <cellXfs count="107">
    <xf numFmtId="0" fontId="0" fillId="0" borderId="0" xfId="0"/>
    <xf numFmtId="0" fontId="20" fillId="2" borderId="0" xfId="0" applyFont="1" applyFill="1"/>
    <xf numFmtId="0" fontId="21" fillId="2" borderId="0" xfId="0" applyFont="1" applyFill="1"/>
    <xf numFmtId="0" fontId="21" fillId="2" borderId="0" xfId="0" applyFont="1" applyFill="1" applyAlignment="1">
      <alignment horizontal="center"/>
    </xf>
    <xf numFmtId="16" fontId="20" fillId="2" borderId="0" xfId="0" applyNumberFormat="1" applyFont="1" applyFill="1" applyAlignment="1">
      <alignment horizontal="center"/>
    </xf>
    <xf numFmtId="16" fontId="21" fillId="2" borderId="0" xfId="0" applyNumberFormat="1" applyFont="1" applyFill="1" applyAlignment="1">
      <alignment horizontal="center"/>
    </xf>
    <xf numFmtId="14" fontId="22" fillId="0" borderId="2" xfId="0" applyNumberFormat="1" applyFont="1" applyBorder="1" applyAlignment="1">
      <alignment horizontal="left" vertical="top"/>
    </xf>
    <xf numFmtId="164" fontId="19" fillId="0" borderId="0" xfId="6" applyFont="1"/>
    <xf numFmtId="14" fontId="0" fillId="0" borderId="16" xfId="0" applyNumberFormat="1" applyBorder="1" applyAlignment="1">
      <alignment horizontal="left"/>
    </xf>
    <xf numFmtId="49" fontId="23" fillId="0" borderId="16" xfId="0" applyNumberFormat="1" applyFont="1" applyBorder="1"/>
    <xf numFmtId="166" fontId="25" fillId="2" borderId="16" xfId="0" applyNumberFormat="1" applyFont="1" applyFill="1" applyBorder="1" applyAlignment="1">
      <alignment vertical="center"/>
    </xf>
    <xf numFmtId="0" fontId="25" fillId="4" borderId="2" xfId="0" applyFont="1" applyFill="1" applyBorder="1" applyAlignment="1">
      <alignment horizontal="center"/>
    </xf>
    <xf numFmtId="166" fontId="25" fillId="0" borderId="17" xfId="0" applyNumberFormat="1" applyFont="1" applyBorder="1" applyAlignment="1">
      <alignment horizontal="center"/>
    </xf>
    <xf numFmtId="166" fontId="25" fillId="4" borderId="17" xfId="0" applyNumberFormat="1" applyFont="1" applyFill="1" applyBorder="1" applyAlignment="1">
      <alignment horizontal="center"/>
    </xf>
    <xf numFmtId="166" fontId="25" fillId="2" borderId="17" xfId="3" applyNumberFormat="1" applyFont="1" applyFill="1" applyBorder="1" applyAlignment="1">
      <alignment horizontal="center"/>
    </xf>
    <xf numFmtId="166" fontId="27" fillId="2" borderId="18" xfId="0" applyNumberFormat="1" applyFont="1" applyFill="1" applyBorder="1" applyAlignment="1">
      <alignment horizontal="center"/>
    </xf>
    <xf numFmtId="166" fontId="22" fillId="5" borderId="15" xfId="3" applyNumberFormat="1" applyFont="1" applyFill="1" applyBorder="1" applyAlignment="1">
      <alignment horizontal="center"/>
    </xf>
    <xf numFmtId="166" fontId="0" fillId="6" borderId="16" xfId="6" applyNumberFormat="1" applyFont="1" applyFill="1" applyBorder="1" applyAlignment="1">
      <alignment horizontal="center"/>
    </xf>
    <xf numFmtId="166" fontId="3" fillId="3" borderId="39" xfId="0" applyNumberFormat="1" applyFont="1" applyFill="1" applyBorder="1"/>
    <xf numFmtId="166" fontId="22" fillId="2" borderId="17" xfId="3" applyNumberFormat="1" applyFont="1" applyFill="1" applyBorder="1" applyAlignment="1">
      <alignment horizontal="center"/>
    </xf>
    <xf numFmtId="166" fontId="23" fillId="2" borderId="2" xfId="0" applyNumberFormat="1" applyFont="1" applyFill="1" applyBorder="1" applyAlignment="1">
      <alignment horizontal="center" vertical="center"/>
    </xf>
    <xf numFmtId="165" fontId="25" fillId="0" borderId="16" xfId="15" applyNumberFormat="1" applyFont="1" applyBorder="1" applyAlignment="1">
      <alignment horizontal="center" vertical="center"/>
    </xf>
    <xf numFmtId="0" fontId="22" fillId="4" borderId="2" xfId="0" applyFont="1" applyFill="1" applyBorder="1" applyAlignment="1">
      <alignment horizontal="center"/>
    </xf>
    <xf numFmtId="166" fontId="22" fillId="0" borderId="17" xfId="0" applyNumberFormat="1" applyFont="1" applyBorder="1" applyAlignment="1">
      <alignment horizontal="center"/>
    </xf>
    <xf numFmtId="0" fontId="2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5" fontId="3" fillId="3" borderId="22" xfId="0" applyNumberFormat="1" applyFont="1" applyFill="1" applyBorder="1" applyAlignment="1">
      <alignment horizontal="center"/>
    </xf>
    <xf numFmtId="165" fontId="2" fillId="5" borderId="14" xfId="3" applyFont="1" applyFill="1" applyBorder="1" applyAlignment="1">
      <alignment horizontal="center"/>
    </xf>
    <xf numFmtId="165" fontId="25" fillId="0" borderId="2" xfId="15" applyNumberFormat="1" applyFont="1" applyBorder="1" applyAlignment="1">
      <alignment horizontal="center" vertical="center"/>
    </xf>
    <xf numFmtId="165" fontId="0" fillId="0" borderId="0" xfId="3" applyFont="1"/>
    <xf numFmtId="49" fontId="23" fillId="0" borderId="16" xfId="0" applyNumberFormat="1" applyFont="1" applyBorder="1" applyAlignment="1">
      <alignment horizontal="center"/>
    </xf>
    <xf numFmtId="166" fontId="3" fillId="3" borderId="22" xfId="0" applyNumberFormat="1" applyFont="1" applyFill="1" applyBorder="1"/>
    <xf numFmtId="166" fontId="25" fillId="2" borderId="41" xfId="3" applyNumberFormat="1" applyFont="1" applyFill="1" applyBorder="1" applyAlignment="1">
      <alignment horizontal="center"/>
    </xf>
    <xf numFmtId="166" fontId="22" fillId="5" borderId="14" xfId="3" applyNumberFormat="1" applyFont="1" applyFill="1" applyBorder="1" applyAlignment="1">
      <alignment horizontal="center"/>
    </xf>
    <xf numFmtId="165" fontId="22" fillId="4" borderId="30" xfId="0" applyNumberFormat="1" applyFont="1" applyFill="1" applyBorder="1" applyAlignment="1">
      <alignment horizontal="center"/>
    </xf>
    <xf numFmtId="166" fontId="22" fillId="2" borderId="28" xfId="3" applyNumberFormat="1" applyFont="1" applyFill="1" applyBorder="1" applyAlignment="1">
      <alignment horizontal="center"/>
    </xf>
    <xf numFmtId="166" fontId="22" fillId="7" borderId="17" xfId="0" applyNumberFormat="1" applyFont="1" applyFill="1" applyBorder="1" applyAlignment="1">
      <alignment horizontal="center"/>
    </xf>
    <xf numFmtId="173" fontId="3" fillId="3" borderId="22" xfId="0" applyNumberFormat="1" applyFont="1" applyFill="1" applyBorder="1" applyAlignment="1">
      <alignment horizontal="center"/>
    </xf>
    <xf numFmtId="166" fontId="22" fillId="2" borderId="29" xfId="3" applyNumberFormat="1" applyFont="1" applyFill="1" applyBorder="1" applyAlignment="1">
      <alignment horizontal="center"/>
    </xf>
    <xf numFmtId="166" fontId="22" fillId="7" borderId="29" xfId="3" applyNumberFormat="1" applyFont="1" applyFill="1" applyBorder="1" applyAlignment="1">
      <alignment horizontal="center"/>
    </xf>
    <xf numFmtId="166" fontId="22" fillId="2" borderId="42" xfId="3" applyNumberFormat="1" applyFont="1" applyFill="1" applyBorder="1" applyAlignment="1">
      <alignment horizontal="center"/>
    </xf>
    <xf numFmtId="166" fontId="22" fillId="2" borderId="27" xfId="3" applyNumberFormat="1" applyFont="1" applyFill="1" applyBorder="1" applyAlignment="1">
      <alignment horizontal="center"/>
    </xf>
    <xf numFmtId="166" fontId="22" fillId="2" borderId="43" xfId="3" applyNumberFormat="1" applyFont="1" applyFill="1" applyBorder="1" applyAlignment="1">
      <alignment horizontal="center"/>
    </xf>
    <xf numFmtId="166" fontId="22" fillId="7" borderId="43" xfId="3" applyNumberFormat="1" applyFont="1" applyFill="1" applyBorder="1" applyAlignment="1">
      <alignment horizontal="center"/>
    </xf>
    <xf numFmtId="166" fontId="22" fillId="2" borderId="44" xfId="3" applyNumberFormat="1" applyFont="1" applyFill="1" applyBorder="1" applyAlignment="1">
      <alignment horizontal="center"/>
    </xf>
    <xf numFmtId="166" fontId="22" fillId="7" borderId="44" xfId="3" applyNumberFormat="1" applyFont="1" applyFill="1" applyBorder="1" applyAlignment="1">
      <alignment horizontal="center"/>
    </xf>
    <xf numFmtId="166" fontId="22" fillId="2" borderId="45" xfId="3" applyNumberFormat="1" applyFont="1" applyFill="1" applyBorder="1" applyAlignment="1">
      <alignment horizontal="center"/>
    </xf>
    <xf numFmtId="166" fontId="22" fillId="2" borderId="40" xfId="3" applyNumberFormat="1" applyFont="1" applyFill="1" applyBorder="1" applyAlignment="1">
      <alignment horizontal="center"/>
    </xf>
    <xf numFmtId="166" fontId="22" fillId="2" borderId="31" xfId="3" applyNumberFormat="1" applyFont="1" applyFill="1" applyBorder="1" applyAlignment="1">
      <alignment horizontal="center"/>
    </xf>
    <xf numFmtId="166" fontId="22" fillId="7" borderId="31" xfId="3" applyNumberFormat="1" applyFont="1" applyFill="1" applyBorder="1" applyAlignment="1">
      <alignment horizontal="center"/>
    </xf>
    <xf numFmtId="166" fontId="22" fillId="7" borderId="5" xfId="3" applyNumberFormat="1" applyFont="1" applyFill="1" applyBorder="1" applyAlignment="1">
      <alignment horizontal="center"/>
    </xf>
    <xf numFmtId="166" fontId="22" fillId="7" borderId="40" xfId="3" applyNumberFormat="1" applyFont="1" applyFill="1" applyBorder="1" applyAlignment="1">
      <alignment horizontal="center"/>
    </xf>
    <xf numFmtId="166" fontId="22" fillId="7" borderId="6" xfId="3" applyNumberFormat="1" applyFont="1" applyFill="1" applyBorder="1" applyAlignment="1">
      <alignment horizontal="center"/>
    </xf>
    <xf numFmtId="165" fontId="3" fillId="3" borderId="19" xfId="0" applyNumberFormat="1" applyFont="1" applyFill="1" applyBorder="1" applyAlignment="1">
      <alignment horizontal="center"/>
    </xf>
    <xf numFmtId="165" fontId="3" fillId="3" borderId="22" xfId="0" applyNumberFormat="1" applyFont="1" applyFill="1" applyBorder="1" applyAlignment="1">
      <alignment horizontal="center"/>
    </xf>
    <xf numFmtId="0" fontId="4" fillId="4" borderId="34" xfId="0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 wrapText="1"/>
    </xf>
    <xf numFmtId="0" fontId="4" fillId="4" borderId="36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4" fillId="4" borderId="33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4" fillId="4" borderId="25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4" borderId="38" xfId="0" applyFont="1" applyFill="1" applyBorder="1" applyAlignment="1">
      <alignment horizontal="center" vertical="center" wrapText="1"/>
    </xf>
    <xf numFmtId="0" fontId="4" fillId="4" borderId="26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 wrapText="1"/>
    </xf>
    <xf numFmtId="0" fontId="4" fillId="4" borderId="24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4" fillId="6" borderId="1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0" xfId="0" applyBorder="1" applyAlignment="1"/>
    <xf numFmtId="166" fontId="23" fillId="2" borderId="16" xfId="0" applyNumberFormat="1" applyFont="1" applyFill="1" applyBorder="1" applyAlignment="1">
      <alignment horizontal="center" vertical="center"/>
    </xf>
    <xf numFmtId="14" fontId="22" fillId="0" borderId="16" xfId="0" applyNumberFormat="1" applyFont="1" applyBorder="1" applyAlignment="1">
      <alignment horizontal="left" vertical="top"/>
    </xf>
    <xf numFmtId="0" fontId="22" fillId="4" borderId="16" xfId="0" applyFont="1" applyFill="1" applyBorder="1" applyAlignment="1">
      <alignment horizontal="center"/>
    </xf>
    <xf numFmtId="166" fontId="22" fillId="0" borderId="21" xfId="0" applyNumberFormat="1" applyFont="1" applyBorder="1" applyAlignment="1">
      <alignment horizontal="center"/>
    </xf>
    <xf numFmtId="166" fontId="22" fillId="5" borderId="5" xfId="3" applyNumberFormat="1" applyFont="1" applyFill="1" applyBorder="1" applyAlignment="1">
      <alignment horizontal="center"/>
    </xf>
    <xf numFmtId="0" fontId="0" fillId="0" borderId="20" xfId="0" applyBorder="1"/>
    <xf numFmtId="0" fontId="0" fillId="0" borderId="0" xfId="0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166" fontId="27" fillId="2" borderId="46" xfId="0" applyNumberFormat="1" applyFont="1" applyFill="1" applyBorder="1" applyAlignment="1">
      <alignment horizontal="center"/>
    </xf>
    <xf numFmtId="0" fontId="0" fillId="0" borderId="5" xfId="0" applyBorder="1"/>
  </cellXfs>
  <cellStyles count="38">
    <cellStyle name="_Emkay Detention" xfId="1" xr:uid="{00000000-0005-0000-0000-000000000000}"/>
    <cellStyle name="_frttaxworking" xfId="2" xr:uid="{00000000-0005-0000-0000-000001000000}"/>
    <cellStyle name="Comma" xfId="3" builtinId="3"/>
    <cellStyle name="Comma 2" xfId="4" xr:uid="{00000000-0005-0000-0000-000003000000}"/>
    <cellStyle name="Comma0" xfId="5" xr:uid="{00000000-0005-0000-0000-000004000000}"/>
    <cellStyle name="Currency" xfId="6" builtinId="4"/>
    <cellStyle name="Currency 2" xfId="7" xr:uid="{00000000-0005-0000-0000-000006000000}"/>
    <cellStyle name="Currency0" xfId="8" xr:uid="{00000000-0005-0000-0000-000007000000}"/>
    <cellStyle name="Date" xfId="9" xr:uid="{00000000-0005-0000-0000-000008000000}"/>
    <cellStyle name="Fixed" xfId="10" xr:uid="{00000000-0005-0000-0000-000009000000}"/>
    <cellStyle name="Heading 1 2" xfId="11" xr:uid="{00000000-0005-0000-0000-00000A000000}"/>
    <cellStyle name="Heading 2 2" xfId="12" xr:uid="{00000000-0005-0000-0000-00000B000000}"/>
    <cellStyle name="Hyperlink 2" xfId="13" xr:uid="{00000000-0005-0000-0000-00000C000000}"/>
    <cellStyle name="Normal" xfId="0" builtinId="0"/>
    <cellStyle name="Normal - Style1" xfId="14" xr:uid="{00000000-0005-0000-0000-00000E000000}"/>
    <cellStyle name="Normal 2" xfId="15" xr:uid="{00000000-0005-0000-0000-00000F000000}"/>
    <cellStyle name="Normal 3" xfId="16" xr:uid="{00000000-0005-0000-0000-000010000000}"/>
    <cellStyle name="Normal 4" xfId="17" xr:uid="{00000000-0005-0000-0000-000011000000}"/>
    <cellStyle name="Normal 5" xfId="18" xr:uid="{00000000-0005-0000-0000-000012000000}"/>
    <cellStyle name="Normal 6" xfId="19" xr:uid="{00000000-0005-0000-0000-000013000000}"/>
    <cellStyle name="Normal 7" xfId="20" xr:uid="{00000000-0005-0000-0000-000014000000}"/>
    <cellStyle name="Normal 8" xfId="37" xr:uid="{DCE8B510-7E24-4D23-80CB-A2A2BC4007FC}"/>
    <cellStyle name="Percent 2" xfId="21" xr:uid="{00000000-0005-0000-0000-000015000000}"/>
    <cellStyle name="Style 1" xfId="22" xr:uid="{00000000-0005-0000-0000-000016000000}"/>
    <cellStyle name="Total 2" xfId="23" xr:uid="{00000000-0005-0000-0000-000017000000}"/>
    <cellStyle name="เครื่องหมายจุลภาค_TRANSLINER DEMURRAGE COLLECTION FORMAT3" xfId="24" xr:uid="{00000000-0005-0000-0000-000018000000}"/>
    <cellStyle name="ปกติ_TRANSLINER DEMURRAGE COLLECTION FORMAT3" xfId="25" xr:uid="{00000000-0005-0000-0000-000019000000}"/>
    <cellStyle name="똿뗦먛귟 [0.00]_PRODUCT DETAIL Q1" xfId="26" xr:uid="{00000000-0005-0000-0000-00001A000000}"/>
    <cellStyle name="똿뗦먛귟_PRODUCT DETAIL Q1" xfId="27" xr:uid="{00000000-0005-0000-0000-00001B000000}"/>
    <cellStyle name="믅됞 [0.00]_PRODUCT DETAIL Q1" xfId="28" xr:uid="{00000000-0005-0000-0000-00001C000000}"/>
    <cellStyle name="믅됞_PRODUCT DETAIL Q1" xfId="29" xr:uid="{00000000-0005-0000-0000-00001D000000}"/>
    <cellStyle name="백분율_HOBONG" xfId="30" xr:uid="{00000000-0005-0000-0000-00001E000000}"/>
    <cellStyle name="뷭?_BOOKSHIP" xfId="31" xr:uid="{00000000-0005-0000-0000-00001F000000}"/>
    <cellStyle name="콤마 [0]_1202" xfId="32" xr:uid="{00000000-0005-0000-0000-000020000000}"/>
    <cellStyle name="콤마_1202" xfId="33" xr:uid="{00000000-0005-0000-0000-000021000000}"/>
    <cellStyle name="통화 [0]_1202" xfId="34" xr:uid="{00000000-0005-0000-0000-000022000000}"/>
    <cellStyle name="통화_1202" xfId="35" xr:uid="{00000000-0005-0000-0000-000023000000}"/>
    <cellStyle name="표준_(정보부문)월별인원계획" xfId="36" xr:uid="{00000000-0005-0000-0000-00002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E80B7-EB11-4A76-942C-A6FFDF31CC49}">
  <dimension ref="A1:N8"/>
  <sheetViews>
    <sheetView workbookViewId="0">
      <selection activeCell="F3" sqref="F3:F5"/>
    </sheetView>
  </sheetViews>
  <sheetFormatPr defaultColWidth="9.109375" defaultRowHeight="14.4"/>
  <cols>
    <col min="1" max="1" width="14" customWidth="1"/>
    <col min="2" max="2" width="19.88671875" customWidth="1"/>
    <col min="3" max="3" width="20.88671875" bestFit="1" customWidth="1"/>
    <col min="4" max="4" width="23" customWidth="1"/>
    <col min="5" max="5" width="8" customWidth="1"/>
    <col min="6" max="6" width="12.109375" bestFit="1" customWidth="1"/>
    <col min="7" max="7" width="13.5546875" bestFit="1" customWidth="1"/>
    <col min="8" max="8" width="12.88671875" customWidth="1"/>
    <col min="9" max="9" width="10.33203125" bestFit="1" customWidth="1"/>
    <col min="10" max="11" width="9.109375" customWidth="1"/>
    <col min="12" max="12" width="11.5546875" customWidth="1"/>
    <col min="13" max="13" width="16.88671875" bestFit="1" customWidth="1"/>
    <col min="14" max="14" width="18" customWidth="1"/>
    <col min="16" max="16" width="10.5546875" bestFit="1" customWidth="1"/>
  </cols>
  <sheetData>
    <row r="1" spans="1:14" ht="15" thickBot="1">
      <c r="A1" s="4"/>
      <c r="B1" s="1"/>
      <c r="C1" s="1"/>
      <c r="D1" s="2"/>
      <c r="E1" s="3"/>
      <c r="F1" s="3"/>
      <c r="G1" s="5"/>
      <c r="H1" s="3"/>
      <c r="I1" s="3"/>
      <c r="J1" s="3"/>
      <c r="K1" s="2"/>
      <c r="L1" s="2"/>
      <c r="M1" s="2"/>
      <c r="N1" s="2"/>
    </row>
    <row r="2" spans="1:14" ht="16.2" thickBot="1">
      <c r="A2" s="61" t="s">
        <v>9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3"/>
    </row>
    <row r="3" spans="1:14" ht="20.25" customHeight="1">
      <c r="A3" s="64" t="s">
        <v>0</v>
      </c>
      <c r="B3" s="67" t="s">
        <v>2</v>
      </c>
      <c r="C3" s="67" t="s">
        <v>8</v>
      </c>
      <c r="D3" s="67" t="s">
        <v>3</v>
      </c>
      <c r="E3" s="67" t="s">
        <v>1</v>
      </c>
      <c r="F3" s="70" t="s">
        <v>35</v>
      </c>
      <c r="G3" s="73" t="s">
        <v>36</v>
      </c>
      <c r="H3" s="76" t="s">
        <v>4</v>
      </c>
      <c r="I3" s="70" t="s">
        <v>10</v>
      </c>
      <c r="J3" s="55" t="s">
        <v>5</v>
      </c>
      <c r="K3" s="85" t="s">
        <v>6</v>
      </c>
      <c r="L3" s="82" t="s">
        <v>12</v>
      </c>
      <c r="M3" s="58" t="s">
        <v>7</v>
      </c>
      <c r="N3" s="79" t="s">
        <v>7</v>
      </c>
    </row>
    <row r="4" spans="1:14" ht="15" customHeight="1">
      <c r="A4" s="65"/>
      <c r="B4" s="68"/>
      <c r="C4" s="68"/>
      <c r="D4" s="68"/>
      <c r="E4" s="68"/>
      <c r="F4" s="71"/>
      <c r="G4" s="74"/>
      <c r="H4" s="77"/>
      <c r="I4" s="71"/>
      <c r="J4" s="56"/>
      <c r="K4" s="86"/>
      <c r="L4" s="83"/>
      <c r="M4" s="59"/>
      <c r="N4" s="80"/>
    </row>
    <row r="5" spans="1:14" ht="15" thickBot="1">
      <c r="A5" s="66"/>
      <c r="B5" s="69"/>
      <c r="C5" s="69"/>
      <c r="D5" s="69"/>
      <c r="E5" s="69"/>
      <c r="F5" s="72"/>
      <c r="G5" s="75"/>
      <c r="H5" s="78"/>
      <c r="I5" s="72"/>
      <c r="J5" s="57"/>
      <c r="K5" s="87"/>
      <c r="L5" s="84"/>
      <c r="M5" s="60"/>
      <c r="N5" s="81"/>
    </row>
    <row r="6" spans="1:14" ht="15" thickBot="1">
      <c r="A6" s="15"/>
      <c r="B6" s="15"/>
      <c r="C6" s="30"/>
      <c r="D6" s="15"/>
      <c r="E6" s="10"/>
      <c r="F6" s="8"/>
      <c r="G6" s="8"/>
      <c r="H6" s="11">
        <f>G6-F6+1</f>
        <v>1</v>
      </c>
      <c r="I6" s="12">
        <v>10</v>
      </c>
      <c r="J6" s="13"/>
      <c r="K6" s="19">
        <f>H6-I6</f>
        <v>-9</v>
      </c>
      <c r="L6" s="14"/>
      <c r="M6" s="32"/>
      <c r="N6" s="33"/>
    </row>
    <row r="7" spans="1:14" ht="16.2" thickBot="1">
      <c r="A7" s="53" t="s">
        <v>7</v>
      </c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31">
        <f>SUM(M6:M6)</f>
        <v>0</v>
      </c>
      <c r="N7" s="27">
        <f>SUM(N6:N6)</f>
        <v>0</v>
      </c>
    </row>
    <row r="8" spans="1:14">
      <c r="N8" s="7"/>
    </row>
  </sheetData>
  <mergeCells count="16">
    <mergeCell ref="A7:L7"/>
    <mergeCell ref="J3:J5"/>
    <mergeCell ref="M3:M5"/>
    <mergeCell ref="A2:N2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N3:N5"/>
    <mergeCell ref="L3:L5"/>
    <mergeCell ref="K3:K5"/>
  </mergeCells>
  <phoneticPr fontId="24" type="noConversion"/>
  <conditionalFormatting sqref="D8:D1048576 D1:D5">
    <cfRule type="duplicateValues" dxfId="0" priority="29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9"/>
  <sheetViews>
    <sheetView tabSelected="1" zoomScale="98" zoomScaleNormal="98" workbookViewId="0">
      <pane ySplit="5" topLeftCell="A6" activePane="bottomLeft" state="frozen"/>
      <selection pane="bottomLeft" activeCell="B9" sqref="B9"/>
    </sheetView>
  </sheetViews>
  <sheetFormatPr defaultRowHeight="14.4"/>
  <cols>
    <col min="1" max="1" width="5.109375" bestFit="1" customWidth="1"/>
    <col min="2" max="2" width="23.109375" bestFit="1" customWidth="1"/>
    <col min="3" max="3" width="26.88671875" bestFit="1" customWidth="1"/>
    <col min="4" max="4" width="23" style="25" customWidth="1"/>
    <col min="5" max="5" width="8.5546875" customWidth="1"/>
    <col min="6" max="6" width="12.109375" customWidth="1"/>
    <col min="7" max="7" width="13.5546875" customWidth="1"/>
    <col min="8" max="8" width="12.88671875" customWidth="1"/>
    <col min="9" max="9" width="10.33203125" customWidth="1"/>
    <col min="10" max="17" width="9.109375" customWidth="1"/>
    <col min="18" max="18" width="13.33203125" customWidth="1"/>
    <col min="19" max="19" width="17.109375" customWidth="1"/>
    <col min="20" max="20" width="18" customWidth="1"/>
    <col min="21" max="21" width="13.88671875" bestFit="1" customWidth="1"/>
  </cols>
  <sheetData>
    <row r="1" spans="1:21" ht="15" thickBot="1">
      <c r="A1" s="4"/>
      <c r="B1" s="1"/>
      <c r="C1" s="1"/>
      <c r="D1" s="24"/>
      <c r="E1" s="3"/>
      <c r="F1" s="3"/>
      <c r="G1" s="5"/>
      <c r="H1" s="3"/>
      <c r="I1" s="3"/>
      <c r="J1" s="3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1" ht="16.2" thickBot="1">
      <c r="A2" s="61" t="s">
        <v>9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96"/>
    </row>
    <row r="3" spans="1:21" ht="20.25" customHeight="1">
      <c r="A3" s="64" t="s">
        <v>0</v>
      </c>
      <c r="B3" s="67" t="s">
        <v>2</v>
      </c>
      <c r="C3" s="67" t="s">
        <v>8</v>
      </c>
      <c r="D3" s="67" t="s">
        <v>3</v>
      </c>
      <c r="E3" s="67" t="s">
        <v>1</v>
      </c>
      <c r="F3" s="70" t="s">
        <v>37</v>
      </c>
      <c r="G3" s="73" t="s">
        <v>38</v>
      </c>
      <c r="H3" s="76" t="s">
        <v>4</v>
      </c>
      <c r="I3" s="70" t="s">
        <v>10</v>
      </c>
      <c r="J3" s="73" t="s">
        <v>5</v>
      </c>
      <c r="K3" s="85" t="s">
        <v>6</v>
      </c>
      <c r="L3" s="85" t="s">
        <v>31</v>
      </c>
      <c r="M3" s="92" t="s">
        <v>30</v>
      </c>
      <c r="N3" s="82" t="s">
        <v>32</v>
      </c>
      <c r="O3" s="85" t="s">
        <v>33</v>
      </c>
      <c r="P3" s="92" t="s">
        <v>34</v>
      </c>
      <c r="Q3" s="89" t="s">
        <v>28</v>
      </c>
      <c r="R3" s="82" t="s">
        <v>12</v>
      </c>
      <c r="S3" s="58" t="s">
        <v>7</v>
      </c>
      <c r="T3" s="79" t="s">
        <v>11</v>
      </c>
      <c r="U3" s="55" t="s">
        <v>39</v>
      </c>
    </row>
    <row r="4" spans="1:21" ht="15" customHeight="1">
      <c r="A4" s="65"/>
      <c r="B4" s="68"/>
      <c r="C4" s="68"/>
      <c r="D4" s="68"/>
      <c r="E4" s="68"/>
      <c r="F4" s="71"/>
      <c r="G4" s="74"/>
      <c r="H4" s="77"/>
      <c r="I4" s="71"/>
      <c r="J4" s="74"/>
      <c r="K4" s="86"/>
      <c r="L4" s="94"/>
      <c r="M4" s="93"/>
      <c r="N4" s="103"/>
      <c r="O4" s="94"/>
      <c r="P4" s="93"/>
      <c r="Q4" s="90"/>
      <c r="R4" s="104"/>
      <c r="S4" s="59"/>
      <c r="T4" s="80"/>
      <c r="U4" s="56"/>
    </row>
    <row r="5" spans="1:21" ht="15" thickBot="1">
      <c r="A5" s="66"/>
      <c r="B5" s="69"/>
      <c r="C5" s="69"/>
      <c r="D5" s="69"/>
      <c r="E5" s="69"/>
      <c r="F5" s="72"/>
      <c r="G5" s="75"/>
      <c r="H5" s="78"/>
      <c r="I5" s="72"/>
      <c r="J5" s="75"/>
      <c r="K5" s="87"/>
      <c r="L5" s="94"/>
      <c r="M5" s="93"/>
      <c r="N5" s="103"/>
      <c r="O5" s="95"/>
      <c r="P5" s="93"/>
      <c r="Q5" s="91"/>
      <c r="R5" s="84"/>
      <c r="S5" s="60"/>
      <c r="T5" s="81"/>
      <c r="U5" s="57"/>
    </row>
    <row r="6" spans="1:21">
      <c r="A6" s="105">
        <v>1</v>
      </c>
      <c r="B6" s="20" t="s">
        <v>20</v>
      </c>
      <c r="C6" s="9" t="s">
        <v>23</v>
      </c>
      <c r="D6" s="28" t="s">
        <v>21</v>
      </c>
      <c r="E6" s="21" t="s">
        <v>24</v>
      </c>
      <c r="F6" s="6">
        <v>44623</v>
      </c>
      <c r="G6" s="6">
        <v>44713</v>
      </c>
      <c r="H6" s="22">
        <f t="shared" ref="H6" si="0">G6-F6+1</f>
        <v>91</v>
      </c>
      <c r="I6" s="36">
        <v>21</v>
      </c>
      <c r="J6" s="34"/>
      <c r="K6" s="41">
        <f t="shared" ref="K6:K12" si="1">H6-I6</f>
        <v>70</v>
      </c>
      <c r="L6" s="43">
        <v>0</v>
      </c>
      <c r="M6" s="39">
        <v>0</v>
      </c>
      <c r="N6" s="51">
        <f>3*42</f>
        <v>126</v>
      </c>
      <c r="O6" s="52">
        <f>10*60</f>
        <v>600</v>
      </c>
      <c r="P6" s="39">
        <f>57*90</f>
        <v>5130</v>
      </c>
      <c r="Q6" s="50">
        <f>SUM(M6:P6)</f>
        <v>5856</v>
      </c>
      <c r="R6" s="35">
        <v>322500</v>
      </c>
      <c r="S6" s="17">
        <v>1439100288</v>
      </c>
      <c r="T6" s="16">
        <f>S6/R6</f>
        <v>4462.3264744186044</v>
      </c>
      <c r="U6" s="106" t="s">
        <v>40</v>
      </c>
    </row>
    <row r="7" spans="1:21">
      <c r="A7" s="105">
        <v>2</v>
      </c>
      <c r="B7" s="20" t="s">
        <v>20</v>
      </c>
      <c r="C7" s="9" t="s">
        <v>23</v>
      </c>
      <c r="D7" s="28" t="s">
        <v>22</v>
      </c>
      <c r="E7" s="21" t="s">
        <v>24</v>
      </c>
      <c r="F7" s="6">
        <v>44623</v>
      </c>
      <c r="G7" s="6">
        <v>44713</v>
      </c>
      <c r="H7" s="22">
        <f t="shared" ref="H7:H12" si="2">G7-F7+1</f>
        <v>91</v>
      </c>
      <c r="I7" s="36">
        <v>21</v>
      </c>
      <c r="J7" s="34"/>
      <c r="K7" s="42">
        <f t="shared" si="1"/>
        <v>70</v>
      </c>
      <c r="L7" s="43">
        <v>0</v>
      </c>
      <c r="M7" s="39">
        <v>0</v>
      </c>
      <c r="N7" s="51">
        <f>3*42</f>
        <v>126</v>
      </c>
      <c r="O7" s="49">
        <f>10*60</f>
        <v>600</v>
      </c>
      <c r="P7" s="39">
        <f>57*90</f>
        <v>5130</v>
      </c>
      <c r="Q7" s="45">
        <f>SUM(M7:P7)</f>
        <v>5856</v>
      </c>
      <c r="R7" s="35">
        <v>322500</v>
      </c>
      <c r="S7" s="17">
        <v>1439100288</v>
      </c>
      <c r="T7" s="16">
        <f t="shared" ref="T7:T12" si="3">S7/R7</f>
        <v>4462.3264744186044</v>
      </c>
      <c r="U7" s="106" t="s">
        <v>41</v>
      </c>
    </row>
    <row r="8" spans="1:21">
      <c r="A8" s="105">
        <v>3</v>
      </c>
      <c r="B8" s="20" t="s">
        <v>25</v>
      </c>
      <c r="C8" s="9" t="s">
        <v>19</v>
      </c>
      <c r="D8" s="28" t="s">
        <v>16</v>
      </c>
      <c r="E8" s="21" t="s">
        <v>24</v>
      </c>
      <c r="F8" s="6">
        <v>44639</v>
      </c>
      <c r="G8" s="6">
        <v>44658</v>
      </c>
      <c r="H8" s="22">
        <f t="shared" si="2"/>
        <v>20</v>
      </c>
      <c r="I8" s="23">
        <v>10</v>
      </c>
      <c r="J8" s="34"/>
      <c r="K8" s="42">
        <f t="shared" si="1"/>
        <v>10</v>
      </c>
      <c r="L8" s="42">
        <v>0</v>
      </c>
      <c r="M8" s="38">
        <f t="shared" ref="M8:M12" si="4">4*30</f>
        <v>120</v>
      </c>
      <c r="N8" s="47">
        <f>42*6</f>
        <v>252</v>
      </c>
      <c r="O8" s="48">
        <v>0</v>
      </c>
      <c r="P8" s="40">
        <v>0</v>
      </c>
      <c r="Q8" s="44">
        <f t="shared" ref="Q8:Q12" si="5">SUM(M8:P8)</f>
        <v>372</v>
      </c>
      <c r="R8" s="35">
        <v>322500</v>
      </c>
      <c r="S8" s="17">
        <v>90386328</v>
      </c>
      <c r="T8" s="16">
        <f t="shared" si="3"/>
        <v>280.26768372093022</v>
      </c>
      <c r="U8" s="106" t="s">
        <v>41</v>
      </c>
    </row>
    <row r="9" spans="1:21">
      <c r="A9" s="105">
        <v>4</v>
      </c>
      <c r="B9" s="20" t="s">
        <v>25</v>
      </c>
      <c r="C9" s="9" t="s">
        <v>19</v>
      </c>
      <c r="D9" s="28" t="s">
        <v>13</v>
      </c>
      <c r="E9" s="21" t="s">
        <v>24</v>
      </c>
      <c r="F9" s="6">
        <v>44639</v>
      </c>
      <c r="G9" s="6">
        <v>44659</v>
      </c>
      <c r="H9" s="22">
        <f t="shared" si="2"/>
        <v>21</v>
      </c>
      <c r="I9" s="23">
        <v>10</v>
      </c>
      <c r="J9" s="34"/>
      <c r="K9" s="42">
        <f t="shared" si="1"/>
        <v>11</v>
      </c>
      <c r="L9" s="42">
        <v>0</v>
      </c>
      <c r="M9" s="40">
        <f t="shared" si="4"/>
        <v>120</v>
      </c>
      <c r="N9" s="46">
        <f>42*7</f>
        <v>294</v>
      </c>
      <c r="O9" s="48">
        <v>0</v>
      </c>
      <c r="P9" s="40">
        <v>0</v>
      </c>
      <c r="Q9" s="44">
        <f t="shared" si="5"/>
        <v>414</v>
      </c>
      <c r="R9" s="35">
        <v>322500</v>
      </c>
      <c r="S9" s="17">
        <v>100591236</v>
      </c>
      <c r="T9" s="16">
        <f t="shared" si="3"/>
        <v>311.91080930232556</v>
      </c>
      <c r="U9" s="106" t="s">
        <v>41</v>
      </c>
    </row>
    <row r="10" spans="1:21">
      <c r="A10" s="105">
        <v>5</v>
      </c>
      <c r="B10" s="20" t="s">
        <v>26</v>
      </c>
      <c r="C10" s="9" t="s">
        <v>19</v>
      </c>
      <c r="D10" s="28" t="s">
        <v>15</v>
      </c>
      <c r="E10" s="21" t="s">
        <v>24</v>
      </c>
      <c r="F10" s="6">
        <v>44639</v>
      </c>
      <c r="G10" s="6">
        <v>44658</v>
      </c>
      <c r="H10" s="22">
        <f t="shared" si="2"/>
        <v>20</v>
      </c>
      <c r="I10" s="23">
        <v>10</v>
      </c>
      <c r="J10" s="34"/>
      <c r="K10" s="42">
        <f t="shared" si="1"/>
        <v>10</v>
      </c>
      <c r="L10" s="42">
        <v>0</v>
      </c>
      <c r="M10" s="40">
        <f t="shared" si="4"/>
        <v>120</v>
      </c>
      <c r="N10" s="46">
        <f t="shared" ref="N10:N11" si="6">42*6</f>
        <v>252</v>
      </c>
      <c r="O10" s="48">
        <v>0</v>
      </c>
      <c r="P10" s="40">
        <v>0</v>
      </c>
      <c r="Q10" s="44">
        <f t="shared" si="5"/>
        <v>372</v>
      </c>
      <c r="R10" s="35">
        <v>322500</v>
      </c>
      <c r="S10" s="17">
        <v>90924612</v>
      </c>
      <c r="T10" s="16">
        <f t="shared" si="3"/>
        <v>281.93678139534882</v>
      </c>
      <c r="U10" s="106" t="s">
        <v>40</v>
      </c>
    </row>
    <row r="11" spans="1:21">
      <c r="A11" s="105">
        <v>6</v>
      </c>
      <c r="B11" s="20" t="s">
        <v>26</v>
      </c>
      <c r="C11" s="9" t="s">
        <v>19</v>
      </c>
      <c r="D11" s="28" t="s">
        <v>14</v>
      </c>
      <c r="E11" s="21" t="s">
        <v>24</v>
      </c>
      <c r="F11" s="6">
        <v>44639</v>
      </c>
      <c r="G11" s="6">
        <v>44658</v>
      </c>
      <c r="H11" s="22">
        <f t="shared" si="2"/>
        <v>20</v>
      </c>
      <c r="I11" s="23">
        <v>10</v>
      </c>
      <c r="J11" s="34"/>
      <c r="K11" s="42">
        <f t="shared" si="1"/>
        <v>10</v>
      </c>
      <c r="L11" s="42">
        <v>0</v>
      </c>
      <c r="M11" s="40">
        <f t="shared" si="4"/>
        <v>120</v>
      </c>
      <c r="N11" s="46">
        <f t="shared" si="6"/>
        <v>252</v>
      </c>
      <c r="O11" s="48">
        <v>0</v>
      </c>
      <c r="P11" s="40">
        <v>0</v>
      </c>
      <c r="Q11" s="44">
        <f t="shared" si="5"/>
        <v>372</v>
      </c>
      <c r="R11" s="35">
        <v>322500</v>
      </c>
      <c r="S11" s="17">
        <v>90924612</v>
      </c>
      <c r="T11" s="16">
        <f t="shared" si="3"/>
        <v>281.93678139534882</v>
      </c>
      <c r="U11" s="106" t="s">
        <v>40</v>
      </c>
    </row>
    <row r="12" spans="1:21" ht="15" thickBot="1">
      <c r="A12" s="15">
        <v>7</v>
      </c>
      <c r="B12" s="97" t="s">
        <v>17</v>
      </c>
      <c r="C12" s="9" t="s">
        <v>27</v>
      </c>
      <c r="D12" s="21" t="s">
        <v>18</v>
      </c>
      <c r="E12" s="21" t="s">
        <v>24</v>
      </c>
      <c r="F12" s="98">
        <v>44686</v>
      </c>
      <c r="G12" s="98">
        <v>44706</v>
      </c>
      <c r="H12" s="99">
        <f t="shared" si="2"/>
        <v>21</v>
      </c>
      <c r="I12" s="100">
        <v>10</v>
      </c>
      <c r="J12" s="34"/>
      <c r="K12" s="48">
        <f t="shared" si="1"/>
        <v>11</v>
      </c>
      <c r="L12" s="48">
        <v>0</v>
      </c>
      <c r="M12" s="40">
        <f t="shared" si="4"/>
        <v>120</v>
      </c>
      <c r="N12" s="46">
        <f>42*7</f>
        <v>294</v>
      </c>
      <c r="O12" s="48">
        <v>0</v>
      </c>
      <c r="P12" s="40">
        <v>0</v>
      </c>
      <c r="Q12" s="44">
        <f t="shared" si="5"/>
        <v>414</v>
      </c>
      <c r="R12" s="35">
        <v>322500</v>
      </c>
      <c r="S12" s="17">
        <v>83805048</v>
      </c>
      <c r="T12" s="101">
        <f t="shared" si="3"/>
        <v>259.86061395348838</v>
      </c>
      <c r="U12" s="106" t="s">
        <v>40</v>
      </c>
    </row>
    <row r="13" spans="1:21" ht="15" thickBot="1">
      <c r="A13" s="53" t="s">
        <v>7</v>
      </c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26"/>
      <c r="M13" s="54" t="s">
        <v>29</v>
      </c>
      <c r="N13" s="88"/>
      <c r="O13" s="88"/>
      <c r="P13" s="88"/>
      <c r="Q13" s="37">
        <f>SUM(Q6:Q12)</f>
        <v>13656</v>
      </c>
      <c r="R13" s="26"/>
      <c r="S13" s="18">
        <f>SUM(S6:S12)</f>
        <v>3334832412</v>
      </c>
      <c r="T13" s="18">
        <f>SUM(T6:T12)</f>
        <v>10340.565618604651</v>
      </c>
      <c r="U13" s="102"/>
    </row>
    <row r="14" spans="1:21">
      <c r="T14" s="7"/>
    </row>
    <row r="19" spans="19:19">
      <c r="S19" s="29"/>
    </row>
  </sheetData>
  <autoFilter ref="A5:T5" xr:uid="{00000000-0001-0000-0300-000000000000}"/>
  <mergeCells count="24">
    <mergeCell ref="U3:U5"/>
    <mergeCell ref="A2:U2"/>
    <mergeCell ref="Q3:Q5"/>
    <mergeCell ref="C3:C5"/>
    <mergeCell ref="M3:M5"/>
    <mergeCell ref="N3:N5"/>
    <mergeCell ref="O3:O5"/>
    <mergeCell ref="P3:P5"/>
    <mergeCell ref="L3:L5"/>
    <mergeCell ref="M13:P13"/>
    <mergeCell ref="A13:K13"/>
    <mergeCell ref="I3:I5"/>
    <mergeCell ref="J3:J5"/>
    <mergeCell ref="A3:A5"/>
    <mergeCell ref="B3:B5"/>
    <mergeCell ref="E3:E5"/>
    <mergeCell ref="F3:F5"/>
    <mergeCell ref="G3:G5"/>
    <mergeCell ref="H3:H5"/>
    <mergeCell ref="T3:T5"/>
    <mergeCell ref="D3:D5"/>
    <mergeCell ref="S3:S5"/>
    <mergeCell ref="R3:R5"/>
    <mergeCell ref="K3:K5"/>
  </mergeCells>
  <phoneticPr fontId="1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DETENTION</vt:lpstr>
      <vt:lpstr>IMPORT DETENTION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2022-12-13T07:36:47Z</dcterms:modified>
</cp:coreProperties>
</file>