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PuntoNet\XML\ConsumoEtiquetasNuevo\"/>
    </mc:Choice>
  </mc:AlternateContent>
  <bookViews>
    <workbookView xWindow="120" yWindow="30" windowWidth="20115" windowHeight="8010" activeTab="9"/>
  </bookViews>
  <sheets>
    <sheet name="Hoja1" sheetId="1" r:id="rId1"/>
    <sheet name="Hoja5" sheetId="5" r:id="rId2"/>
    <sheet name="Hoja2" sheetId="2" r:id="rId3"/>
    <sheet name="Hoja3" sheetId="3" r:id="rId4"/>
    <sheet name="Hoja4" sheetId="4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52511" refMode="R1C1"/>
</workbook>
</file>

<file path=xl/calcChain.xml><?xml version="1.0" encoding="utf-8"?>
<calcChain xmlns="http://schemas.openxmlformats.org/spreadsheetml/2006/main">
  <c r="J22" i="10" l="1"/>
  <c r="F25" i="10"/>
  <c r="F24" i="10"/>
  <c r="F23" i="10"/>
  <c r="E25" i="10"/>
  <c r="E24" i="10"/>
  <c r="E23" i="10"/>
  <c r="G25" i="10"/>
  <c r="C22" i="10"/>
  <c r="G23" i="10" s="1"/>
  <c r="K53" i="9"/>
  <c r="H55" i="9"/>
  <c r="I51" i="9" s="1"/>
  <c r="I52" i="9"/>
  <c r="I50" i="9"/>
  <c r="I48" i="9"/>
  <c r="I46" i="9"/>
  <c r="I44" i="9"/>
  <c r="I42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I4" i="9"/>
  <c r="I2" i="9"/>
  <c r="F56" i="9"/>
  <c r="F55" i="9"/>
  <c r="F54" i="9"/>
  <c r="E56" i="9"/>
  <c r="E55" i="9"/>
  <c r="E54" i="9"/>
  <c r="G56" i="9"/>
  <c r="C53" i="9"/>
  <c r="G54" i="9" s="1"/>
  <c r="G55" i="9" s="1"/>
  <c r="K30" i="8"/>
  <c r="L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1" i="8"/>
  <c r="E33" i="8"/>
  <c r="E32" i="8"/>
  <c r="E31" i="8"/>
  <c r="F33" i="8"/>
  <c r="G33" i="8"/>
  <c r="F32" i="8"/>
  <c r="F31" i="8"/>
  <c r="C30" i="8"/>
  <c r="G31" i="8" s="1"/>
  <c r="G32" i="8" s="1"/>
  <c r="H32" i="8" s="1"/>
  <c r="K19" i="7"/>
  <c r="I16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1" i="7"/>
  <c r="F19" i="7"/>
  <c r="F18" i="7"/>
  <c r="E20" i="7"/>
  <c r="E19" i="7"/>
  <c r="E18" i="7"/>
  <c r="F20" i="7"/>
  <c r="G20" i="7"/>
  <c r="C17" i="7"/>
  <c r="J14" i="6"/>
  <c r="O12" i="6"/>
  <c r="O11" i="6"/>
  <c r="O10" i="6"/>
  <c r="O9" i="6"/>
  <c r="O8" i="6"/>
  <c r="O7" i="6"/>
  <c r="O6" i="6"/>
  <c r="O5" i="6"/>
  <c r="O4" i="6"/>
  <c r="O3" i="6"/>
  <c r="O2" i="6"/>
  <c r="O1" i="6"/>
  <c r="H14" i="6"/>
  <c r="G13" i="6"/>
  <c r="F15" i="6"/>
  <c r="F14" i="6"/>
  <c r="F13" i="6"/>
  <c r="E15" i="6"/>
  <c r="G15" i="6" s="1"/>
  <c r="E14" i="6"/>
  <c r="E13" i="6"/>
  <c r="C12" i="6"/>
  <c r="B3" i="5"/>
  <c r="B4" i="5"/>
  <c r="B5" i="5"/>
  <c r="B6" i="5"/>
  <c r="B7" i="5"/>
  <c r="B8" i="5"/>
  <c r="B9" i="5"/>
  <c r="B10" i="5"/>
  <c r="B11" i="5"/>
  <c r="B2" i="5"/>
  <c r="B1" i="5"/>
  <c r="N7" i="4"/>
  <c r="N2" i="4"/>
  <c r="N3" i="4"/>
  <c r="N4" i="4"/>
  <c r="N5" i="4"/>
  <c r="N6" i="4"/>
  <c r="N1" i="4"/>
  <c r="G9" i="4"/>
  <c r="C8" i="4"/>
  <c r="F11" i="4"/>
  <c r="F10" i="4"/>
  <c r="F9" i="4"/>
  <c r="E11" i="4"/>
  <c r="E10" i="4"/>
  <c r="E9" i="4"/>
  <c r="G11" i="4"/>
  <c r="B4" i="3"/>
  <c r="E7" i="3"/>
  <c r="G7" i="3" s="1"/>
  <c r="I3" i="3"/>
  <c r="F6" i="3"/>
  <c r="F5" i="3"/>
  <c r="E6" i="3"/>
  <c r="E5" i="3"/>
  <c r="G5" i="3" s="1"/>
  <c r="F7" i="3"/>
  <c r="O18" i="2"/>
  <c r="O17" i="2"/>
  <c r="F22" i="2"/>
  <c r="E22" i="2"/>
  <c r="G22" i="2" s="1"/>
  <c r="G20" i="2"/>
  <c r="B19" i="2"/>
  <c r="F21" i="2"/>
  <c r="E21" i="2"/>
  <c r="F20" i="2"/>
  <c r="E20" i="2"/>
  <c r="G24" i="10" l="1"/>
  <c r="H24" i="10" s="1"/>
  <c r="I1" i="9"/>
  <c r="I3" i="9"/>
  <c r="I5" i="9"/>
  <c r="I7" i="9"/>
  <c r="I9" i="9"/>
  <c r="I11" i="9"/>
  <c r="I13" i="9"/>
  <c r="I15" i="9"/>
  <c r="I17" i="9"/>
  <c r="I19" i="9"/>
  <c r="I21" i="9"/>
  <c r="I23" i="9"/>
  <c r="I25" i="9"/>
  <c r="I27" i="9"/>
  <c r="I29" i="9"/>
  <c r="I31" i="9"/>
  <c r="I33" i="9"/>
  <c r="I35" i="9"/>
  <c r="I37" i="9"/>
  <c r="I39" i="9"/>
  <c r="I41" i="9"/>
  <c r="I43" i="9"/>
  <c r="I45" i="9"/>
  <c r="I47" i="9"/>
  <c r="I49" i="9"/>
  <c r="G18" i="7"/>
  <c r="G19" i="7" s="1"/>
  <c r="H19" i="7" s="1"/>
  <c r="G14" i="6"/>
  <c r="G10" i="4"/>
  <c r="H10" i="4" s="1"/>
  <c r="G21" i="2"/>
  <c r="H21" i="2" s="1"/>
  <c r="G6" i="3"/>
  <c r="H6" i="3" s="1"/>
  <c r="I53" i="9" l="1"/>
  <c r="O16" i="2"/>
  <c r="O14" i="2"/>
  <c r="O12" i="2"/>
  <c r="O10" i="2"/>
  <c r="O8" i="2"/>
  <c r="O6" i="2"/>
  <c r="O4" i="2"/>
  <c r="O2" i="2"/>
  <c r="O15" i="2"/>
  <c r="O13" i="2"/>
  <c r="O11" i="2"/>
  <c r="O9" i="2"/>
  <c r="O7" i="2"/>
  <c r="O5" i="2"/>
  <c r="O3" i="2"/>
  <c r="O1" i="2"/>
  <c r="I1" i="3"/>
  <c r="I2" i="3"/>
</calcChain>
</file>

<file path=xl/sharedStrings.xml><?xml version="1.0" encoding="utf-8"?>
<sst xmlns="http://schemas.openxmlformats.org/spreadsheetml/2006/main" count="1049" uniqueCount="226">
  <si>
    <t>1709S11011</t>
  </si>
  <si>
    <t>LINEA03</t>
  </si>
  <si>
    <t>E17000002207</t>
  </si>
  <si>
    <t>kg</t>
  </si>
  <si>
    <t>OPEN</t>
  </si>
  <si>
    <t>5554-8</t>
  </si>
  <si>
    <t>LOTE</t>
  </si>
  <si>
    <t>1709S11082</t>
  </si>
  <si>
    <t>1709S10997</t>
  </si>
  <si>
    <t>1709S11004</t>
  </si>
  <si>
    <t>1709S11073</t>
  </si>
  <si>
    <t>1709S11075</t>
  </si>
  <si>
    <t>1709S10968</t>
  </si>
  <si>
    <t>1709S10970</t>
  </si>
  <si>
    <t>1709S10969</t>
  </si>
  <si>
    <t>1709S10999</t>
  </si>
  <si>
    <t>1709S10994</t>
  </si>
  <si>
    <t>1709S11015</t>
  </si>
  <si>
    <t>1709S11080</t>
  </si>
  <si>
    <t>1709S10992</t>
  </si>
  <si>
    <t>1709S11077</t>
  </si>
  <si>
    <t>1709S11001</t>
  </si>
  <si>
    <t>1709S11083</t>
  </si>
  <si>
    <t>1709S11072</t>
  </si>
  <si>
    <t>1709S11079</t>
  </si>
  <si>
    <t>1709S11074</t>
  </si>
  <si>
    <t>1709S11000</t>
  </si>
  <si>
    <t>1709S11081</t>
  </si>
  <si>
    <t>1709S11078</t>
  </si>
  <si>
    <t>1710N30001</t>
  </si>
  <si>
    <t>1920-7</t>
  </si>
  <si>
    <t>VIEND03</t>
  </si>
  <si>
    <t>GOOD</t>
  </si>
  <si>
    <t>pcs</t>
  </si>
  <si>
    <t>1710N30002</t>
  </si>
  <si>
    <t>1710N30003</t>
  </si>
  <si>
    <t>1710N30004</t>
  </si>
  <si>
    <t>1710N30005</t>
  </si>
  <si>
    <t>1710N30006</t>
  </si>
  <si>
    <t>1710N30007</t>
  </si>
  <si>
    <t>1710N30008</t>
  </si>
  <si>
    <t>1710N30009</t>
  </si>
  <si>
    <t>1710N30010</t>
  </si>
  <si>
    <t>1710N30011</t>
  </si>
  <si>
    <t>1710N30012</t>
  </si>
  <si>
    <t>1710N30013</t>
  </si>
  <si>
    <t>1710N30014</t>
  </si>
  <si>
    <t>1710N30015</t>
  </si>
  <si>
    <t>1710N30016</t>
  </si>
  <si>
    <t>17SCR08968</t>
  </si>
  <si>
    <t>6470-7</t>
  </si>
  <si>
    <t>2QUL</t>
  </si>
  <si>
    <t>17SCR08970</t>
  </si>
  <si>
    <t>9016-0</t>
  </si>
  <si>
    <t>Total</t>
  </si>
  <si>
    <t>Primera</t>
  </si>
  <si>
    <t>Kgs</t>
  </si>
  <si>
    <t>Pzas</t>
  </si>
  <si>
    <t>Costo</t>
  </si>
  <si>
    <t>Segunda</t>
  </si>
  <si>
    <t>Costo Total/Kg</t>
  </si>
  <si>
    <t>Costo/Pza</t>
  </si>
  <si>
    <t>290917R2001</t>
  </si>
  <si>
    <t>2993-9</t>
  </si>
  <si>
    <t>290917R2002</t>
  </si>
  <si>
    <t>17SCR08860</t>
  </si>
  <si>
    <t>2239-5</t>
  </si>
  <si>
    <t>1611N30354</t>
  </si>
  <si>
    <t>2348-0</t>
  </si>
  <si>
    <t>E16000003173</t>
  </si>
  <si>
    <t>PZA</t>
  </si>
  <si>
    <t>1611N30355</t>
  </si>
  <si>
    <t>1611N30356</t>
  </si>
  <si>
    <t>1611N30357</t>
  </si>
  <si>
    <t>1611N30358</t>
  </si>
  <si>
    <t>1611N30359</t>
  </si>
  <si>
    <t>16SCR07273</t>
  </si>
  <si>
    <t>KGS</t>
  </si>
  <si>
    <t>HEAT</t>
  </si>
  <si>
    <t>301116K1005</t>
  </si>
  <si>
    <t>301116K1006</t>
  </si>
  <si>
    <t>301116K1007</t>
  </si>
  <si>
    <t>301116K1008</t>
  </si>
  <si>
    <t>301116K1009</t>
  </si>
  <si>
    <t>301116K1010</t>
  </si>
  <si>
    <t>301116K1011</t>
  </si>
  <si>
    <t>301116K1012</t>
  </si>
  <si>
    <t>301116K1013</t>
  </si>
  <si>
    <t>16SCR07398</t>
  </si>
  <si>
    <t>16SCR07400</t>
  </si>
  <si>
    <t>2203-4</t>
  </si>
  <si>
    <t>TRENZA1</t>
  </si>
  <si>
    <t>2070-1</t>
  </si>
  <si>
    <t>2084-2</t>
  </si>
  <si>
    <t>SCRP</t>
  </si>
  <si>
    <t>291116T2005</t>
  </si>
  <si>
    <t>2202-2</t>
  </si>
  <si>
    <t>TREF02</t>
  </si>
  <si>
    <t>301116T2001</t>
  </si>
  <si>
    <t>301116T2002</t>
  </si>
  <si>
    <t>301116T2003</t>
  </si>
  <si>
    <t>301116T2004</t>
  </si>
  <si>
    <t>301116T2005</t>
  </si>
  <si>
    <t>301116T2006</t>
  </si>
  <si>
    <t>301116T2007</t>
  </si>
  <si>
    <t>301116T2008</t>
  </si>
  <si>
    <t>301116T2009</t>
  </si>
  <si>
    <t>301116T2010</t>
  </si>
  <si>
    <t>301116T2011</t>
  </si>
  <si>
    <t>301116T2012</t>
  </si>
  <si>
    <t>301116T2013</t>
  </si>
  <si>
    <t>16SCR07402</t>
  </si>
  <si>
    <t>5487-9</t>
  </si>
  <si>
    <t>16SCR07404</t>
  </si>
  <si>
    <t>5527-5</t>
  </si>
  <si>
    <t>281116G2001</t>
  </si>
  <si>
    <t>2097-1</t>
  </si>
  <si>
    <t>GRAF02</t>
  </si>
  <si>
    <t>281116G2002</t>
  </si>
  <si>
    <t>281116G2003</t>
  </si>
  <si>
    <t>281116G2004</t>
  </si>
  <si>
    <t>281116G2005</t>
  </si>
  <si>
    <t>281116G2006</t>
  </si>
  <si>
    <t>281116G2007</t>
  </si>
  <si>
    <t>281116G2008</t>
  </si>
  <si>
    <t>281116G2009</t>
  </si>
  <si>
    <t>291116G2001</t>
  </si>
  <si>
    <t>291116G2002</t>
  </si>
  <si>
    <t>291116G2003</t>
  </si>
  <si>
    <t>291116G2004</t>
  </si>
  <si>
    <t>291116G2005</t>
  </si>
  <si>
    <t>291116G2006</t>
  </si>
  <si>
    <t>291116G2007</t>
  </si>
  <si>
    <t>291116G2008</t>
  </si>
  <si>
    <t>301116G2001</t>
  </si>
  <si>
    <t>301116G2002</t>
  </si>
  <si>
    <t>301116G2003</t>
  </si>
  <si>
    <t>301116G2004</t>
  </si>
  <si>
    <t>301116G2005</t>
  </si>
  <si>
    <t>301116G2006</t>
  </si>
  <si>
    <t>301116G2007</t>
  </si>
  <si>
    <t>301116G2008</t>
  </si>
  <si>
    <t>301116G2009</t>
  </si>
  <si>
    <t>301116G2010</t>
  </si>
  <si>
    <t>16SCR07419</t>
  </si>
  <si>
    <t>16SCR07424</t>
  </si>
  <si>
    <t>5738-8</t>
  </si>
  <si>
    <t>1611N30361</t>
  </si>
  <si>
    <t>1611N30362</t>
  </si>
  <si>
    <t>1611N30363</t>
  </si>
  <si>
    <t>1611N30364</t>
  </si>
  <si>
    <t>1611N30365</t>
  </si>
  <si>
    <t>1611N30366</t>
  </si>
  <si>
    <t>1611N30367</t>
  </si>
  <si>
    <t>1611N30368</t>
  </si>
  <si>
    <t>1611N30369</t>
  </si>
  <si>
    <t>1611N30370</t>
  </si>
  <si>
    <t>1611N30371</t>
  </si>
  <si>
    <t>1611N30372</t>
  </si>
  <si>
    <t>1611N30373</t>
  </si>
  <si>
    <t>1611N30374</t>
  </si>
  <si>
    <t>1611N30375</t>
  </si>
  <si>
    <t>1611N30376</t>
  </si>
  <si>
    <t>1611N30377</t>
  </si>
  <si>
    <t>1611N30378</t>
  </si>
  <si>
    <t>1611N30379</t>
  </si>
  <si>
    <t>1611N30380</t>
  </si>
  <si>
    <t>1611N30381</t>
  </si>
  <si>
    <t>1611N30382</t>
  </si>
  <si>
    <t>1611N30383</t>
  </si>
  <si>
    <t>1611N30384</t>
  </si>
  <si>
    <t>1611N30385</t>
  </si>
  <si>
    <t>1611N30386</t>
  </si>
  <si>
    <t>1611N30387</t>
  </si>
  <si>
    <t>1611N30388</t>
  </si>
  <si>
    <t>1611N30389</t>
  </si>
  <si>
    <t>1611N30390</t>
  </si>
  <si>
    <t>1611N30391</t>
  </si>
  <si>
    <t>1611N30392</t>
  </si>
  <si>
    <t>1611N30393</t>
  </si>
  <si>
    <t>1611N30394</t>
  </si>
  <si>
    <t>1611N30395</t>
  </si>
  <si>
    <t>1611N30396</t>
  </si>
  <si>
    <t>1611N30397</t>
  </si>
  <si>
    <t>1611N30398</t>
  </si>
  <si>
    <t>1611N30399</t>
  </si>
  <si>
    <t>1611N30400</t>
  </si>
  <si>
    <t>1611N30401</t>
  </si>
  <si>
    <t>1611N30402</t>
  </si>
  <si>
    <t>1611N30403</t>
  </si>
  <si>
    <t>1611N30404</t>
  </si>
  <si>
    <t>1611N30405</t>
  </si>
  <si>
    <t>1611N30406</t>
  </si>
  <si>
    <t>1611N30407</t>
  </si>
  <si>
    <t>1611N30408</t>
  </si>
  <si>
    <t>1611N30409</t>
  </si>
  <si>
    <t>1611N30410</t>
  </si>
  <si>
    <t>1611N30411</t>
  </si>
  <si>
    <t>16SCR07344</t>
  </si>
  <si>
    <t>241116M1014</t>
  </si>
  <si>
    <t>9001-1</t>
  </si>
  <si>
    <t>E16000003160</t>
  </si>
  <si>
    <t>251116M1001</t>
  </si>
  <si>
    <t>251116M1002</t>
  </si>
  <si>
    <t>251116M1003</t>
  </si>
  <si>
    <t>251116M1004</t>
  </si>
  <si>
    <t>251116M1005</t>
  </si>
  <si>
    <t>251116M1006</t>
  </si>
  <si>
    <t>281116M1001</t>
  </si>
  <si>
    <t>281116M1002</t>
  </si>
  <si>
    <t>281116M1003</t>
  </si>
  <si>
    <t>281116M1004</t>
  </si>
  <si>
    <t>281116M1005</t>
  </si>
  <si>
    <t>281116M1006</t>
  </si>
  <si>
    <t>281116M1007</t>
  </si>
  <si>
    <t>291116M1001</t>
  </si>
  <si>
    <t>291116M1002</t>
  </si>
  <si>
    <t>291116M1003</t>
  </si>
  <si>
    <t>291116M1004</t>
  </si>
  <si>
    <t>16SCR07376</t>
  </si>
  <si>
    <t>1951-8</t>
  </si>
  <si>
    <t>QURT</t>
  </si>
  <si>
    <t>16SCR07378</t>
  </si>
  <si>
    <t>9004-1</t>
  </si>
  <si>
    <t>16SCR07380</t>
  </si>
  <si>
    <t>9003-1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</si>
</sst>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7" workbookViewId="0">
      <selection activeCell="E11" sqref="E11"/>
    </sheetView>
  </sheetViews>
  <sheetFormatPr baseColWidth="10" defaultRowHeight="15" x14ac:dyDescent="0.25"/>
  <cols>
    <col min="4" max="4" width="28.42578125" customWidth="1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>
        <v>472.649</v>
      </c>
      <c r="F1" s="2" t="s">
        <v>3</v>
      </c>
      <c r="G1" s="2" t="s">
        <v>4</v>
      </c>
      <c r="H1" s="2" t="s">
        <v>0</v>
      </c>
      <c r="I1" s="2" t="s">
        <v>5</v>
      </c>
      <c r="J1" s="2" t="s">
        <v>6</v>
      </c>
      <c r="K1" s="2" t="s">
        <v>3</v>
      </c>
      <c r="L1" s="2">
        <v>8818</v>
      </c>
      <c r="M1" s="2"/>
      <c r="N1" s="2"/>
    </row>
    <row r="2" spans="1:14" x14ac:dyDescent="0.25">
      <c r="A2" s="1"/>
      <c r="B2" s="2" t="s">
        <v>7</v>
      </c>
      <c r="C2" s="2" t="s">
        <v>1</v>
      </c>
      <c r="D2" s="2" t="s">
        <v>2</v>
      </c>
      <c r="E2" s="2">
        <v>467.64499999999998</v>
      </c>
      <c r="F2" s="2" t="s">
        <v>3</v>
      </c>
      <c r="G2" s="2" t="s">
        <v>4</v>
      </c>
      <c r="H2" s="2" t="s">
        <v>7</v>
      </c>
      <c r="I2" s="2" t="s">
        <v>5</v>
      </c>
      <c r="J2" s="2" t="s">
        <v>6</v>
      </c>
      <c r="K2" s="2" t="s">
        <v>3</v>
      </c>
      <c r="L2" s="2">
        <v>8818</v>
      </c>
      <c r="M2" s="2"/>
      <c r="N2" s="2"/>
    </row>
    <row r="3" spans="1:14" x14ac:dyDescent="0.25">
      <c r="A3" s="1"/>
      <c r="B3" s="2" t="s">
        <v>8</v>
      </c>
      <c r="C3" s="2" t="s">
        <v>1</v>
      </c>
      <c r="D3" s="2" t="s">
        <v>2</v>
      </c>
      <c r="E3" s="2">
        <v>412.45100000000002</v>
      </c>
      <c r="F3" s="2" t="s">
        <v>3</v>
      </c>
      <c r="G3" s="2" t="s">
        <v>4</v>
      </c>
      <c r="H3" s="2" t="s">
        <v>8</v>
      </c>
      <c r="I3" s="2" t="s">
        <v>5</v>
      </c>
      <c r="J3" s="2" t="s">
        <v>6</v>
      </c>
      <c r="K3" s="2" t="s">
        <v>3</v>
      </c>
      <c r="L3" s="2">
        <v>8818</v>
      </c>
      <c r="M3" s="2"/>
      <c r="N3" s="2"/>
    </row>
    <row r="4" spans="1:14" x14ac:dyDescent="0.25">
      <c r="A4" s="1"/>
      <c r="B4" s="2" t="s">
        <v>9</v>
      </c>
      <c r="C4" s="2" t="s">
        <v>1</v>
      </c>
      <c r="D4" s="2" t="s">
        <v>2</v>
      </c>
      <c r="E4" s="2">
        <v>412.45100000000002</v>
      </c>
      <c r="F4" s="2" t="s">
        <v>3</v>
      </c>
      <c r="G4" s="2" t="s">
        <v>4</v>
      </c>
      <c r="H4" s="2" t="s">
        <v>9</v>
      </c>
      <c r="I4" s="2" t="s">
        <v>5</v>
      </c>
      <c r="J4" s="2" t="s">
        <v>6</v>
      </c>
      <c r="K4" s="2" t="s">
        <v>3</v>
      </c>
      <c r="L4" s="2">
        <v>8818</v>
      </c>
      <c r="M4" s="2"/>
      <c r="N4" s="2"/>
    </row>
    <row r="5" spans="1:14" x14ac:dyDescent="0.25">
      <c r="A5" s="1"/>
      <c r="B5" s="2" t="s">
        <v>10</v>
      </c>
      <c r="C5" s="2" t="s">
        <v>1</v>
      </c>
      <c r="D5" s="2" t="s">
        <v>2</v>
      </c>
      <c r="E5" s="2">
        <v>467.64499999999998</v>
      </c>
      <c r="F5" s="2" t="s">
        <v>3</v>
      </c>
      <c r="G5" s="2" t="s">
        <v>4</v>
      </c>
      <c r="H5" s="2" t="s">
        <v>10</v>
      </c>
      <c r="I5" s="2" t="s">
        <v>5</v>
      </c>
      <c r="J5" s="2" t="s">
        <v>6</v>
      </c>
      <c r="K5" s="2" t="s">
        <v>3</v>
      </c>
      <c r="L5" s="2">
        <v>8818</v>
      </c>
      <c r="M5" s="2"/>
      <c r="N5" s="2"/>
    </row>
    <row r="6" spans="1:14" x14ac:dyDescent="0.25">
      <c r="A6" s="1"/>
      <c r="B6" s="2" t="s">
        <v>11</v>
      </c>
      <c r="C6" s="2" t="s">
        <v>1</v>
      </c>
      <c r="D6" s="2" t="s">
        <v>2</v>
      </c>
      <c r="E6" s="2">
        <v>467.64499999999998</v>
      </c>
      <c r="F6" s="2" t="s">
        <v>3</v>
      </c>
      <c r="G6" s="2" t="s">
        <v>4</v>
      </c>
      <c r="H6" s="2" t="s">
        <v>11</v>
      </c>
      <c r="I6" s="2" t="s">
        <v>5</v>
      </c>
      <c r="J6" s="2" t="s">
        <v>6</v>
      </c>
      <c r="K6" s="2" t="s">
        <v>3</v>
      </c>
      <c r="L6" s="2">
        <v>8818</v>
      </c>
      <c r="M6" s="2"/>
      <c r="N6" s="2"/>
    </row>
    <row r="7" spans="1:14" x14ac:dyDescent="0.25">
      <c r="A7" s="1"/>
      <c r="B7" s="2" t="s">
        <v>12</v>
      </c>
      <c r="C7" s="2" t="s">
        <v>1</v>
      </c>
      <c r="D7" s="2" t="s">
        <v>2</v>
      </c>
      <c r="E7" s="2">
        <v>466.32900000000001</v>
      </c>
      <c r="F7" s="2" t="s">
        <v>3</v>
      </c>
      <c r="G7" s="2" t="s">
        <v>4</v>
      </c>
      <c r="H7" s="2" t="s">
        <v>12</v>
      </c>
      <c r="I7" s="2" t="s">
        <v>5</v>
      </c>
      <c r="J7" s="2" t="s">
        <v>6</v>
      </c>
      <c r="K7" s="2" t="s">
        <v>3</v>
      </c>
      <c r="L7" s="2">
        <v>8818</v>
      </c>
      <c r="M7" s="2"/>
      <c r="N7" s="2"/>
    </row>
    <row r="8" spans="1:14" x14ac:dyDescent="0.25">
      <c r="A8" s="1"/>
      <c r="B8" s="2" t="s">
        <v>13</v>
      </c>
      <c r="C8" s="2" t="s">
        <v>1</v>
      </c>
      <c r="D8" s="2" t="s">
        <v>2</v>
      </c>
      <c r="E8" s="2">
        <v>466.32900000000001</v>
      </c>
      <c r="F8" s="2" t="s">
        <v>3</v>
      </c>
      <c r="G8" s="2" t="s">
        <v>4</v>
      </c>
      <c r="H8" s="2" t="s">
        <v>13</v>
      </c>
      <c r="I8" s="2" t="s">
        <v>5</v>
      </c>
      <c r="J8" s="2" t="s">
        <v>6</v>
      </c>
      <c r="K8" s="2" t="s">
        <v>3</v>
      </c>
      <c r="L8" s="2">
        <v>8818</v>
      </c>
      <c r="M8" s="2"/>
      <c r="N8" s="2"/>
    </row>
    <row r="9" spans="1:14" x14ac:dyDescent="0.25">
      <c r="A9" s="1"/>
      <c r="B9" s="2" t="s">
        <v>14</v>
      </c>
      <c r="C9" s="2" t="s">
        <v>1</v>
      </c>
      <c r="D9" s="2" t="s">
        <v>2</v>
      </c>
      <c r="E9" s="2">
        <v>466.32900000000001</v>
      </c>
      <c r="F9" s="2" t="s">
        <v>3</v>
      </c>
      <c r="G9" s="2" t="s">
        <v>4</v>
      </c>
      <c r="H9" s="2" t="s">
        <v>14</v>
      </c>
      <c r="I9" s="2" t="s">
        <v>5</v>
      </c>
      <c r="J9" s="2" t="s">
        <v>6</v>
      </c>
      <c r="K9" s="2" t="s">
        <v>3</v>
      </c>
      <c r="L9" s="2">
        <v>8818</v>
      </c>
      <c r="M9" s="2"/>
      <c r="N9" s="2"/>
    </row>
    <row r="10" spans="1:14" x14ac:dyDescent="0.25">
      <c r="A10" s="1"/>
      <c r="B10" s="2" t="s">
        <v>15</v>
      </c>
      <c r="C10" s="2" t="s">
        <v>1</v>
      </c>
      <c r="D10" s="2" t="s">
        <v>2</v>
      </c>
      <c r="E10" s="2">
        <v>412.45100000000002</v>
      </c>
      <c r="F10" s="2" t="s">
        <v>3</v>
      </c>
      <c r="G10" s="2" t="s">
        <v>4</v>
      </c>
      <c r="H10" s="2" t="s">
        <v>15</v>
      </c>
      <c r="I10" s="2" t="s">
        <v>5</v>
      </c>
      <c r="J10" s="2" t="s">
        <v>6</v>
      </c>
      <c r="K10" s="2" t="s">
        <v>3</v>
      </c>
      <c r="L10" s="2">
        <v>8818</v>
      </c>
      <c r="M10" s="2"/>
      <c r="N10" s="2"/>
    </row>
    <row r="11" spans="1:14" x14ac:dyDescent="0.25">
      <c r="A11" s="1"/>
      <c r="B11" s="2" t="s">
        <v>16</v>
      </c>
      <c r="C11" s="2" t="s">
        <v>1</v>
      </c>
      <c r="D11" s="2" t="s">
        <v>2</v>
      </c>
      <c r="E11" s="2">
        <v>412.45100000000002</v>
      </c>
      <c r="F11" s="2" t="s">
        <v>3</v>
      </c>
      <c r="G11" s="2" t="s">
        <v>4</v>
      </c>
      <c r="H11" s="2" t="s">
        <v>16</v>
      </c>
      <c r="I11" s="2" t="s">
        <v>5</v>
      </c>
      <c r="J11" s="2" t="s">
        <v>6</v>
      </c>
      <c r="K11" s="2" t="s">
        <v>3</v>
      </c>
      <c r="L11" s="2">
        <v>8818</v>
      </c>
      <c r="M11" s="2"/>
      <c r="N11" s="2"/>
    </row>
    <row r="12" spans="1:14" x14ac:dyDescent="0.25">
      <c r="A12" s="1"/>
      <c r="B12" s="2" t="s">
        <v>17</v>
      </c>
      <c r="C12" s="2" t="s">
        <v>1</v>
      </c>
      <c r="D12" s="2" t="s">
        <v>2</v>
      </c>
      <c r="E12" s="2">
        <v>472.649</v>
      </c>
      <c r="F12" s="2" t="s">
        <v>3</v>
      </c>
      <c r="G12" s="2" t="s">
        <v>4</v>
      </c>
      <c r="H12" s="2" t="s">
        <v>17</v>
      </c>
      <c r="I12" s="2" t="s">
        <v>5</v>
      </c>
      <c r="J12" s="2" t="s">
        <v>6</v>
      </c>
      <c r="K12" s="2" t="s">
        <v>3</v>
      </c>
      <c r="L12" s="2">
        <v>8818</v>
      </c>
      <c r="M12" s="2"/>
      <c r="N12" s="2"/>
    </row>
    <row r="13" spans="1:14" x14ac:dyDescent="0.25">
      <c r="A13" s="1"/>
      <c r="B13" s="2" t="s">
        <v>18</v>
      </c>
      <c r="C13" s="2" t="s">
        <v>1</v>
      </c>
      <c r="D13" s="2" t="s">
        <v>2</v>
      </c>
      <c r="E13" s="2">
        <v>467.64499999999998</v>
      </c>
      <c r="F13" s="2" t="s">
        <v>3</v>
      </c>
      <c r="G13" s="2" t="s">
        <v>4</v>
      </c>
      <c r="H13" s="2" t="s">
        <v>18</v>
      </c>
      <c r="I13" s="2" t="s">
        <v>5</v>
      </c>
      <c r="J13" s="2" t="s">
        <v>6</v>
      </c>
      <c r="K13" s="2" t="s">
        <v>3</v>
      </c>
      <c r="L13" s="2">
        <v>8818</v>
      </c>
      <c r="M13" s="2"/>
      <c r="N13" s="2"/>
    </row>
    <row r="14" spans="1:14" x14ac:dyDescent="0.25">
      <c r="A14" s="1"/>
      <c r="B14" s="2" t="s">
        <v>19</v>
      </c>
      <c r="C14" s="2" t="s">
        <v>1</v>
      </c>
      <c r="D14" s="2" t="s">
        <v>2</v>
      </c>
      <c r="E14" s="2">
        <v>412.45100000000002</v>
      </c>
      <c r="F14" s="2" t="s">
        <v>3</v>
      </c>
      <c r="G14" s="2" t="s">
        <v>4</v>
      </c>
      <c r="H14" s="2" t="s">
        <v>19</v>
      </c>
      <c r="I14" s="2" t="s">
        <v>5</v>
      </c>
      <c r="J14" s="2" t="s">
        <v>6</v>
      </c>
      <c r="K14" s="2" t="s">
        <v>3</v>
      </c>
      <c r="L14" s="2">
        <v>8818</v>
      </c>
      <c r="M14" s="2"/>
      <c r="N14" s="2"/>
    </row>
    <row r="15" spans="1:14" x14ac:dyDescent="0.25">
      <c r="A15" s="1"/>
      <c r="B15" s="2" t="s">
        <v>20</v>
      </c>
      <c r="C15" s="2" t="s">
        <v>1</v>
      </c>
      <c r="D15" s="2" t="s">
        <v>2</v>
      </c>
      <c r="E15" s="2">
        <v>467.64499999999998</v>
      </c>
      <c r="F15" s="2" t="s">
        <v>3</v>
      </c>
      <c r="G15" s="2" t="s">
        <v>4</v>
      </c>
      <c r="H15" s="2" t="s">
        <v>20</v>
      </c>
      <c r="I15" s="2" t="s">
        <v>5</v>
      </c>
      <c r="J15" s="2" t="s">
        <v>6</v>
      </c>
      <c r="K15" s="2" t="s">
        <v>3</v>
      </c>
      <c r="L15" s="2">
        <v>8818</v>
      </c>
      <c r="M15" s="2"/>
      <c r="N15" s="2"/>
    </row>
    <row r="16" spans="1:14" x14ac:dyDescent="0.25">
      <c r="A16" s="1"/>
      <c r="B16" s="2" t="s">
        <v>21</v>
      </c>
      <c r="C16" s="2" t="s">
        <v>1</v>
      </c>
      <c r="D16" s="2" t="s">
        <v>2</v>
      </c>
      <c r="E16" s="2">
        <v>412.45100000000002</v>
      </c>
      <c r="F16" s="2" t="s">
        <v>3</v>
      </c>
      <c r="G16" s="2" t="s">
        <v>4</v>
      </c>
      <c r="H16" s="2" t="s">
        <v>21</v>
      </c>
      <c r="I16" s="2" t="s">
        <v>5</v>
      </c>
      <c r="J16" s="2" t="s">
        <v>6</v>
      </c>
      <c r="K16" s="2" t="s">
        <v>3</v>
      </c>
      <c r="L16" s="2">
        <v>8818</v>
      </c>
      <c r="M16" s="2"/>
      <c r="N16" s="2"/>
    </row>
    <row r="17" spans="1:14" x14ac:dyDescent="0.25">
      <c r="A17" s="1"/>
      <c r="B17" s="2" t="s">
        <v>22</v>
      </c>
      <c r="C17" s="2" t="s">
        <v>1</v>
      </c>
      <c r="D17" s="2" t="s">
        <v>2</v>
      </c>
      <c r="E17" s="2">
        <v>467.64499999999998</v>
      </c>
      <c r="F17" s="2" t="s">
        <v>3</v>
      </c>
      <c r="G17" s="2" t="s">
        <v>4</v>
      </c>
      <c r="H17" s="2" t="s">
        <v>22</v>
      </c>
      <c r="I17" s="2" t="s">
        <v>5</v>
      </c>
      <c r="J17" s="2" t="s">
        <v>6</v>
      </c>
      <c r="K17" s="2" t="s">
        <v>3</v>
      </c>
      <c r="L17" s="2">
        <v>8818</v>
      </c>
      <c r="M17" s="2"/>
      <c r="N17" s="2"/>
    </row>
    <row r="18" spans="1:14" x14ac:dyDescent="0.25">
      <c r="A18" s="1"/>
      <c r="B18" s="2" t="s">
        <v>23</v>
      </c>
      <c r="C18" s="2" t="s">
        <v>1</v>
      </c>
      <c r="D18" s="2" t="s">
        <v>2</v>
      </c>
      <c r="E18" s="2">
        <v>467.64499999999998</v>
      </c>
      <c r="F18" s="2" t="s">
        <v>3</v>
      </c>
      <c r="G18" s="2" t="s">
        <v>4</v>
      </c>
      <c r="H18" s="2" t="s">
        <v>23</v>
      </c>
      <c r="I18" s="2" t="s">
        <v>5</v>
      </c>
      <c r="J18" s="2" t="s">
        <v>6</v>
      </c>
      <c r="K18" s="2" t="s">
        <v>3</v>
      </c>
      <c r="L18" s="2">
        <v>8818</v>
      </c>
      <c r="M18" s="2"/>
      <c r="N18" s="2"/>
    </row>
    <row r="19" spans="1:14" x14ac:dyDescent="0.25">
      <c r="A19" s="1"/>
      <c r="B19" s="2" t="s">
        <v>24</v>
      </c>
      <c r="C19" s="2" t="s">
        <v>1</v>
      </c>
      <c r="D19" s="2" t="s">
        <v>2</v>
      </c>
      <c r="E19" s="2">
        <v>467.64499999999998</v>
      </c>
      <c r="F19" s="2" t="s">
        <v>3</v>
      </c>
      <c r="G19" s="2" t="s">
        <v>4</v>
      </c>
      <c r="H19" s="2" t="s">
        <v>24</v>
      </c>
      <c r="I19" s="2" t="s">
        <v>5</v>
      </c>
      <c r="J19" s="2" t="s">
        <v>6</v>
      </c>
      <c r="K19" s="2" t="s">
        <v>3</v>
      </c>
      <c r="L19" s="2">
        <v>8818</v>
      </c>
      <c r="M19" s="2"/>
      <c r="N19" s="2"/>
    </row>
    <row r="20" spans="1:14" x14ac:dyDescent="0.25">
      <c r="A20" s="1"/>
      <c r="B20" s="2" t="s">
        <v>25</v>
      </c>
      <c r="C20" s="2" t="s">
        <v>1</v>
      </c>
      <c r="D20" s="2" t="s">
        <v>2</v>
      </c>
      <c r="E20" s="2">
        <v>467.64499999999998</v>
      </c>
      <c r="F20" s="2" t="s">
        <v>3</v>
      </c>
      <c r="G20" s="2" t="s">
        <v>4</v>
      </c>
      <c r="H20" s="2" t="s">
        <v>25</v>
      </c>
      <c r="I20" s="2" t="s">
        <v>5</v>
      </c>
      <c r="J20" s="2" t="s">
        <v>6</v>
      </c>
      <c r="K20" s="2" t="s">
        <v>3</v>
      </c>
      <c r="L20" s="2">
        <v>8818</v>
      </c>
      <c r="M20" s="2"/>
      <c r="N20" s="2"/>
    </row>
    <row r="21" spans="1:14" x14ac:dyDescent="0.25">
      <c r="A21" s="1"/>
      <c r="B21" s="2" t="s">
        <v>26</v>
      </c>
      <c r="C21" s="2" t="s">
        <v>1</v>
      </c>
      <c r="D21" s="2" t="s">
        <v>2</v>
      </c>
      <c r="E21" s="2">
        <v>412.45100000000002</v>
      </c>
      <c r="F21" s="2" t="s">
        <v>3</v>
      </c>
      <c r="G21" s="2" t="s">
        <v>4</v>
      </c>
      <c r="H21" s="2" t="s">
        <v>26</v>
      </c>
      <c r="I21" s="2" t="s">
        <v>5</v>
      </c>
      <c r="J21" s="2" t="s">
        <v>6</v>
      </c>
      <c r="K21" s="2" t="s">
        <v>3</v>
      </c>
      <c r="L21" s="2">
        <v>8818</v>
      </c>
      <c r="M21" s="2"/>
      <c r="N21" s="2"/>
    </row>
    <row r="22" spans="1:14" x14ac:dyDescent="0.25">
      <c r="A22" s="1"/>
      <c r="B22" s="2" t="s">
        <v>27</v>
      </c>
      <c r="C22" s="2" t="s">
        <v>1</v>
      </c>
      <c r="D22" s="2" t="s">
        <v>2</v>
      </c>
      <c r="E22" s="2">
        <v>467.64499999999998</v>
      </c>
      <c r="F22" s="2" t="s">
        <v>3</v>
      </c>
      <c r="G22" s="2" t="s">
        <v>4</v>
      </c>
      <c r="H22" s="2" t="s">
        <v>27</v>
      </c>
      <c r="I22" s="2" t="s">
        <v>5</v>
      </c>
      <c r="J22" s="2" t="s">
        <v>6</v>
      </c>
      <c r="K22" s="2" t="s">
        <v>3</v>
      </c>
      <c r="L22" s="2">
        <v>8818</v>
      </c>
      <c r="M22" s="2"/>
      <c r="N22" s="2"/>
    </row>
    <row r="23" spans="1:14" x14ac:dyDescent="0.25">
      <c r="A23" s="1"/>
      <c r="B23" s="2" t="s">
        <v>28</v>
      </c>
      <c r="C23" s="2" t="s">
        <v>1</v>
      </c>
      <c r="D23" s="2" t="s">
        <v>2</v>
      </c>
      <c r="E23" s="2">
        <v>467.64499999999998</v>
      </c>
      <c r="F23" s="2" t="s">
        <v>3</v>
      </c>
      <c r="G23" s="2" t="s">
        <v>4</v>
      </c>
      <c r="H23" s="2" t="s">
        <v>28</v>
      </c>
      <c r="I23" s="2" t="s">
        <v>5</v>
      </c>
      <c r="J23" s="2" t="s">
        <v>6</v>
      </c>
      <c r="K23" s="2" t="s">
        <v>3</v>
      </c>
      <c r="L23" s="2">
        <v>8818</v>
      </c>
      <c r="M23" s="2"/>
      <c r="N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1"/>
    </sheetView>
  </sheetViews>
  <sheetFormatPr baseColWidth="10" defaultRowHeight="15" x14ac:dyDescent="0.25"/>
  <cols>
    <col min="1" max="1" width="13.5703125" customWidth="1"/>
  </cols>
  <sheetData>
    <row r="1" spans="1:2" x14ac:dyDescent="0.25">
      <c r="A1" s="14" t="s">
        <v>79</v>
      </c>
      <c r="B1" t="str">
        <f>"'"&amp;A1&amp;"'"</f>
        <v>'301116K1005'</v>
      </c>
    </row>
    <row r="2" spans="1:2" x14ac:dyDescent="0.25">
      <c r="A2" s="14" t="s">
        <v>80</v>
      </c>
      <c r="B2" t="str">
        <f>",'"&amp;A2&amp;"'"</f>
        <v>,'301116K1006'</v>
      </c>
    </row>
    <row r="3" spans="1:2" x14ac:dyDescent="0.25">
      <c r="A3" s="14" t="s">
        <v>81</v>
      </c>
      <c r="B3" t="str">
        <f t="shared" ref="B3:B11" si="0">",'"&amp;A3&amp;"'"</f>
        <v>,'301116K1007'</v>
      </c>
    </row>
    <row r="4" spans="1:2" x14ac:dyDescent="0.25">
      <c r="A4" s="14" t="s">
        <v>82</v>
      </c>
      <c r="B4" t="str">
        <f t="shared" si="0"/>
        <v>,'301116K1008'</v>
      </c>
    </row>
    <row r="5" spans="1:2" x14ac:dyDescent="0.25">
      <c r="A5" s="14" t="s">
        <v>83</v>
      </c>
      <c r="B5" t="str">
        <f t="shared" si="0"/>
        <v>,'301116K1009'</v>
      </c>
    </row>
    <row r="6" spans="1:2" x14ac:dyDescent="0.25">
      <c r="A6" s="14" t="s">
        <v>84</v>
      </c>
      <c r="B6" t="str">
        <f t="shared" si="0"/>
        <v>,'301116K1010'</v>
      </c>
    </row>
    <row r="7" spans="1:2" x14ac:dyDescent="0.25">
      <c r="A7" s="14" t="s">
        <v>85</v>
      </c>
      <c r="B7" t="str">
        <f t="shared" si="0"/>
        <v>,'301116K1011'</v>
      </c>
    </row>
    <row r="8" spans="1:2" x14ac:dyDescent="0.25">
      <c r="A8" s="14" t="s">
        <v>86</v>
      </c>
      <c r="B8" t="str">
        <f t="shared" si="0"/>
        <v>,'301116K1012'</v>
      </c>
    </row>
    <row r="9" spans="1:2" x14ac:dyDescent="0.25">
      <c r="A9" s="14" t="s">
        <v>87</v>
      </c>
      <c r="B9" t="str">
        <f t="shared" si="0"/>
        <v>,'301116K1013'</v>
      </c>
    </row>
    <row r="10" spans="1:2" x14ac:dyDescent="0.25">
      <c r="A10" s="14" t="s">
        <v>88</v>
      </c>
      <c r="B10" t="str">
        <f t="shared" si="0"/>
        <v>,'16SCR07398'</v>
      </c>
    </row>
    <row r="11" spans="1:2" x14ac:dyDescent="0.25">
      <c r="A11" s="14" t="s">
        <v>89</v>
      </c>
      <c r="B11" t="str">
        <f t="shared" si="0"/>
        <v>,'16SCR07400'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21" sqref="C21"/>
    </sheetView>
  </sheetViews>
  <sheetFormatPr baseColWidth="10" defaultRowHeight="15" x14ac:dyDescent="0.25"/>
  <sheetData>
    <row r="1" spans="1:15" x14ac:dyDescent="0.25">
      <c r="A1" s="2" t="s">
        <v>29</v>
      </c>
      <c r="B1" s="2" t="s">
        <v>30</v>
      </c>
      <c r="C1" s="2" t="s">
        <v>31</v>
      </c>
      <c r="D1" s="2">
        <v>1</v>
      </c>
      <c r="E1" s="2">
        <v>1308</v>
      </c>
      <c r="F1" s="2">
        <v>200</v>
      </c>
      <c r="G1" s="2">
        <v>0</v>
      </c>
      <c r="H1" s="2" t="s">
        <v>29</v>
      </c>
      <c r="I1" s="2"/>
      <c r="J1" s="2" t="s">
        <v>4</v>
      </c>
      <c r="K1" s="2" t="s">
        <v>33</v>
      </c>
      <c r="L1" s="2">
        <v>8745</v>
      </c>
      <c r="M1" s="2">
        <v>0.13200000000000001</v>
      </c>
      <c r="N1" s="2">
        <v>26.436</v>
      </c>
      <c r="O1">
        <f>+F1*$H$21</f>
        <v>26.436085431941347</v>
      </c>
    </row>
    <row r="2" spans="1:15" x14ac:dyDescent="0.25">
      <c r="A2" s="2" t="s">
        <v>34</v>
      </c>
      <c r="B2" s="2" t="s">
        <v>30</v>
      </c>
      <c r="C2" s="2" t="s">
        <v>31</v>
      </c>
      <c r="D2" s="2">
        <v>2</v>
      </c>
      <c r="E2" s="2">
        <v>1316</v>
      </c>
      <c r="F2" s="2">
        <v>200</v>
      </c>
      <c r="G2" s="2">
        <v>0</v>
      </c>
      <c r="H2" s="2" t="s">
        <v>34</v>
      </c>
      <c r="I2" s="2"/>
      <c r="J2" s="2" t="s">
        <v>4</v>
      </c>
      <c r="K2" s="2" t="s">
        <v>33</v>
      </c>
      <c r="L2" s="2">
        <v>8745</v>
      </c>
      <c r="M2" s="2">
        <v>0.13200000000000001</v>
      </c>
      <c r="N2" s="2">
        <v>26.436</v>
      </c>
      <c r="O2">
        <f t="shared" ref="O2:O16" si="0">+F2*$H$21</f>
        <v>26.436085431941347</v>
      </c>
    </row>
    <row r="3" spans="1:15" x14ac:dyDescent="0.25">
      <c r="A3" s="2" t="s">
        <v>35</v>
      </c>
      <c r="B3" s="2" t="s">
        <v>30</v>
      </c>
      <c r="C3" s="2" t="s">
        <v>31</v>
      </c>
      <c r="D3" s="2">
        <v>3</v>
      </c>
      <c r="E3" s="2">
        <v>1306</v>
      </c>
      <c r="F3" s="2">
        <v>200</v>
      </c>
      <c r="G3" s="2">
        <v>0</v>
      </c>
      <c r="H3" s="2" t="s">
        <v>35</v>
      </c>
      <c r="I3" s="2"/>
      <c r="J3" s="2" t="s">
        <v>4</v>
      </c>
      <c r="K3" s="2" t="s">
        <v>33</v>
      </c>
      <c r="L3" s="2">
        <v>8745</v>
      </c>
      <c r="M3" s="2">
        <v>0.13200000000000001</v>
      </c>
      <c r="N3" s="2">
        <v>26.436</v>
      </c>
      <c r="O3">
        <f t="shared" si="0"/>
        <v>26.436085431941347</v>
      </c>
    </row>
    <row r="4" spans="1:15" x14ac:dyDescent="0.25">
      <c r="A4" s="2" t="s">
        <v>36</v>
      </c>
      <c r="B4" s="2" t="s">
        <v>30</v>
      </c>
      <c r="C4" s="2" t="s">
        <v>31</v>
      </c>
      <c r="D4" s="2">
        <v>4</v>
      </c>
      <c r="E4" s="2">
        <v>1312</v>
      </c>
      <c r="F4" s="2">
        <v>200</v>
      </c>
      <c r="G4" s="2">
        <v>0</v>
      </c>
      <c r="H4" s="2" t="s">
        <v>36</v>
      </c>
      <c r="I4" s="2"/>
      <c r="J4" s="2" t="s">
        <v>4</v>
      </c>
      <c r="K4" s="2" t="s">
        <v>33</v>
      </c>
      <c r="L4" s="2">
        <v>8745</v>
      </c>
      <c r="M4" s="2">
        <v>0.13200000000000001</v>
      </c>
      <c r="N4" s="2">
        <v>26.436</v>
      </c>
      <c r="O4">
        <f t="shared" si="0"/>
        <v>26.436085431941347</v>
      </c>
    </row>
    <row r="5" spans="1:15" x14ac:dyDescent="0.25">
      <c r="A5" s="2" t="s">
        <v>37</v>
      </c>
      <c r="B5" s="2" t="s">
        <v>30</v>
      </c>
      <c r="C5" s="2" t="s">
        <v>31</v>
      </c>
      <c r="D5" s="2">
        <v>5</v>
      </c>
      <c r="E5" s="2">
        <v>1316</v>
      </c>
      <c r="F5" s="2">
        <v>200</v>
      </c>
      <c r="G5" s="2">
        <v>0</v>
      </c>
      <c r="H5" s="2" t="s">
        <v>37</v>
      </c>
      <c r="I5" s="2"/>
      <c r="J5" s="2" t="s">
        <v>4</v>
      </c>
      <c r="K5" s="2" t="s">
        <v>33</v>
      </c>
      <c r="L5" s="2">
        <v>8745</v>
      </c>
      <c r="M5" s="2">
        <v>0.13200000000000001</v>
      </c>
      <c r="N5" s="2">
        <v>26.436</v>
      </c>
      <c r="O5">
        <f t="shared" si="0"/>
        <v>26.436085431941347</v>
      </c>
    </row>
    <row r="6" spans="1:15" x14ac:dyDescent="0.25">
      <c r="A6" s="2" t="s">
        <v>38</v>
      </c>
      <c r="B6" s="2" t="s">
        <v>30</v>
      </c>
      <c r="C6" s="2" t="s">
        <v>31</v>
      </c>
      <c r="D6" s="2">
        <v>6</v>
      </c>
      <c r="E6" s="2">
        <v>1322</v>
      </c>
      <c r="F6" s="2">
        <v>200</v>
      </c>
      <c r="G6" s="2">
        <v>0</v>
      </c>
      <c r="H6" s="2" t="s">
        <v>38</v>
      </c>
      <c r="I6" s="2"/>
      <c r="J6" s="2" t="s">
        <v>4</v>
      </c>
      <c r="K6" s="2" t="s">
        <v>33</v>
      </c>
      <c r="L6" s="2">
        <v>8745</v>
      </c>
      <c r="M6" s="2">
        <v>0.13200000000000001</v>
      </c>
      <c r="N6" s="2">
        <v>26.436</v>
      </c>
      <c r="O6">
        <f t="shared" si="0"/>
        <v>26.436085431941347</v>
      </c>
    </row>
    <row r="7" spans="1:15" x14ac:dyDescent="0.25">
      <c r="A7" s="2" t="s">
        <v>39</v>
      </c>
      <c r="B7" s="2" t="s">
        <v>30</v>
      </c>
      <c r="C7" s="2" t="s">
        <v>31</v>
      </c>
      <c r="D7" s="2">
        <v>7</v>
      </c>
      <c r="E7" s="2">
        <v>1314</v>
      </c>
      <c r="F7" s="2">
        <v>200</v>
      </c>
      <c r="G7" s="2">
        <v>0</v>
      </c>
      <c r="H7" s="2" t="s">
        <v>39</v>
      </c>
      <c r="I7" s="2"/>
      <c r="J7" s="2" t="s">
        <v>4</v>
      </c>
      <c r="K7" s="2" t="s">
        <v>33</v>
      </c>
      <c r="L7" s="2">
        <v>8745</v>
      </c>
      <c r="M7" s="2">
        <v>0.13200000000000001</v>
      </c>
      <c r="N7" s="2">
        <v>26.436</v>
      </c>
      <c r="O7">
        <f t="shared" si="0"/>
        <v>26.436085431941347</v>
      </c>
    </row>
    <row r="8" spans="1:15" x14ac:dyDescent="0.25">
      <c r="A8" s="2" t="s">
        <v>40</v>
      </c>
      <c r="B8" s="2" t="s">
        <v>30</v>
      </c>
      <c r="C8" s="2" t="s">
        <v>31</v>
      </c>
      <c r="D8" s="2">
        <v>8</v>
      </c>
      <c r="E8" s="2">
        <v>1314</v>
      </c>
      <c r="F8" s="2">
        <v>200</v>
      </c>
      <c r="G8" s="2">
        <v>0</v>
      </c>
      <c r="H8" s="2" t="s">
        <v>40</v>
      </c>
      <c r="I8" s="2"/>
      <c r="J8" s="2" t="s">
        <v>4</v>
      </c>
      <c r="K8" s="2" t="s">
        <v>33</v>
      </c>
      <c r="L8" s="2">
        <v>8745</v>
      </c>
      <c r="M8" s="2">
        <v>0.13200000000000001</v>
      </c>
      <c r="N8" s="2">
        <v>26.436</v>
      </c>
      <c r="O8">
        <f t="shared" si="0"/>
        <v>26.436085431941347</v>
      </c>
    </row>
    <row r="9" spans="1:15" x14ac:dyDescent="0.25">
      <c r="A9" s="2" t="s">
        <v>41</v>
      </c>
      <c r="B9" s="2" t="s">
        <v>30</v>
      </c>
      <c r="C9" s="2" t="s">
        <v>31</v>
      </c>
      <c r="D9" s="2">
        <v>9</v>
      </c>
      <c r="E9" s="2">
        <v>1312</v>
      </c>
      <c r="F9" s="2">
        <v>200</v>
      </c>
      <c r="G9" s="2">
        <v>0</v>
      </c>
      <c r="H9" s="2" t="s">
        <v>41</v>
      </c>
      <c r="I9" s="2"/>
      <c r="J9" s="2" t="s">
        <v>4</v>
      </c>
      <c r="K9" s="2" t="s">
        <v>33</v>
      </c>
      <c r="L9" s="2">
        <v>8745</v>
      </c>
      <c r="M9" s="2">
        <v>0.13200000000000001</v>
      </c>
      <c r="N9" s="2">
        <v>26.436</v>
      </c>
      <c r="O9">
        <f t="shared" si="0"/>
        <v>26.436085431941347</v>
      </c>
    </row>
    <row r="10" spans="1:15" x14ac:dyDescent="0.25">
      <c r="A10" s="2" t="s">
        <v>42</v>
      </c>
      <c r="B10" s="2" t="s">
        <v>30</v>
      </c>
      <c r="C10" s="2" t="s">
        <v>31</v>
      </c>
      <c r="D10" s="2">
        <v>10</v>
      </c>
      <c r="E10" s="2">
        <v>1308</v>
      </c>
      <c r="F10" s="2">
        <v>200</v>
      </c>
      <c r="G10" s="2">
        <v>0</v>
      </c>
      <c r="H10" s="2" t="s">
        <v>42</v>
      </c>
      <c r="I10" s="2"/>
      <c r="J10" s="2" t="s">
        <v>4</v>
      </c>
      <c r="K10" s="2" t="s">
        <v>33</v>
      </c>
      <c r="L10" s="2">
        <v>8745</v>
      </c>
      <c r="M10" s="2">
        <v>0.13200000000000001</v>
      </c>
      <c r="N10" s="2">
        <v>26.436</v>
      </c>
      <c r="O10">
        <f t="shared" si="0"/>
        <v>26.436085431941347</v>
      </c>
    </row>
    <row r="11" spans="1:15" x14ac:dyDescent="0.25">
      <c r="A11" s="2" t="s">
        <v>43</v>
      </c>
      <c r="B11" s="2" t="s">
        <v>30</v>
      </c>
      <c r="C11" s="2" t="s">
        <v>31</v>
      </c>
      <c r="D11" s="2">
        <v>11</v>
      </c>
      <c r="E11" s="2">
        <v>1324</v>
      </c>
      <c r="F11" s="2">
        <v>200</v>
      </c>
      <c r="G11" s="2">
        <v>0</v>
      </c>
      <c r="H11" s="2" t="s">
        <v>43</v>
      </c>
      <c r="I11" s="2"/>
      <c r="J11" s="2" t="s">
        <v>4</v>
      </c>
      <c r="K11" s="2" t="s">
        <v>33</v>
      </c>
      <c r="L11" s="2">
        <v>8745</v>
      </c>
      <c r="M11" s="2">
        <v>0.13200000000000001</v>
      </c>
      <c r="N11" s="2">
        <v>26.436</v>
      </c>
      <c r="O11">
        <f t="shared" si="0"/>
        <v>26.436085431941347</v>
      </c>
    </row>
    <row r="12" spans="1:15" x14ac:dyDescent="0.25">
      <c r="A12" s="2" t="s">
        <v>44</v>
      </c>
      <c r="B12" s="2" t="s">
        <v>30</v>
      </c>
      <c r="C12" s="2" t="s">
        <v>31</v>
      </c>
      <c r="D12" s="2">
        <v>12</v>
      </c>
      <c r="E12" s="2">
        <v>1306</v>
      </c>
      <c r="F12" s="2">
        <v>200</v>
      </c>
      <c r="G12" s="2">
        <v>0</v>
      </c>
      <c r="H12" s="2" t="s">
        <v>44</v>
      </c>
      <c r="I12" s="2"/>
      <c r="J12" s="2" t="s">
        <v>4</v>
      </c>
      <c r="K12" s="2" t="s">
        <v>33</v>
      </c>
      <c r="L12" s="2">
        <v>8745</v>
      </c>
      <c r="M12" s="2">
        <v>0.13200000000000001</v>
      </c>
      <c r="N12" s="2">
        <v>26.436</v>
      </c>
      <c r="O12">
        <f t="shared" si="0"/>
        <v>26.436085431941347</v>
      </c>
    </row>
    <row r="13" spans="1:15" x14ac:dyDescent="0.25">
      <c r="A13" s="2" t="s">
        <v>45</v>
      </c>
      <c r="B13" s="2" t="s">
        <v>30</v>
      </c>
      <c r="C13" s="2" t="s">
        <v>31</v>
      </c>
      <c r="D13" s="2">
        <v>13</v>
      </c>
      <c r="E13" s="2">
        <v>1308</v>
      </c>
      <c r="F13" s="2">
        <v>200</v>
      </c>
      <c r="G13" s="2">
        <v>0</v>
      </c>
      <c r="H13" s="2" t="s">
        <v>45</v>
      </c>
      <c r="I13" s="2"/>
      <c r="J13" s="2" t="s">
        <v>4</v>
      </c>
      <c r="K13" s="2" t="s">
        <v>33</v>
      </c>
      <c r="L13" s="2">
        <v>8745</v>
      </c>
      <c r="M13" s="2">
        <v>0.13200000000000001</v>
      </c>
      <c r="N13" s="2">
        <v>26.436</v>
      </c>
      <c r="O13">
        <f t="shared" si="0"/>
        <v>26.436085431941347</v>
      </c>
    </row>
    <row r="14" spans="1:15" x14ac:dyDescent="0.25">
      <c r="A14" s="2" t="s">
        <v>46</v>
      </c>
      <c r="B14" s="2" t="s">
        <v>30</v>
      </c>
      <c r="C14" s="2" t="s">
        <v>31</v>
      </c>
      <c r="D14" s="2">
        <v>14</v>
      </c>
      <c r="E14" s="2">
        <v>1308</v>
      </c>
      <c r="F14" s="2">
        <v>200</v>
      </c>
      <c r="G14" s="2">
        <v>0</v>
      </c>
      <c r="H14" s="2" t="s">
        <v>46</v>
      </c>
      <c r="I14" s="2"/>
      <c r="J14" s="2" t="s">
        <v>4</v>
      </c>
      <c r="K14" s="2" t="s">
        <v>33</v>
      </c>
      <c r="L14" s="2">
        <v>8745</v>
      </c>
      <c r="M14" s="2">
        <v>0.13200000000000001</v>
      </c>
      <c r="N14" s="2">
        <v>26.436</v>
      </c>
      <c r="O14">
        <f t="shared" si="0"/>
        <v>26.436085431941347</v>
      </c>
    </row>
    <row r="15" spans="1:15" x14ac:dyDescent="0.25">
      <c r="A15" s="2" t="s">
        <v>47</v>
      </c>
      <c r="B15" s="2" t="s">
        <v>30</v>
      </c>
      <c r="C15" s="2" t="s">
        <v>31</v>
      </c>
      <c r="D15" s="2">
        <v>15</v>
      </c>
      <c r="E15" s="2">
        <v>1314</v>
      </c>
      <c r="F15" s="2">
        <v>200</v>
      </c>
      <c r="G15" s="2">
        <v>0</v>
      </c>
      <c r="H15" s="2" t="s">
        <v>47</v>
      </c>
      <c r="I15" s="2"/>
      <c r="J15" s="2" t="s">
        <v>4</v>
      </c>
      <c r="K15" s="2" t="s">
        <v>33</v>
      </c>
      <c r="L15" s="2">
        <v>8745</v>
      </c>
      <c r="M15" s="2">
        <v>0.13200000000000001</v>
      </c>
      <c r="N15" s="2">
        <v>26.436</v>
      </c>
      <c r="O15">
        <f t="shared" si="0"/>
        <v>26.436085431941347</v>
      </c>
    </row>
    <row r="16" spans="1:15" x14ac:dyDescent="0.25">
      <c r="A16" s="2" t="s">
        <v>48</v>
      </c>
      <c r="B16" s="2" t="s">
        <v>30</v>
      </c>
      <c r="C16" s="2" t="s">
        <v>31</v>
      </c>
      <c r="D16" s="2">
        <v>16</v>
      </c>
      <c r="E16" s="2">
        <v>894</v>
      </c>
      <c r="F16" s="2">
        <v>137</v>
      </c>
      <c r="G16" s="2">
        <v>0</v>
      </c>
      <c r="H16" s="2" t="s">
        <v>48</v>
      </c>
      <c r="I16" s="2"/>
      <c r="J16" s="2" t="s">
        <v>4</v>
      </c>
      <c r="K16" s="2" t="s">
        <v>33</v>
      </c>
      <c r="L16" s="2">
        <v>8745</v>
      </c>
      <c r="M16" s="2">
        <v>0.13200000000000001</v>
      </c>
      <c r="N16" s="2">
        <v>18.108000000000001</v>
      </c>
      <c r="O16">
        <f t="shared" si="0"/>
        <v>18.108718520879822</v>
      </c>
    </row>
    <row r="17" spans="1:15" x14ac:dyDescent="0.25">
      <c r="A17" s="2" t="s">
        <v>49</v>
      </c>
      <c r="B17" s="2" t="s">
        <v>50</v>
      </c>
      <c r="C17" s="2" t="s">
        <v>31</v>
      </c>
      <c r="D17" s="2">
        <v>17</v>
      </c>
      <c r="E17" s="2">
        <v>91</v>
      </c>
      <c r="F17" s="2">
        <v>1</v>
      </c>
      <c r="G17" s="2">
        <v>0</v>
      </c>
      <c r="H17" s="2" t="s">
        <v>49</v>
      </c>
      <c r="I17" s="2"/>
      <c r="J17" s="2" t="s">
        <v>4</v>
      </c>
      <c r="K17" s="2" t="s">
        <v>3</v>
      </c>
      <c r="L17" s="2">
        <v>876</v>
      </c>
      <c r="M17" s="2">
        <v>0.01</v>
      </c>
      <c r="N17" s="2">
        <v>0.91</v>
      </c>
      <c r="O17">
        <f>+E17*0.01</f>
        <v>0.91</v>
      </c>
    </row>
    <row r="18" spans="1:15" x14ac:dyDescent="0.25">
      <c r="A18" s="2" t="s">
        <v>52</v>
      </c>
      <c r="B18" s="2" t="s">
        <v>53</v>
      </c>
      <c r="C18" s="2" t="s">
        <v>31</v>
      </c>
      <c r="D18" s="2">
        <v>18</v>
      </c>
      <c r="E18" s="2">
        <v>210</v>
      </c>
      <c r="F18" s="2">
        <v>1</v>
      </c>
      <c r="G18" s="2">
        <v>0</v>
      </c>
      <c r="H18" s="2" t="s">
        <v>52</v>
      </c>
      <c r="I18" s="2"/>
      <c r="J18" s="2" t="s">
        <v>4</v>
      </c>
      <c r="K18" s="2" t="s">
        <v>3</v>
      </c>
      <c r="L18" s="2">
        <v>5672</v>
      </c>
      <c r="M18" s="2">
        <v>0.01</v>
      </c>
      <c r="N18" s="2">
        <v>2.1</v>
      </c>
      <c r="O18">
        <f>+E18*0.01</f>
        <v>2.1</v>
      </c>
    </row>
    <row r="19" spans="1:15" x14ac:dyDescent="0.25">
      <c r="A19" s="4" t="s">
        <v>58</v>
      </c>
      <c r="B19" s="5">
        <f>20/1000</f>
        <v>0.02</v>
      </c>
      <c r="C19" s="5"/>
      <c r="D19" s="5"/>
      <c r="E19" s="5" t="s">
        <v>56</v>
      </c>
      <c r="F19" s="5" t="s">
        <v>57</v>
      </c>
      <c r="G19" s="6" t="s">
        <v>60</v>
      </c>
      <c r="H19" s="7" t="s">
        <v>61</v>
      </c>
      <c r="I19" s="2"/>
      <c r="J19" s="2"/>
      <c r="K19" s="2"/>
      <c r="L19" s="2"/>
      <c r="M19" s="2"/>
      <c r="N19" s="2"/>
    </row>
    <row r="20" spans="1:15" x14ac:dyDescent="0.25">
      <c r="A20" s="8"/>
      <c r="B20" s="9"/>
      <c r="C20" s="9"/>
      <c r="D20" s="9" t="s">
        <v>54</v>
      </c>
      <c r="E20" s="9">
        <f>SUM(E1:E18)</f>
        <v>20883</v>
      </c>
      <c r="F20" s="9">
        <f>SUM(F1:F18)</f>
        <v>3139</v>
      </c>
      <c r="G20" s="9">
        <f>+E20*B19</f>
        <v>417.66</v>
      </c>
      <c r="H20" s="10"/>
    </row>
    <row r="21" spans="1:15" x14ac:dyDescent="0.25">
      <c r="A21" s="8"/>
      <c r="B21" s="9"/>
      <c r="C21" s="9"/>
      <c r="D21" s="9" t="s">
        <v>55</v>
      </c>
      <c r="E21" s="9">
        <f>SUM(E1:E16)</f>
        <v>20582</v>
      </c>
      <c r="F21" s="9">
        <f>SUM(F1:F16)</f>
        <v>3137</v>
      </c>
      <c r="G21" s="9">
        <f>+G20-G22</f>
        <v>414.65000000000003</v>
      </c>
      <c r="H21" s="10">
        <f>+G21/F21</f>
        <v>0.13218042715970674</v>
      </c>
    </row>
    <row r="22" spans="1:15" x14ac:dyDescent="0.25">
      <c r="A22" s="11"/>
      <c r="B22" s="12"/>
      <c r="C22" s="12"/>
      <c r="D22" s="12" t="s">
        <v>59</v>
      </c>
      <c r="E22" s="12">
        <f>SUM(E17:E18)</f>
        <v>301</v>
      </c>
      <c r="F22" s="12">
        <f>SUM(F17:F18)</f>
        <v>2</v>
      </c>
      <c r="G22" s="12">
        <f>+E22*0.01</f>
        <v>3.0100000000000002</v>
      </c>
      <c r="H2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4" sqref="A4"/>
    </sheetView>
  </sheetViews>
  <sheetFormatPr baseColWidth="10" defaultRowHeight="15" x14ac:dyDescent="0.25"/>
  <cols>
    <col min="1" max="1" width="17.42578125" customWidth="1"/>
    <col min="7" max="7" width="17.7109375" customWidth="1"/>
  </cols>
  <sheetData>
    <row r="1" spans="1:9" x14ac:dyDescent="0.25">
      <c r="A1" s="2" t="s">
        <v>62</v>
      </c>
      <c r="B1" s="2" t="s">
        <v>63</v>
      </c>
      <c r="C1" s="2" t="s">
        <v>33</v>
      </c>
      <c r="D1" s="2"/>
      <c r="E1" s="2">
        <v>2034</v>
      </c>
      <c r="F1" s="2">
        <v>352</v>
      </c>
      <c r="G1" s="2" t="s">
        <v>32</v>
      </c>
      <c r="I1">
        <f>+F1*$H$6</f>
        <v>45.547333333333327</v>
      </c>
    </row>
    <row r="2" spans="1:9" x14ac:dyDescent="0.25">
      <c r="A2" s="2" t="s">
        <v>64</v>
      </c>
      <c r="B2" s="2" t="s">
        <v>63</v>
      </c>
      <c r="C2" s="2" t="s">
        <v>33</v>
      </c>
      <c r="D2" s="2"/>
      <c r="E2" s="2">
        <v>2404</v>
      </c>
      <c r="F2" s="2">
        <v>416</v>
      </c>
      <c r="G2" s="2" t="s">
        <v>32</v>
      </c>
      <c r="I2">
        <f>+F2*$H$6</f>
        <v>53.828666666666663</v>
      </c>
    </row>
    <row r="3" spans="1:9" x14ac:dyDescent="0.25">
      <c r="A3" s="2" t="s">
        <v>65</v>
      </c>
      <c r="B3" s="2" t="s">
        <v>66</v>
      </c>
      <c r="C3" s="2" t="s">
        <v>3</v>
      </c>
      <c r="D3" s="2"/>
      <c r="E3" s="2">
        <v>145</v>
      </c>
      <c r="F3" s="2">
        <v>48</v>
      </c>
      <c r="G3" s="2" t="s">
        <v>51</v>
      </c>
      <c r="I3">
        <f>+E3*0.01</f>
        <v>1.45</v>
      </c>
    </row>
    <row r="4" spans="1:9" x14ac:dyDescent="0.25">
      <c r="A4" s="2" t="s">
        <v>58</v>
      </c>
      <c r="B4">
        <f>22/1000</f>
        <v>2.1999999999999999E-2</v>
      </c>
      <c r="D4" s="2"/>
      <c r="E4" s="2" t="s">
        <v>56</v>
      </c>
      <c r="F4" s="2" t="s">
        <v>57</v>
      </c>
      <c r="G4" t="s">
        <v>60</v>
      </c>
      <c r="H4" s="3" t="s">
        <v>61</v>
      </c>
    </row>
    <row r="5" spans="1:9" x14ac:dyDescent="0.25">
      <c r="D5" t="s">
        <v>54</v>
      </c>
      <c r="E5">
        <f>SUM(E1:E3)</f>
        <v>4583</v>
      </c>
      <c r="F5">
        <f>SUM(F1:F3)</f>
        <v>816</v>
      </c>
      <c r="G5">
        <f>+E5*B4</f>
        <v>100.82599999999999</v>
      </c>
    </row>
    <row r="6" spans="1:9" x14ac:dyDescent="0.25">
      <c r="D6" t="s">
        <v>55</v>
      </c>
      <c r="E6">
        <f>SUM(E1:E2)</f>
        <v>4438</v>
      </c>
      <c r="F6">
        <f>SUM(F1:F2)</f>
        <v>768</v>
      </c>
      <c r="G6">
        <f>+G5-G7</f>
        <v>99.375999999999991</v>
      </c>
      <c r="H6" s="3">
        <f>+G6/F6</f>
        <v>0.12939583333333332</v>
      </c>
    </row>
    <row r="7" spans="1:9" x14ac:dyDescent="0.25">
      <c r="D7" t="s">
        <v>59</v>
      </c>
      <c r="E7">
        <f>SUM(E3)</f>
        <v>145</v>
      </c>
      <c r="F7">
        <f>SUM(F2:F3)</f>
        <v>464</v>
      </c>
      <c r="G7">
        <f>+E7*0.01</f>
        <v>1.45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8" sqref="A8:H11"/>
    </sheetView>
  </sheetViews>
  <sheetFormatPr baseColWidth="10" defaultRowHeight="15" x14ac:dyDescent="0.25"/>
  <cols>
    <col min="3" max="4" width="17.42578125" customWidth="1"/>
  </cols>
  <sheetData>
    <row r="1" spans="1:14" x14ac:dyDescent="0.25">
      <c r="A1" s="14" t="s">
        <v>67</v>
      </c>
      <c r="B1" s="14" t="s">
        <v>68</v>
      </c>
      <c r="C1" s="14" t="s">
        <v>69</v>
      </c>
      <c r="D1" s="14">
        <v>1</v>
      </c>
      <c r="E1" s="14">
        <v>362</v>
      </c>
      <c r="F1" s="14">
        <v>400</v>
      </c>
      <c r="G1" s="14">
        <v>0</v>
      </c>
      <c r="H1" s="14"/>
      <c r="I1" s="14" t="s">
        <v>4</v>
      </c>
      <c r="J1" s="14" t="s">
        <v>70</v>
      </c>
      <c r="K1" s="14">
        <v>8298</v>
      </c>
      <c r="L1" s="14">
        <v>1E-3</v>
      </c>
      <c r="M1" s="14">
        <v>0.68</v>
      </c>
      <c r="N1">
        <f>+F1*$H$10</f>
        <v>7.3014184397163113</v>
      </c>
    </row>
    <row r="2" spans="1:14" x14ac:dyDescent="0.25">
      <c r="A2" s="14" t="s">
        <v>71</v>
      </c>
      <c r="B2" s="14" t="s">
        <v>68</v>
      </c>
      <c r="C2" s="14" t="s">
        <v>69</v>
      </c>
      <c r="D2" s="14">
        <v>2</v>
      </c>
      <c r="E2" s="14">
        <v>365</v>
      </c>
      <c r="F2" s="14">
        <v>400</v>
      </c>
      <c r="G2" s="14">
        <v>0</v>
      </c>
      <c r="H2" s="14"/>
      <c r="I2" s="14" t="s">
        <v>4</v>
      </c>
      <c r="J2" s="14" t="s">
        <v>70</v>
      </c>
      <c r="K2" s="14">
        <v>8298</v>
      </c>
      <c r="L2" s="14">
        <v>1E-3</v>
      </c>
      <c r="M2" s="14">
        <v>0.68</v>
      </c>
      <c r="N2">
        <f t="shared" ref="N2:N6" si="0">+F2*$H$10</f>
        <v>7.3014184397163113</v>
      </c>
    </row>
    <row r="3" spans="1:14" x14ac:dyDescent="0.25">
      <c r="A3" s="14" t="s">
        <v>72</v>
      </c>
      <c r="B3" s="14" t="s">
        <v>68</v>
      </c>
      <c r="C3" s="14" t="s">
        <v>69</v>
      </c>
      <c r="D3" s="14">
        <v>3</v>
      </c>
      <c r="E3" s="14">
        <v>364</v>
      </c>
      <c r="F3" s="14">
        <v>400</v>
      </c>
      <c r="G3" s="14">
        <v>0</v>
      </c>
      <c r="H3" s="14"/>
      <c r="I3" s="14" t="s">
        <v>4</v>
      </c>
      <c r="J3" s="14" t="s">
        <v>70</v>
      </c>
      <c r="K3" s="14">
        <v>8298</v>
      </c>
      <c r="L3" s="14">
        <v>1E-3</v>
      </c>
      <c r="M3" s="14">
        <v>0.68</v>
      </c>
      <c r="N3">
        <f t="shared" si="0"/>
        <v>7.3014184397163113</v>
      </c>
    </row>
    <row r="4" spans="1:14" x14ac:dyDescent="0.25">
      <c r="A4" s="14" t="s">
        <v>73</v>
      </c>
      <c r="B4" s="14" t="s">
        <v>68</v>
      </c>
      <c r="C4" s="14" t="s">
        <v>69</v>
      </c>
      <c r="D4" s="14">
        <v>4</v>
      </c>
      <c r="E4" s="14">
        <v>365</v>
      </c>
      <c r="F4" s="14">
        <v>400</v>
      </c>
      <c r="G4" s="14">
        <v>0</v>
      </c>
      <c r="H4" s="14"/>
      <c r="I4" s="14" t="s">
        <v>4</v>
      </c>
      <c r="J4" s="14" t="s">
        <v>70</v>
      </c>
      <c r="K4" s="14">
        <v>8298</v>
      </c>
      <c r="L4" s="14">
        <v>1E-3</v>
      </c>
      <c r="M4" s="14">
        <v>0.68</v>
      </c>
      <c r="N4">
        <f t="shared" si="0"/>
        <v>7.3014184397163113</v>
      </c>
    </row>
    <row r="5" spans="1:14" x14ac:dyDescent="0.25">
      <c r="A5" s="14" t="s">
        <v>74</v>
      </c>
      <c r="B5" s="14" t="s">
        <v>68</v>
      </c>
      <c r="C5" s="14" t="s">
        <v>69</v>
      </c>
      <c r="D5" s="14">
        <v>5</v>
      </c>
      <c r="E5" s="14">
        <v>354</v>
      </c>
      <c r="F5" s="14">
        <v>400</v>
      </c>
      <c r="G5" s="14">
        <v>0</v>
      </c>
      <c r="H5" s="14"/>
      <c r="I5" s="14" t="s">
        <v>4</v>
      </c>
      <c r="J5" s="14" t="s">
        <v>70</v>
      </c>
      <c r="K5" s="14">
        <v>8298</v>
      </c>
      <c r="L5" s="14">
        <v>1E-3</v>
      </c>
      <c r="M5" s="14">
        <v>0.68</v>
      </c>
      <c r="N5">
        <f t="shared" si="0"/>
        <v>7.3014184397163113</v>
      </c>
    </row>
    <row r="6" spans="1:14" x14ac:dyDescent="0.25">
      <c r="A6" s="14" t="s">
        <v>75</v>
      </c>
      <c r="B6" s="14" t="s">
        <v>68</v>
      </c>
      <c r="C6" s="14" t="s">
        <v>69</v>
      </c>
      <c r="D6" s="14">
        <v>6</v>
      </c>
      <c r="E6" s="14">
        <v>223</v>
      </c>
      <c r="F6" s="14">
        <v>256</v>
      </c>
      <c r="G6" s="14">
        <v>0</v>
      </c>
      <c r="H6" s="14"/>
      <c r="I6" s="14" t="s">
        <v>4</v>
      </c>
      <c r="J6" s="14" t="s">
        <v>70</v>
      </c>
      <c r="K6" s="14">
        <v>8298</v>
      </c>
      <c r="L6" s="14">
        <v>1E-3</v>
      </c>
      <c r="M6" s="14">
        <v>0.435</v>
      </c>
      <c r="N6">
        <f t="shared" si="0"/>
        <v>4.6729078014184395</v>
      </c>
    </row>
    <row r="7" spans="1:14" x14ac:dyDescent="0.25">
      <c r="A7" s="14" t="s">
        <v>76</v>
      </c>
      <c r="B7" s="14" t="s">
        <v>50</v>
      </c>
      <c r="C7" s="14" t="s">
        <v>69</v>
      </c>
      <c r="D7" s="14">
        <v>7</v>
      </c>
      <c r="E7" s="14">
        <v>52</v>
      </c>
      <c r="F7" s="14">
        <v>1</v>
      </c>
      <c r="G7" s="14">
        <v>0</v>
      </c>
      <c r="H7" s="14"/>
      <c r="I7" s="14" t="s">
        <v>4</v>
      </c>
      <c r="J7" s="14" t="s">
        <v>77</v>
      </c>
      <c r="K7" s="14">
        <v>876</v>
      </c>
      <c r="L7" s="14">
        <v>0.01</v>
      </c>
      <c r="M7" s="14">
        <v>0.52</v>
      </c>
      <c r="N7">
        <f>+E7*0.01</f>
        <v>0.52</v>
      </c>
    </row>
    <row r="8" spans="1:14" x14ac:dyDescent="0.25">
      <c r="A8" s="4" t="s">
        <v>58</v>
      </c>
      <c r="B8">
        <v>20</v>
      </c>
      <c r="C8" s="5">
        <f>+B8/1000</f>
        <v>0.02</v>
      </c>
      <c r="D8" s="5"/>
      <c r="E8" s="5" t="s">
        <v>56</v>
      </c>
      <c r="F8" s="5" t="s">
        <v>57</v>
      </c>
      <c r="G8" s="6" t="s">
        <v>60</v>
      </c>
      <c r="H8" s="7" t="s">
        <v>61</v>
      </c>
    </row>
    <row r="9" spans="1:14" x14ac:dyDescent="0.25">
      <c r="A9" s="8"/>
      <c r="B9" s="9"/>
      <c r="C9" s="9"/>
      <c r="D9" s="9" t="s">
        <v>54</v>
      </c>
      <c r="E9" s="9">
        <f>SUM(E1:E7)</f>
        <v>2085</v>
      </c>
      <c r="F9" s="9">
        <f>SUM(F1:F7)</f>
        <v>2257</v>
      </c>
      <c r="G9" s="9">
        <f>+E9*C8</f>
        <v>41.7</v>
      </c>
      <c r="H9" s="10"/>
    </row>
    <row r="10" spans="1:14" x14ac:dyDescent="0.25">
      <c r="A10" s="8"/>
      <c r="B10" s="9"/>
      <c r="C10" s="9"/>
      <c r="D10" s="9" t="s">
        <v>55</v>
      </c>
      <c r="E10" s="9">
        <f>SUM(E1:E6)</f>
        <v>2033</v>
      </c>
      <c r="F10" s="9">
        <f>SUM(F1:F6)</f>
        <v>2256</v>
      </c>
      <c r="G10" s="9">
        <f>+G9-G11</f>
        <v>41.18</v>
      </c>
      <c r="H10" s="10">
        <f>+G10/F10</f>
        <v>1.8253546099290779E-2</v>
      </c>
    </row>
    <row r="11" spans="1:14" x14ac:dyDescent="0.25">
      <c r="A11" s="11"/>
      <c r="B11" s="12"/>
      <c r="C11" s="12"/>
      <c r="D11" s="12" t="s">
        <v>59</v>
      </c>
      <c r="E11" s="12">
        <f>SUM(E7)</f>
        <v>52</v>
      </c>
      <c r="F11" s="12">
        <f>SUM(F7)</f>
        <v>1</v>
      </c>
      <c r="G11" s="12">
        <f>+E11*0.01</f>
        <v>0.52</v>
      </c>
      <c r="H1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12" sqref="A12:H15"/>
    </sheetView>
  </sheetViews>
  <sheetFormatPr baseColWidth="10" defaultRowHeight="15" x14ac:dyDescent="0.25"/>
  <cols>
    <col min="1" max="1" width="14.28515625" customWidth="1"/>
    <col min="9" max="9" width="17.140625" customWidth="1"/>
  </cols>
  <sheetData>
    <row r="1" spans="1:16" x14ac:dyDescent="0.25">
      <c r="A1" s="14" t="s">
        <v>79</v>
      </c>
      <c r="B1" s="14" t="s">
        <v>90</v>
      </c>
      <c r="C1" s="14" t="s">
        <v>91</v>
      </c>
      <c r="D1" s="14">
        <v>1</v>
      </c>
      <c r="E1" s="14">
        <v>1025</v>
      </c>
      <c r="F1" s="14">
        <v>1</v>
      </c>
      <c r="G1" s="14">
        <v>0</v>
      </c>
      <c r="H1" s="14" t="s">
        <v>32</v>
      </c>
      <c r="I1" s="14" t="s">
        <v>79</v>
      </c>
      <c r="J1" s="14"/>
      <c r="K1" s="14" t="s">
        <v>4</v>
      </c>
      <c r="L1" s="14" t="s">
        <v>77</v>
      </c>
      <c r="M1" s="14">
        <v>8069</v>
      </c>
      <c r="N1" s="14" t="s">
        <v>78</v>
      </c>
      <c r="O1" s="14">
        <f>+E1*$H$14</f>
        <v>226.80612864077671</v>
      </c>
      <c r="P1" s="14"/>
    </row>
    <row r="2" spans="1:16" x14ac:dyDescent="0.25">
      <c r="A2" s="14" t="s">
        <v>80</v>
      </c>
      <c r="B2" s="14" t="s">
        <v>90</v>
      </c>
      <c r="C2" s="14" t="s">
        <v>91</v>
      </c>
      <c r="D2" s="14">
        <v>2</v>
      </c>
      <c r="E2" s="14">
        <v>1025</v>
      </c>
      <c r="F2" s="14">
        <v>1</v>
      </c>
      <c r="G2" s="14">
        <v>0</v>
      </c>
      <c r="H2" s="14" t="s">
        <v>32</v>
      </c>
      <c r="I2" s="14" t="s">
        <v>80</v>
      </c>
      <c r="J2" s="14"/>
      <c r="K2" s="14" t="s">
        <v>4</v>
      </c>
      <c r="L2" s="14" t="s">
        <v>77</v>
      </c>
      <c r="M2" s="14">
        <v>8069</v>
      </c>
      <c r="N2" s="14" t="s">
        <v>78</v>
      </c>
      <c r="O2" s="14">
        <f t="shared" ref="O2:O9" si="0">+E2*$H$14</f>
        <v>226.80612864077671</v>
      </c>
      <c r="P2" s="14"/>
    </row>
    <row r="3" spans="1:16" x14ac:dyDescent="0.25">
      <c r="A3" s="14" t="s">
        <v>81</v>
      </c>
      <c r="B3" s="14" t="s">
        <v>90</v>
      </c>
      <c r="C3" s="14" t="s">
        <v>91</v>
      </c>
      <c r="D3" s="14">
        <v>3</v>
      </c>
      <c r="E3" s="14">
        <v>977</v>
      </c>
      <c r="F3" s="14">
        <v>1</v>
      </c>
      <c r="G3" s="14">
        <v>0</v>
      </c>
      <c r="H3" s="14" t="s">
        <v>32</v>
      </c>
      <c r="I3" s="14" t="s">
        <v>81</v>
      </c>
      <c r="J3" s="14"/>
      <c r="K3" s="14" t="s">
        <v>4</v>
      </c>
      <c r="L3" s="14" t="s">
        <v>77</v>
      </c>
      <c r="M3" s="14">
        <v>8069</v>
      </c>
      <c r="N3" s="14" t="s">
        <v>78</v>
      </c>
      <c r="O3" s="14">
        <f t="shared" si="0"/>
        <v>216.184963592233</v>
      </c>
      <c r="P3" s="14"/>
    </row>
    <row r="4" spans="1:16" x14ac:dyDescent="0.25">
      <c r="A4" s="14" t="s">
        <v>82</v>
      </c>
      <c r="B4" s="14" t="s">
        <v>90</v>
      </c>
      <c r="C4" s="14" t="s">
        <v>91</v>
      </c>
      <c r="D4" s="14">
        <v>4</v>
      </c>
      <c r="E4" s="14">
        <v>1012</v>
      </c>
      <c r="F4" s="14">
        <v>1</v>
      </c>
      <c r="G4" s="14">
        <v>0</v>
      </c>
      <c r="H4" s="14" t="s">
        <v>32</v>
      </c>
      <c r="I4" s="14" t="s">
        <v>82</v>
      </c>
      <c r="J4" s="14"/>
      <c r="K4" s="14" t="s">
        <v>4</v>
      </c>
      <c r="L4" s="14" t="s">
        <v>77</v>
      </c>
      <c r="M4" s="14">
        <v>8069</v>
      </c>
      <c r="N4" s="14" t="s">
        <v>78</v>
      </c>
      <c r="O4" s="14">
        <f t="shared" si="0"/>
        <v>223.92956310679611</v>
      </c>
      <c r="P4" s="14"/>
    </row>
    <row r="5" spans="1:16" x14ac:dyDescent="0.25">
      <c r="A5" s="14" t="s">
        <v>83</v>
      </c>
      <c r="B5" s="14" t="s">
        <v>90</v>
      </c>
      <c r="C5" s="14" t="s">
        <v>91</v>
      </c>
      <c r="D5" s="14">
        <v>5</v>
      </c>
      <c r="E5" s="14">
        <v>1012</v>
      </c>
      <c r="F5" s="14">
        <v>1</v>
      </c>
      <c r="G5" s="14">
        <v>0</v>
      </c>
      <c r="H5" s="14" t="s">
        <v>32</v>
      </c>
      <c r="I5" s="14" t="s">
        <v>83</v>
      </c>
      <c r="J5" s="14"/>
      <c r="K5" s="14" t="s">
        <v>4</v>
      </c>
      <c r="L5" s="14" t="s">
        <v>77</v>
      </c>
      <c r="M5" s="14">
        <v>8069</v>
      </c>
      <c r="N5" s="14" t="s">
        <v>78</v>
      </c>
      <c r="O5" s="14">
        <f t="shared" si="0"/>
        <v>223.92956310679611</v>
      </c>
      <c r="P5" s="14"/>
    </row>
    <row r="6" spans="1:16" x14ac:dyDescent="0.25">
      <c r="A6" s="14" t="s">
        <v>84</v>
      </c>
      <c r="B6" s="14" t="s">
        <v>90</v>
      </c>
      <c r="C6" s="14" t="s">
        <v>91</v>
      </c>
      <c r="D6" s="14">
        <v>6</v>
      </c>
      <c r="E6" s="14">
        <v>988</v>
      </c>
      <c r="F6" s="14">
        <v>1</v>
      </c>
      <c r="G6" s="14">
        <v>0</v>
      </c>
      <c r="H6" s="14" t="s">
        <v>32</v>
      </c>
      <c r="I6" s="14" t="s">
        <v>84</v>
      </c>
      <c r="J6" s="14"/>
      <c r="K6" s="14" t="s">
        <v>4</v>
      </c>
      <c r="L6" s="14" t="s">
        <v>77</v>
      </c>
      <c r="M6" s="14">
        <v>8069</v>
      </c>
      <c r="N6" s="14" t="s">
        <v>78</v>
      </c>
      <c r="O6" s="14">
        <f t="shared" si="0"/>
        <v>218.61898058252427</v>
      </c>
      <c r="P6" s="14"/>
    </row>
    <row r="7" spans="1:16" x14ac:dyDescent="0.25">
      <c r="A7" s="14" t="s">
        <v>85</v>
      </c>
      <c r="B7" s="14" t="s">
        <v>90</v>
      </c>
      <c r="C7" s="14" t="s">
        <v>91</v>
      </c>
      <c r="D7" s="14">
        <v>7</v>
      </c>
      <c r="E7" s="14">
        <v>1016</v>
      </c>
      <c r="F7" s="14">
        <v>1</v>
      </c>
      <c r="G7" s="14">
        <v>0</v>
      </c>
      <c r="H7" s="14" t="s">
        <v>32</v>
      </c>
      <c r="I7" s="14" t="s">
        <v>85</v>
      </c>
      <c r="J7" s="14"/>
      <c r="K7" s="14" t="s">
        <v>4</v>
      </c>
      <c r="L7" s="14" t="s">
        <v>77</v>
      </c>
      <c r="M7" s="14">
        <v>8069</v>
      </c>
      <c r="N7" s="14" t="s">
        <v>78</v>
      </c>
      <c r="O7" s="14">
        <f t="shared" si="0"/>
        <v>224.81466019417476</v>
      </c>
      <c r="P7" s="14"/>
    </row>
    <row r="8" spans="1:16" x14ac:dyDescent="0.25">
      <c r="A8" s="14" t="s">
        <v>86</v>
      </c>
      <c r="B8" s="14" t="s">
        <v>90</v>
      </c>
      <c r="C8" s="14" t="s">
        <v>91</v>
      </c>
      <c r="D8" s="14">
        <v>8</v>
      </c>
      <c r="E8" s="14">
        <v>1015</v>
      </c>
      <c r="F8" s="14">
        <v>1</v>
      </c>
      <c r="G8" s="14">
        <v>0</v>
      </c>
      <c r="H8" s="14" t="s">
        <v>32</v>
      </c>
      <c r="I8" s="14" t="s">
        <v>86</v>
      </c>
      <c r="J8" s="14"/>
      <c r="K8" s="14" t="s">
        <v>4</v>
      </c>
      <c r="L8" s="14" t="s">
        <v>77</v>
      </c>
      <c r="M8" s="14">
        <v>8069</v>
      </c>
      <c r="N8" s="14" t="s">
        <v>78</v>
      </c>
      <c r="O8" s="14">
        <f t="shared" si="0"/>
        <v>224.5933859223301</v>
      </c>
      <c r="P8" s="14"/>
    </row>
    <row r="9" spans="1:16" x14ac:dyDescent="0.25">
      <c r="A9" s="14" t="s">
        <v>87</v>
      </c>
      <c r="B9" s="14" t="s">
        <v>90</v>
      </c>
      <c r="C9" s="14" t="s">
        <v>91</v>
      </c>
      <c r="D9" s="14">
        <v>9</v>
      </c>
      <c r="E9" s="14">
        <v>994</v>
      </c>
      <c r="F9" s="14">
        <v>1</v>
      </c>
      <c r="G9" s="14">
        <v>0</v>
      </c>
      <c r="H9" s="14" t="s">
        <v>32</v>
      </c>
      <c r="I9" s="14" t="s">
        <v>87</v>
      </c>
      <c r="J9" s="14"/>
      <c r="K9" s="14" t="s">
        <v>4</v>
      </c>
      <c r="L9" s="14" t="s">
        <v>77</v>
      </c>
      <c r="M9" s="14">
        <v>8069</v>
      </c>
      <c r="N9" s="14" t="s">
        <v>78</v>
      </c>
      <c r="O9" s="14">
        <f t="shared" si="0"/>
        <v>219.94662621359222</v>
      </c>
      <c r="P9" s="14"/>
    </row>
    <row r="10" spans="1:16" x14ac:dyDescent="0.25">
      <c r="A10" s="14" t="s">
        <v>88</v>
      </c>
      <c r="B10" s="14" t="s">
        <v>92</v>
      </c>
      <c r="C10" s="14" t="s">
        <v>91</v>
      </c>
      <c r="D10" s="14">
        <v>10</v>
      </c>
      <c r="E10" s="14">
        <v>50</v>
      </c>
      <c r="F10" s="14">
        <v>1</v>
      </c>
      <c r="G10" s="14">
        <v>0</v>
      </c>
      <c r="H10" s="14" t="s">
        <v>51</v>
      </c>
      <c r="I10" s="14" t="s">
        <v>88</v>
      </c>
      <c r="J10" s="14"/>
      <c r="K10" s="14" t="s">
        <v>4</v>
      </c>
      <c r="L10" s="14" t="s">
        <v>77</v>
      </c>
      <c r="M10" s="14">
        <v>5672</v>
      </c>
      <c r="N10" s="14" t="s">
        <v>78</v>
      </c>
      <c r="O10" s="14">
        <f>+E10*0.01</f>
        <v>0.5</v>
      </c>
      <c r="P10" s="14"/>
    </row>
    <row r="11" spans="1:16" x14ac:dyDescent="0.25">
      <c r="A11" s="14" t="s">
        <v>89</v>
      </c>
      <c r="B11" s="14" t="s">
        <v>93</v>
      </c>
      <c r="C11" s="14" t="s">
        <v>91</v>
      </c>
      <c r="D11" s="14">
        <v>11</v>
      </c>
      <c r="E11" s="14">
        <v>5</v>
      </c>
      <c r="F11" s="14">
        <v>1</v>
      </c>
      <c r="G11" s="14">
        <v>0</v>
      </c>
      <c r="H11" s="14" t="s">
        <v>94</v>
      </c>
      <c r="I11" s="14" t="s">
        <v>89</v>
      </c>
      <c r="J11" s="14"/>
      <c r="K11" s="14" t="s">
        <v>4</v>
      </c>
      <c r="L11" s="14" t="s">
        <v>77</v>
      </c>
      <c r="M11" s="14">
        <v>5672</v>
      </c>
      <c r="N11" s="14" t="s">
        <v>78</v>
      </c>
      <c r="O11" s="14">
        <f>+E11*0.01</f>
        <v>0.05</v>
      </c>
      <c r="P11" s="14"/>
    </row>
    <row r="12" spans="1:16" x14ac:dyDescent="0.25">
      <c r="A12" s="4" t="s">
        <v>58</v>
      </c>
      <c r="B12">
        <v>220</v>
      </c>
      <c r="C12" s="5">
        <f>+B12/1000</f>
        <v>0.22</v>
      </c>
      <c r="D12" s="5"/>
      <c r="E12" s="5" t="s">
        <v>56</v>
      </c>
      <c r="F12" s="5" t="s">
        <v>57</v>
      </c>
      <c r="G12" s="6" t="s">
        <v>60</v>
      </c>
      <c r="H12" s="7" t="s">
        <v>61</v>
      </c>
      <c r="O12">
        <f>SUM(O1:O11)</f>
        <v>2006.18</v>
      </c>
    </row>
    <row r="13" spans="1:16" x14ac:dyDescent="0.25">
      <c r="A13" s="8"/>
      <c r="B13" s="9"/>
      <c r="C13" s="9"/>
      <c r="D13" s="9" t="s">
        <v>54</v>
      </c>
      <c r="E13" s="9">
        <f>SUM(E1:E11)</f>
        <v>9119</v>
      </c>
      <c r="F13" s="9">
        <f>SUM(F1:F11)</f>
        <v>11</v>
      </c>
      <c r="G13" s="9">
        <f>+E13*C12</f>
        <v>2006.18</v>
      </c>
      <c r="H13" s="10"/>
    </row>
    <row r="14" spans="1:16" x14ac:dyDescent="0.25">
      <c r="A14" s="8"/>
      <c r="B14" s="9"/>
      <c r="C14" s="9"/>
      <c r="D14" s="9" t="s">
        <v>55</v>
      </c>
      <c r="E14" s="9">
        <f>SUM(E1:E9)</f>
        <v>9064</v>
      </c>
      <c r="F14" s="9">
        <f>SUM(F1:F9)</f>
        <v>9</v>
      </c>
      <c r="G14" s="9">
        <f>+G13-G15</f>
        <v>2005.63</v>
      </c>
      <c r="H14" s="10">
        <f>+G14/E14</f>
        <v>0.2212742718446602</v>
      </c>
      <c r="I14">
        <v>0.18</v>
      </c>
      <c r="J14">
        <f>+I14-H14</f>
        <v>-4.1274271844660204E-2</v>
      </c>
    </row>
    <row r="15" spans="1:16" x14ac:dyDescent="0.25">
      <c r="A15" s="11"/>
      <c r="B15" s="12"/>
      <c r="C15" s="12"/>
      <c r="D15" s="12" t="s">
        <v>59</v>
      </c>
      <c r="E15" s="12">
        <f>SUM(E10:E11)</f>
        <v>55</v>
      </c>
      <c r="F15" s="12">
        <f>SUM(F10:F11)</f>
        <v>2</v>
      </c>
      <c r="G15" s="12">
        <f>+E15*0.01</f>
        <v>0.55000000000000004</v>
      </c>
      <c r="H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17" sqref="A17:H20"/>
    </sheetView>
  </sheetViews>
  <sheetFormatPr baseColWidth="10" defaultRowHeight="15" x14ac:dyDescent="0.25"/>
  <cols>
    <col min="1" max="1" width="14.140625" customWidth="1"/>
  </cols>
  <sheetData>
    <row r="1" spans="1:13" x14ac:dyDescent="0.25">
      <c r="A1" s="14" t="s">
        <v>95</v>
      </c>
      <c r="B1" s="14" t="s">
        <v>96</v>
      </c>
      <c r="C1" s="14">
        <v>7689</v>
      </c>
      <c r="D1" s="14" t="s">
        <v>97</v>
      </c>
      <c r="E1" s="18">
        <v>1008</v>
      </c>
      <c r="F1" s="14">
        <v>1</v>
      </c>
      <c r="G1" s="14" t="s">
        <v>32</v>
      </c>
      <c r="H1" s="19">
        <f>+E1*$H$19</f>
        <v>142.24416356877322</v>
      </c>
      <c r="M1" s="14"/>
    </row>
    <row r="2" spans="1:13" x14ac:dyDescent="0.25">
      <c r="A2" s="14" t="s">
        <v>98</v>
      </c>
      <c r="B2" s="14" t="s">
        <v>96</v>
      </c>
      <c r="C2" s="14">
        <v>7689</v>
      </c>
      <c r="D2" s="14" t="s">
        <v>97</v>
      </c>
      <c r="E2" s="14">
        <v>1012</v>
      </c>
      <c r="F2" s="14">
        <v>1</v>
      </c>
      <c r="G2" s="14" t="s">
        <v>32</v>
      </c>
      <c r="H2" s="19">
        <f t="shared" ref="H2:H14" si="0">+E2*$H$19</f>
        <v>142.80862453531597</v>
      </c>
      <c r="M2" s="14"/>
    </row>
    <row r="3" spans="1:13" x14ac:dyDescent="0.25">
      <c r="A3" s="14" t="s">
        <v>99</v>
      </c>
      <c r="B3" s="14" t="s">
        <v>96</v>
      </c>
      <c r="C3" s="14">
        <v>7689</v>
      </c>
      <c r="D3" s="14" t="s">
        <v>97</v>
      </c>
      <c r="E3" s="14">
        <v>1008</v>
      </c>
      <c r="F3" s="14">
        <v>1</v>
      </c>
      <c r="G3" s="14" t="s">
        <v>32</v>
      </c>
      <c r="H3" s="19">
        <f t="shared" si="0"/>
        <v>142.24416356877322</v>
      </c>
      <c r="M3" s="14"/>
    </row>
    <row r="4" spans="1:13" x14ac:dyDescent="0.25">
      <c r="A4" s="14" t="s">
        <v>100</v>
      </c>
      <c r="B4" s="14" t="s">
        <v>96</v>
      </c>
      <c r="C4" s="14">
        <v>7689</v>
      </c>
      <c r="D4" s="14" t="s">
        <v>97</v>
      </c>
      <c r="E4" s="14">
        <v>1010</v>
      </c>
      <c r="F4" s="14">
        <v>1</v>
      </c>
      <c r="G4" s="14" t="s">
        <v>32</v>
      </c>
      <c r="H4" s="19">
        <f t="shared" si="0"/>
        <v>142.52639405204459</v>
      </c>
      <c r="M4" s="14"/>
    </row>
    <row r="5" spans="1:13" x14ac:dyDescent="0.25">
      <c r="A5" s="14" t="s">
        <v>101</v>
      </c>
      <c r="B5" s="14" t="s">
        <v>96</v>
      </c>
      <c r="C5" s="14">
        <v>7689</v>
      </c>
      <c r="D5" s="14" t="s">
        <v>97</v>
      </c>
      <c r="E5" s="14">
        <v>1006</v>
      </c>
      <c r="F5" s="14">
        <v>1</v>
      </c>
      <c r="G5" s="14" t="s">
        <v>32</v>
      </c>
      <c r="H5" s="19">
        <f t="shared" si="0"/>
        <v>141.96193308550184</v>
      </c>
      <c r="M5" s="14"/>
    </row>
    <row r="6" spans="1:13" x14ac:dyDescent="0.25">
      <c r="A6" s="14" t="s">
        <v>102</v>
      </c>
      <c r="B6" s="14" t="s">
        <v>96</v>
      </c>
      <c r="C6" s="14">
        <v>7689</v>
      </c>
      <c r="D6" s="14" t="s">
        <v>97</v>
      </c>
      <c r="E6" s="14">
        <v>1012</v>
      </c>
      <c r="F6" s="14">
        <v>1</v>
      </c>
      <c r="G6" s="14" t="s">
        <v>32</v>
      </c>
      <c r="H6" s="19">
        <f t="shared" si="0"/>
        <v>142.80862453531597</v>
      </c>
      <c r="M6" s="14"/>
    </row>
    <row r="7" spans="1:13" x14ac:dyDescent="0.25">
      <c r="A7" s="14" t="s">
        <v>103</v>
      </c>
      <c r="B7" s="14" t="s">
        <v>96</v>
      </c>
      <c r="C7" s="14">
        <v>7689</v>
      </c>
      <c r="D7" s="14" t="s">
        <v>97</v>
      </c>
      <c r="E7" s="14">
        <v>1010</v>
      </c>
      <c r="F7" s="14">
        <v>1</v>
      </c>
      <c r="G7" s="14" t="s">
        <v>32</v>
      </c>
      <c r="H7" s="19">
        <f t="shared" si="0"/>
        <v>142.52639405204459</v>
      </c>
      <c r="M7" s="14"/>
    </row>
    <row r="8" spans="1:13" x14ac:dyDescent="0.25">
      <c r="A8" s="14" t="s">
        <v>104</v>
      </c>
      <c r="B8" s="14" t="s">
        <v>96</v>
      </c>
      <c r="C8" s="14">
        <v>7689</v>
      </c>
      <c r="D8" s="14" t="s">
        <v>97</v>
      </c>
      <c r="E8" s="14">
        <v>1014</v>
      </c>
      <c r="F8" s="14">
        <v>1</v>
      </c>
      <c r="G8" s="14" t="s">
        <v>32</v>
      </c>
      <c r="H8" s="19">
        <f t="shared" si="0"/>
        <v>143.09085501858735</v>
      </c>
      <c r="M8" s="14"/>
    </row>
    <row r="9" spans="1:13" x14ac:dyDescent="0.25">
      <c r="A9" s="14" t="s">
        <v>105</v>
      </c>
      <c r="B9" s="14" t="s">
        <v>96</v>
      </c>
      <c r="C9" s="14">
        <v>7689</v>
      </c>
      <c r="D9" s="14" t="s">
        <v>97</v>
      </c>
      <c r="E9" s="14">
        <v>1018</v>
      </c>
      <c r="F9" s="14">
        <v>1</v>
      </c>
      <c r="G9" s="14" t="s">
        <v>32</v>
      </c>
      <c r="H9" s="19">
        <f t="shared" si="0"/>
        <v>143.6553159851301</v>
      </c>
      <c r="M9" s="14"/>
    </row>
    <row r="10" spans="1:13" x14ac:dyDescent="0.25">
      <c r="A10" s="14" t="s">
        <v>106</v>
      </c>
      <c r="B10" s="14" t="s">
        <v>96</v>
      </c>
      <c r="C10" s="14">
        <v>7689</v>
      </c>
      <c r="D10" s="14" t="s">
        <v>97</v>
      </c>
      <c r="E10" s="14">
        <v>1020</v>
      </c>
      <c r="F10" s="14">
        <v>1</v>
      </c>
      <c r="G10" s="14" t="s">
        <v>32</v>
      </c>
      <c r="H10" s="19">
        <f t="shared" si="0"/>
        <v>143.93754646840148</v>
      </c>
      <c r="M10" s="14"/>
    </row>
    <row r="11" spans="1:13" x14ac:dyDescent="0.25">
      <c r="A11" s="14" t="s">
        <v>107</v>
      </c>
      <c r="B11" s="14" t="s">
        <v>96</v>
      </c>
      <c r="C11" s="14">
        <v>7689</v>
      </c>
      <c r="D11" s="14" t="s">
        <v>97</v>
      </c>
      <c r="E11" s="14">
        <v>1022</v>
      </c>
      <c r="F11" s="14">
        <v>1</v>
      </c>
      <c r="G11" s="14" t="s">
        <v>32</v>
      </c>
      <c r="H11" s="19">
        <f t="shared" si="0"/>
        <v>144.21977695167286</v>
      </c>
      <c r="M11" s="14"/>
    </row>
    <row r="12" spans="1:13" x14ac:dyDescent="0.25">
      <c r="A12" s="14" t="s">
        <v>108</v>
      </c>
      <c r="B12" s="14" t="s">
        <v>96</v>
      </c>
      <c r="C12" s="14">
        <v>7689</v>
      </c>
      <c r="D12" s="14" t="s">
        <v>97</v>
      </c>
      <c r="E12" s="14">
        <v>1022</v>
      </c>
      <c r="F12" s="14">
        <v>1</v>
      </c>
      <c r="G12" s="14" t="s">
        <v>32</v>
      </c>
      <c r="H12" s="19">
        <f t="shared" si="0"/>
        <v>144.21977695167286</v>
      </c>
      <c r="M12" s="14"/>
    </row>
    <row r="13" spans="1:13" x14ac:dyDescent="0.25">
      <c r="A13" s="14" t="s">
        <v>109</v>
      </c>
      <c r="B13" s="14" t="s">
        <v>96</v>
      </c>
      <c r="C13" s="14">
        <v>7689</v>
      </c>
      <c r="D13" s="14" t="s">
        <v>97</v>
      </c>
      <c r="E13" s="14">
        <v>1024</v>
      </c>
      <c r="F13" s="14">
        <v>1</v>
      </c>
      <c r="G13" s="14" t="s">
        <v>32</v>
      </c>
      <c r="H13" s="19">
        <f t="shared" si="0"/>
        <v>144.50200743494423</v>
      </c>
      <c r="M13" s="14"/>
    </row>
    <row r="14" spans="1:13" x14ac:dyDescent="0.25">
      <c r="A14" s="14" t="s">
        <v>110</v>
      </c>
      <c r="B14" s="14" t="s">
        <v>96</v>
      </c>
      <c r="C14" s="14">
        <v>7689</v>
      </c>
      <c r="D14" s="14" t="s">
        <v>97</v>
      </c>
      <c r="E14" s="14">
        <v>802</v>
      </c>
      <c r="F14" s="14">
        <v>1</v>
      </c>
      <c r="G14" s="14" t="s">
        <v>32</v>
      </c>
      <c r="H14" s="19">
        <f t="shared" si="0"/>
        <v>113.17442379182155</v>
      </c>
      <c r="M14" s="14"/>
    </row>
    <row r="15" spans="1:13" x14ac:dyDescent="0.25">
      <c r="A15" s="14" t="s">
        <v>111</v>
      </c>
      <c r="B15" s="14" t="s">
        <v>112</v>
      </c>
      <c r="C15" s="14">
        <v>5672</v>
      </c>
      <c r="D15" s="14" t="s">
        <v>97</v>
      </c>
      <c r="E15" s="14">
        <v>10</v>
      </c>
      <c r="F15" s="14">
        <v>1</v>
      </c>
      <c r="G15" s="14" t="s">
        <v>51</v>
      </c>
      <c r="H15" s="19">
        <f>+E15*0.01</f>
        <v>0.1</v>
      </c>
      <c r="M15" s="14"/>
    </row>
    <row r="16" spans="1:13" x14ac:dyDescent="0.25">
      <c r="A16" s="14" t="s">
        <v>113</v>
      </c>
      <c r="B16" s="14" t="s">
        <v>114</v>
      </c>
      <c r="C16" s="14">
        <v>5672</v>
      </c>
      <c r="D16" s="14" t="s">
        <v>97</v>
      </c>
      <c r="E16" s="14">
        <v>110</v>
      </c>
      <c r="F16" s="14">
        <v>1</v>
      </c>
      <c r="G16" s="14" t="s">
        <v>94</v>
      </c>
      <c r="H16" s="19">
        <f>+E16*0.01</f>
        <v>1.1000000000000001</v>
      </c>
      <c r="I16">
        <f>SUM(H1:H16)</f>
        <v>1975.1199999999997</v>
      </c>
      <c r="M16" s="14"/>
    </row>
    <row r="17" spans="1:11" x14ac:dyDescent="0.25">
      <c r="A17" s="4" t="s">
        <v>58</v>
      </c>
      <c r="B17">
        <v>140</v>
      </c>
      <c r="C17" s="5">
        <f>+B17/1000</f>
        <v>0.14000000000000001</v>
      </c>
      <c r="D17" s="5"/>
      <c r="E17" s="5" t="s">
        <v>56</v>
      </c>
      <c r="F17" s="5" t="s">
        <v>57</v>
      </c>
      <c r="G17" s="6" t="s">
        <v>60</v>
      </c>
      <c r="H17" s="7" t="s">
        <v>61</v>
      </c>
    </row>
    <row r="18" spans="1:11" x14ac:dyDescent="0.25">
      <c r="A18" s="8"/>
      <c r="B18" s="9"/>
      <c r="C18" s="9"/>
      <c r="D18" s="9" t="s">
        <v>54</v>
      </c>
      <c r="E18" s="15">
        <f>SUM(E1:E16)</f>
        <v>14108</v>
      </c>
      <c r="F18" s="15">
        <f>SUM(F1:F16)</f>
        <v>16</v>
      </c>
      <c r="G18" s="15">
        <f>+E18*C17</f>
        <v>1975.1200000000001</v>
      </c>
      <c r="H18" s="10"/>
    </row>
    <row r="19" spans="1:11" x14ac:dyDescent="0.25">
      <c r="A19" s="8"/>
      <c r="B19" s="9"/>
      <c r="C19" s="9"/>
      <c r="D19" s="9" t="s">
        <v>55</v>
      </c>
      <c r="E19" s="15">
        <f>SUM(E1:E14)</f>
        <v>13988</v>
      </c>
      <c r="F19" s="15">
        <f>SUM(F1:F14)</f>
        <v>14</v>
      </c>
      <c r="G19" s="15">
        <f>+G18-G20</f>
        <v>1973.92</v>
      </c>
      <c r="H19" s="17">
        <f>+G19/E19</f>
        <v>0.14111524163568773</v>
      </c>
      <c r="J19">
        <v>7.0514726908778899E-2</v>
      </c>
      <c r="K19">
        <f>+J19*2</f>
        <v>0.1410294538175578</v>
      </c>
    </row>
    <row r="20" spans="1:11" x14ac:dyDescent="0.25">
      <c r="A20" s="11"/>
      <c r="B20" s="12"/>
      <c r="C20" s="12"/>
      <c r="D20" s="12" t="s">
        <v>59</v>
      </c>
      <c r="E20" s="12">
        <f>SUM(E15:E16)</f>
        <v>120</v>
      </c>
      <c r="F20" s="12">
        <f>SUM(F15:F16)</f>
        <v>2</v>
      </c>
      <c r="G20" s="16">
        <f>+E20*0.01</f>
        <v>1.2</v>
      </c>
      <c r="H2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8" workbookViewId="0">
      <selection activeCell="A30" sqref="A30:H33"/>
    </sheetView>
  </sheetViews>
  <sheetFormatPr baseColWidth="10" defaultRowHeight="15" x14ac:dyDescent="0.25"/>
  <cols>
    <col min="1" max="1" width="13.7109375" customWidth="1"/>
    <col min="11" max="11" width="27.28515625" customWidth="1"/>
    <col min="12" max="12" width="11.85546875" bestFit="1" customWidth="1"/>
  </cols>
  <sheetData>
    <row r="1" spans="1:12" x14ac:dyDescent="0.25">
      <c r="A1" s="14" t="s">
        <v>115</v>
      </c>
      <c r="B1" s="14" t="s">
        <v>116</v>
      </c>
      <c r="C1" s="14">
        <v>7900</v>
      </c>
      <c r="D1" s="14" t="s">
        <v>117</v>
      </c>
      <c r="E1" s="14">
        <v>1500</v>
      </c>
      <c r="F1" s="14">
        <v>1</v>
      </c>
      <c r="G1" s="14" t="s">
        <v>32</v>
      </c>
      <c r="I1">
        <f>+E1*$H$32</f>
        <v>61.295920667117421</v>
      </c>
      <c r="K1" s="14">
        <v>61.295000000000002</v>
      </c>
      <c r="L1">
        <f>LEN(K1)</f>
        <v>6</v>
      </c>
    </row>
    <row r="2" spans="1:12" x14ac:dyDescent="0.25">
      <c r="A2" s="14" t="s">
        <v>118</v>
      </c>
      <c r="B2" s="14" t="s">
        <v>116</v>
      </c>
      <c r="C2" s="14">
        <v>7900</v>
      </c>
      <c r="D2" s="14" t="s">
        <v>117</v>
      </c>
      <c r="E2" s="14">
        <v>1500</v>
      </c>
      <c r="F2" s="14">
        <v>1</v>
      </c>
      <c r="G2" s="14" t="s">
        <v>32</v>
      </c>
      <c r="I2">
        <f t="shared" ref="I2:I29" si="0">+E2*$H$32</f>
        <v>61.295920667117421</v>
      </c>
      <c r="K2" s="14">
        <v>61.295000000000002</v>
      </c>
    </row>
    <row r="3" spans="1:12" x14ac:dyDescent="0.25">
      <c r="A3" s="14" t="s">
        <v>119</v>
      </c>
      <c r="B3" s="14" t="s">
        <v>116</v>
      </c>
      <c r="C3" s="14">
        <v>7900</v>
      </c>
      <c r="D3" s="14" t="s">
        <v>117</v>
      </c>
      <c r="E3" s="14">
        <v>1504</v>
      </c>
      <c r="F3" s="14">
        <v>1</v>
      </c>
      <c r="G3" s="14" t="s">
        <v>32</v>
      </c>
      <c r="I3">
        <f t="shared" si="0"/>
        <v>61.459376455563067</v>
      </c>
      <c r="K3" s="14">
        <v>61.459000000000003</v>
      </c>
    </row>
    <row r="4" spans="1:12" x14ac:dyDescent="0.25">
      <c r="A4" s="14" t="s">
        <v>120</v>
      </c>
      <c r="B4" s="14" t="s">
        <v>116</v>
      </c>
      <c r="C4" s="14">
        <v>7900</v>
      </c>
      <c r="D4" s="14" t="s">
        <v>117</v>
      </c>
      <c r="E4" s="14">
        <v>1498</v>
      </c>
      <c r="F4" s="14">
        <v>1</v>
      </c>
      <c r="G4" s="14" t="s">
        <v>32</v>
      </c>
      <c r="I4">
        <f t="shared" si="0"/>
        <v>61.214192772894599</v>
      </c>
      <c r="K4" s="14">
        <v>61.213999999999999</v>
      </c>
    </row>
    <row r="5" spans="1:12" x14ac:dyDescent="0.25">
      <c r="A5" s="14" t="s">
        <v>121</v>
      </c>
      <c r="B5" s="14" t="s">
        <v>116</v>
      </c>
      <c r="C5" s="14">
        <v>7900</v>
      </c>
      <c r="D5" s="14" t="s">
        <v>117</v>
      </c>
      <c r="E5" s="14">
        <v>1482</v>
      </c>
      <c r="F5" s="14">
        <v>1</v>
      </c>
      <c r="G5" s="14" t="s">
        <v>32</v>
      </c>
      <c r="I5">
        <f t="shared" si="0"/>
        <v>60.560369619112009</v>
      </c>
      <c r="K5" s="14">
        <v>60.56</v>
      </c>
    </row>
    <row r="6" spans="1:12" x14ac:dyDescent="0.25">
      <c r="A6" s="14" t="s">
        <v>122</v>
      </c>
      <c r="B6" s="14" t="s">
        <v>116</v>
      </c>
      <c r="C6" s="14">
        <v>7900</v>
      </c>
      <c r="D6" s="14" t="s">
        <v>117</v>
      </c>
      <c r="E6" s="14">
        <v>1515</v>
      </c>
      <c r="F6" s="14">
        <v>1</v>
      </c>
      <c r="G6" s="14" t="s">
        <v>32</v>
      </c>
      <c r="I6">
        <f t="shared" si="0"/>
        <v>61.908879873788592</v>
      </c>
      <c r="K6" s="14">
        <v>61.908000000000001</v>
      </c>
    </row>
    <row r="7" spans="1:12" x14ac:dyDescent="0.25">
      <c r="A7" s="14" t="s">
        <v>123</v>
      </c>
      <c r="B7" s="14" t="s">
        <v>116</v>
      </c>
      <c r="C7" s="14">
        <v>7900</v>
      </c>
      <c r="D7" s="14" t="s">
        <v>117</v>
      </c>
      <c r="E7" s="14">
        <v>1494</v>
      </c>
      <c r="F7" s="14">
        <v>1</v>
      </c>
      <c r="G7" s="14" t="s">
        <v>32</v>
      </c>
      <c r="I7">
        <f t="shared" si="0"/>
        <v>61.050736984448953</v>
      </c>
      <c r="K7" s="14">
        <v>61.05</v>
      </c>
    </row>
    <row r="8" spans="1:12" x14ac:dyDescent="0.25">
      <c r="A8" s="14" t="s">
        <v>124</v>
      </c>
      <c r="B8" s="14" t="s">
        <v>116</v>
      </c>
      <c r="C8" s="14">
        <v>7900</v>
      </c>
      <c r="D8" s="14" t="s">
        <v>117</v>
      </c>
      <c r="E8" s="14">
        <v>1518</v>
      </c>
      <c r="F8" s="14">
        <v>1</v>
      </c>
      <c r="G8" s="14" t="s">
        <v>32</v>
      </c>
      <c r="I8">
        <f t="shared" si="0"/>
        <v>62.031471715122827</v>
      </c>
      <c r="K8" s="14">
        <v>62.030999999999999</v>
      </c>
    </row>
    <row r="9" spans="1:12" x14ac:dyDescent="0.25">
      <c r="A9" s="14" t="s">
        <v>125</v>
      </c>
      <c r="B9" s="14" t="s">
        <v>116</v>
      </c>
      <c r="C9" s="14">
        <v>7900</v>
      </c>
      <c r="D9" s="14" t="s">
        <v>117</v>
      </c>
      <c r="E9" s="14">
        <v>1498</v>
      </c>
      <c r="F9" s="14">
        <v>1</v>
      </c>
      <c r="G9" s="14" t="s">
        <v>32</v>
      </c>
      <c r="I9">
        <f t="shared" si="0"/>
        <v>61.214192772894599</v>
      </c>
      <c r="K9" s="14">
        <v>61.213999999999999</v>
      </c>
    </row>
    <row r="10" spans="1:12" x14ac:dyDescent="0.25">
      <c r="A10" s="14" t="s">
        <v>126</v>
      </c>
      <c r="B10" s="14" t="s">
        <v>116</v>
      </c>
      <c r="C10" s="14">
        <v>7900</v>
      </c>
      <c r="D10" s="14" t="s">
        <v>117</v>
      </c>
      <c r="E10" s="14">
        <v>1500</v>
      </c>
      <c r="F10" s="14">
        <v>1</v>
      </c>
      <c r="G10" s="14" t="s">
        <v>32</v>
      </c>
      <c r="I10">
        <f t="shared" si="0"/>
        <v>61.295920667117421</v>
      </c>
      <c r="K10" s="14">
        <v>61.295000000000002</v>
      </c>
    </row>
    <row r="11" spans="1:12" x14ac:dyDescent="0.25">
      <c r="A11" s="14" t="s">
        <v>127</v>
      </c>
      <c r="B11" s="14" t="s">
        <v>116</v>
      </c>
      <c r="C11" s="14">
        <v>7900</v>
      </c>
      <c r="D11" s="14" t="s">
        <v>117</v>
      </c>
      <c r="E11" s="14">
        <v>1552</v>
      </c>
      <c r="F11" s="14">
        <v>1</v>
      </c>
      <c r="G11" s="14" t="s">
        <v>32</v>
      </c>
      <c r="I11">
        <f t="shared" si="0"/>
        <v>63.420845916910821</v>
      </c>
      <c r="K11" s="14">
        <v>63.42</v>
      </c>
    </row>
    <row r="12" spans="1:12" x14ac:dyDescent="0.25">
      <c r="A12" s="14" t="s">
        <v>128</v>
      </c>
      <c r="B12" s="14" t="s">
        <v>116</v>
      </c>
      <c r="C12" s="14">
        <v>7900</v>
      </c>
      <c r="D12" s="14" t="s">
        <v>117</v>
      </c>
      <c r="E12" s="14">
        <v>1514</v>
      </c>
      <c r="F12" s="14">
        <v>1</v>
      </c>
      <c r="G12" s="14" t="s">
        <v>32</v>
      </c>
      <c r="I12">
        <f t="shared" si="0"/>
        <v>61.868015926677181</v>
      </c>
      <c r="K12" s="14">
        <v>61.868000000000002</v>
      </c>
    </row>
    <row r="13" spans="1:12" x14ac:dyDescent="0.25">
      <c r="A13" s="14" t="s">
        <v>129</v>
      </c>
      <c r="B13" s="14" t="s">
        <v>116</v>
      </c>
      <c r="C13" s="14">
        <v>7900</v>
      </c>
      <c r="D13" s="14" t="s">
        <v>117</v>
      </c>
      <c r="E13" s="14">
        <v>1500</v>
      </c>
      <c r="F13" s="14">
        <v>1</v>
      </c>
      <c r="G13" s="14" t="s">
        <v>32</v>
      </c>
      <c r="I13">
        <f t="shared" si="0"/>
        <v>61.295920667117421</v>
      </c>
      <c r="K13" s="14">
        <v>61.295000000000002</v>
      </c>
    </row>
    <row r="14" spans="1:12" x14ac:dyDescent="0.25">
      <c r="A14" s="14" t="s">
        <v>130</v>
      </c>
      <c r="B14" s="14" t="s">
        <v>116</v>
      </c>
      <c r="C14" s="14">
        <v>7900</v>
      </c>
      <c r="D14" s="14" t="s">
        <v>117</v>
      </c>
      <c r="E14" s="14">
        <v>1492</v>
      </c>
      <c r="F14" s="14">
        <v>1</v>
      </c>
      <c r="G14" s="14" t="s">
        <v>32</v>
      </c>
      <c r="I14">
        <f t="shared" si="0"/>
        <v>60.96900909022613</v>
      </c>
      <c r="K14" s="14">
        <v>60.969000000000001</v>
      </c>
    </row>
    <row r="15" spans="1:12" x14ac:dyDescent="0.25">
      <c r="A15" s="14" t="s">
        <v>131</v>
      </c>
      <c r="B15" s="14" t="s">
        <v>116</v>
      </c>
      <c r="C15" s="14">
        <v>7900</v>
      </c>
      <c r="D15" s="14" t="s">
        <v>117</v>
      </c>
      <c r="E15" s="14">
        <v>1494</v>
      </c>
      <c r="F15" s="14">
        <v>1</v>
      </c>
      <c r="G15" s="14" t="s">
        <v>32</v>
      </c>
      <c r="I15">
        <f t="shared" si="0"/>
        <v>61.050736984448953</v>
      </c>
      <c r="K15" s="14">
        <v>61.05</v>
      </c>
    </row>
    <row r="16" spans="1:12" x14ac:dyDescent="0.25">
      <c r="A16" s="14" t="s">
        <v>132</v>
      </c>
      <c r="B16" s="14" t="s">
        <v>116</v>
      </c>
      <c r="C16" s="14">
        <v>7900</v>
      </c>
      <c r="D16" s="14" t="s">
        <v>117</v>
      </c>
      <c r="E16" s="14">
        <v>1504</v>
      </c>
      <c r="F16" s="14">
        <v>1</v>
      </c>
      <c r="G16" s="14" t="s">
        <v>32</v>
      </c>
      <c r="I16">
        <f t="shared" si="0"/>
        <v>61.459376455563067</v>
      </c>
      <c r="K16" s="14">
        <v>61.459000000000003</v>
      </c>
    </row>
    <row r="17" spans="1:11" x14ac:dyDescent="0.25">
      <c r="A17" s="14" t="s">
        <v>133</v>
      </c>
      <c r="B17" s="14" t="s">
        <v>116</v>
      </c>
      <c r="C17" s="14">
        <v>7900</v>
      </c>
      <c r="D17" s="14" t="s">
        <v>117</v>
      </c>
      <c r="E17" s="14">
        <v>1502</v>
      </c>
      <c r="F17" s="14">
        <v>1</v>
      </c>
      <c r="G17" s="14" t="s">
        <v>32</v>
      </c>
      <c r="I17">
        <f t="shared" si="0"/>
        <v>61.377648561340244</v>
      </c>
      <c r="K17" s="14">
        <v>61.377000000000002</v>
      </c>
    </row>
    <row r="18" spans="1:11" x14ac:dyDescent="0.25">
      <c r="A18" s="14" t="s">
        <v>134</v>
      </c>
      <c r="B18" s="14" t="s">
        <v>116</v>
      </c>
      <c r="C18" s="14">
        <v>7900</v>
      </c>
      <c r="D18" s="14" t="s">
        <v>117</v>
      </c>
      <c r="E18" s="14">
        <v>1462</v>
      </c>
      <c r="F18" s="14">
        <v>1</v>
      </c>
      <c r="G18" s="14" t="s">
        <v>32</v>
      </c>
      <c r="I18">
        <f t="shared" si="0"/>
        <v>59.743090676883781</v>
      </c>
      <c r="K18" s="14">
        <v>59.743000000000002</v>
      </c>
    </row>
    <row r="19" spans="1:11" x14ac:dyDescent="0.25">
      <c r="A19" s="14" t="s">
        <v>135</v>
      </c>
      <c r="B19" s="14" t="s">
        <v>116</v>
      </c>
      <c r="C19" s="14">
        <v>7900</v>
      </c>
      <c r="D19" s="14" t="s">
        <v>117</v>
      </c>
      <c r="E19" s="14">
        <v>1452</v>
      </c>
      <c r="F19" s="14">
        <v>1</v>
      </c>
      <c r="G19" s="14" t="s">
        <v>32</v>
      </c>
      <c r="I19">
        <f t="shared" si="0"/>
        <v>59.33445120576966</v>
      </c>
      <c r="K19" s="14">
        <v>59.334000000000003</v>
      </c>
    </row>
    <row r="20" spans="1:11" x14ac:dyDescent="0.25">
      <c r="A20" s="14" t="s">
        <v>136</v>
      </c>
      <c r="B20" s="14" t="s">
        <v>116</v>
      </c>
      <c r="C20" s="14">
        <v>7900</v>
      </c>
      <c r="D20" s="14" t="s">
        <v>117</v>
      </c>
      <c r="E20" s="14">
        <v>1460</v>
      </c>
      <c r="F20" s="14">
        <v>1</v>
      </c>
      <c r="G20" s="14" t="s">
        <v>32</v>
      </c>
      <c r="I20">
        <f t="shared" si="0"/>
        <v>59.661362782660959</v>
      </c>
      <c r="K20" s="14">
        <v>59.661000000000001</v>
      </c>
    </row>
    <row r="21" spans="1:11" x14ac:dyDescent="0.25">
      <c r="A21" s="14" t="s">
        <v>137</v>
      </c>
      <c r="B21" s="14" t="s">
        <v>116</v>
      </c>
      <c r="C21" s="14">
        <v>7900</v>
      </c>
      <c r="D21" s="14" t="s">
        <v>117</v>
      </c>
      <c r="E21" s="14">
        <v>1472</v>
      </c>
      <c r="F21" s="14">
        <v>1</v>
      </c>
      <c r="G21" s="14" t="s">
        <v>32</v>
      </c>
      <c r="I21">
        <f t="shared" si="0"/>
        <v>60.151730147997895</v>
      </c>
      <c r="K21" s="14">
        <v>60.151000000000003</v>
      </c>
    </row>
    <row r="22" spans="1:11" x14ac:dyDescent="0.25">
      <c r="A22" s="14" t="s">
        <v>138</v>
      </c>
      <c r="B22" s="14" t="s">
        <v>116</v>
      </c>
      <c r="C22" s="14">
        <v>7900</v>
      </c>
      <c r="D22" s="14" t="s">
        <v>117</v>
      </c>
      <c r="E22" s="14">
        <v>1480</v>
      </c>
      <c r="F22" s="14">
        <v>1</v>
      </c>
      <c r="G22" s="14" t="s">
        <v>32</v>
      </c>
      <c r="I22">
        <f t="shared" si="0"/>
        <v>60.478641724889187</v>
      </c>
      <c r="K22" s="14">
        <v>60.478000000000002</v>
      </c>
    </row>
    <row r="23" spans="1:11" x14ac:dyDescent="0.25">
      <c r="A23" s="14" t="s">
        <v>139</v>
      </c>
      <c r="B23" s="14" t="s">
        <v>116</v>
      </c>
      <c r="C23" s="14">
        <v>7900</v>
      </c>
      <c r="D23" s="14" t="s">
        <v>117</v>
      </c>
      <c r="E23" s="14">
        <v>1480</v>
      </c>
      <c r="F23" s="14">
        <v>1</v>
      </c>
      <c r="G23" s="14" t="s">
        <v>32</v>
      </c>
      <c r="I23">
        <f t="shared" si="0"/>
        <v>60.478641724889187</v>
      </c>
      <c r="K23" s="14">
        <v>60.478000000000002</v>
      </c>
    </row>
    <row r="24" spans="1:11" x14ac:dyDescent="0.25">
      <c r="A24" s="14" t="s">
        <v>140</v>
      </c>
      <c r="B24" s="14" t="s">
        <v>116</v>
      </c>
      <c r="C24" s="14">
        <v>7900</v>
      </c>
      <c r="D24" s="14" t="s">
        <v>117</v>
      </c>
      <c r="E24" s="14">
        <v>1482</v>
      </c>
      <c r="F24" s="14">
        <v>1</v>
      </c>
      <c r="G24" s="14" t="s">
        <v>32</v>
      </c>
      <c r="I24">
        <f t="shared" si="0"/>
        <v>60.560369619112009</v>
      </c>
      <c r="K24" s="14">
        <v>60.56</v>
      </c>
    </row>
    <row r="25" spans="1:11" x14ac:dyDescent="0.25">
      <c r="A25" s="14" t="s">
        <v>141</v>
      </c>
      <c r="B25" s="14" t="s">
        <v>116</v>
      </c>
      <c r="C25" s="14">
        <v>7900</v>
      </c>
      <c r="D25" s="14" t="s">
        <v>117</v>
      </c>
      <c r="E25" s="14">
        <v>1478</v>
      </c>
      <c r="F25" s="14">
        <v>1</v>
      </c>
      <c r="G25" s="14" t="s">
        <v>32</v>
      </c>
      <c r="I25">
        <f t="shared" si="0"/>
        <v>60.396913830666364</v>
      </c>
      <c r="K25" s="14">
        <v>60.396000000000001</v>
      </c>
    </row>
    <row r="26" spans="1:11" x14ac:dyDescent="0.25">
      <c r="A26" s="14" t="s">
        <v>142</v>
      </c>
      <c r="B26" s="14" t="s">
        <v>116</v>
      </c>
      <c r="C26" s="14">
        <v>7900</v>
      </c>
      <c r="D26" s="14" t="s">
        <v>117</v>
      </c>
      <c r="E26" s="14">
        <v>650</v>
      </c>
      <c r="F26" s="14">
        <v>1</v>
      </c>
      <c r="G26" s="14" t="s">
        <v>32</v>
      </c>
      <c r="I26">
        <f t="shared" si="0"/>
        <v>26.56156562241755</v>
      </c>
      <c r="K26" s="14">
        <v>26.561</v>
      </c>
    </row>
    <row r="27" spans="1:11" x14ac:dyDescent="0.25">
      <c r="A27" s="14" t="s">
        <v>143</v>
      </c>
      <c r="B27" s="14" t="s">
        <v>116</v>
      </c>
      <c r="C27" s="14">
        <v>7900</v>
      </c>
      <c r="D27" s="14" t="s">
        <v>117</v>
      </c>
      <c r="E27" s="14">
        <v>1950</v>
      </c>
      <c r="F27" s="14">
        <v>1</v>
      </c>
      <c r="G27" s="14" t="s">
        <v>32</v>
      </c>
      <c r="I27">
        <f t="shared" si="0"/>
        <v>79.68469686725264</v>
      </c>
      <c r="K27" s="14">
        <v>79.683999999999997</v>
      </c>
    </row>
    <row r="28" spans="1:11" x14ac:dyDescent="0.25">
      <c r="A28" s="14" t="s">
        <v>144</v>
      </c>
      <c r="B28" s="14" t="s">
        <v>50</v>
      </c>
      <c r="C28" s="14">
        <v>876</v>
      </c>
      <c r="D28" s="14" t="s">
        <v>117</v>
      </c>
      <c r="E28" s="14">
        <v>350</v>
      </c>
      <c r="F28" s="14">
        <v>1</v>
      </c>
      <c r="G28" s="14" t="s">
        <v>51</v>
      </c>
      <c r="I28">
        <f>+E28*0.01</f>
        <v>3.5</v>
      </c>
      <c r="K28" s="14">
        <v>3.5</v>
      </c>
    </row>
    <row r="29" spans="1:11" x14ac:dyDescent="0.25">
      <c r="A29" s="14" t="s">
        <v>145</v>
      </c>
      <c r="B29" s="14" t="s">
        <v>146</v>
      </c>
      <c r="C29" s="14">
        <v>5672</v>
      </c>
      <c r="D29" s="14" t="s">
        <v>117</v>
      </c>
      <c r="E29" s="14">
        <v>800</v>
      </c>
      <c r="F29" s="14">
        <v>1</v>
      </c>
      <c r="G29" s="14" t="s">
        <v>94</v>
      </c>
      <c r="I29">
        <f>+E29*0.01</f>
        <v>8</v>
      </c>
      <c r="K29" s="14">
        <v>8</v>
      </c>
    </row>
    <row r="30" spans="1:11" x14ac:dyDescent="0.25">
      <c r="A30" s="4" t="s">
        <v>58</v>
      </c>
      <c r="B30">
        <v>40</v>
      </c>
      <c r="C30" s="5">
        <f>+B30/1000</f>
        <v>0.04</v>
      </c>
      <c r="D30" s="5"/>
      <c r="E30" s="5" t="s">
        <v>56</v>
      </c>
      <c r="F30" s="5" t="s">
        <v>57</v>
      </c>
      <c r="G30" s="6" t="s">
        <v>60</v>
      </c>
      <c r="H30" s="7" t="s">
        <v>61</v>
      </c>
      <c r="I30">
        <f>SUM(I1:I29)</f>
        <v>1643.32</v>
      </c>
      <c r="K30">
        <f>SUM(K1:K29)</f>
        <v>1643.3050000000001</v>
      </c>
    </row>
    <row r="31" spans="1:11" x14ac:dyDescent="0.25">
      <c r="A31" s="8"/>
      <c r="B31" s="9"/>
      <c r="C31" s="9"/>
      <c r="D31" s="9" t="s">
        <v>54</v>
      </c>
      <c r="E31" s="15">
        <f>SUM(E1:E29)</f>
        <v>41083</v>
      </c>
      <c r="F31" s="15">
        <f>SUM(F14:F29)</f>
        <v>16</v>
      </c>
      <c r="G31" s="15">
        <f>+E31*C30</f>
        <v>1643.32</v>
      </c>
      <c r="H31" s="10"/>
    </row>
    <row r="32" spans="1:11" x14ac:dyDescent="0.25">
      <c r="A32" s="8"/>
      <c r="B32" s="9"/>
      <c r="C32" s="9"/>
      <c r="D32" s="9" t="s">
        <v>55</v>
      </c>
      <c r="E32" s="15">
        <f>SUM(E1:E27)</f>
        <v>39933</v>
      </c>
      <c r="F32" s="15">
        <f>SUM(F14:F27)</f>
        <v>14</v>
      </c>
      <c r="G32" s="15">
        <f>+G31-G33</f>
        <v>1631.82</v>
      </c>
      <c r="H32" s="17">
        <f>+G32/E32</f>
        <v>4.0863947111411614E-2</v>
      </c>
    </row>
    <row r="33" spans="1:8" x14ac:dyDescent="0.25">
      <c r="A33" s="11"/>
      <c r="B33" s="12"/>
      <c r="C33" s="12"/>
      <c r="D33" s="12" t="s">
        <v>59</v>
      </c>
      <c r="E33" s="12">
        <f>SUM(E28:E29)</f>
        <v>1150</v>
      </c>
      <c r="F33" s="12">
        <f>SUM(F28:F29)</f>
        <v>2</v>
      </c>
      <c r="G33" s="16">
        <f>+E33*0.01</f>
        <v>11.5</v>
      </c>
      <c r="H3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46" workbookViewId="0">
      <selection activeCell="A53" sqref="A53:H56"/>
    </sheetView>
  </sheetViews>
  <sheetFormatPr baseColWidth="10" defaultRowHeight="15" x14ac:dyDescent="0.25"/>
  <sheetData>
    <row r="1" spans="1:11" x14ac:dyDescent="0.25">
      <c r="A1" s="14" t="s">
        <v>147</v>
      </c>
      <c r="B1" s="14" t="s">
        <v>68</v>
      </c>
      <c r="C1" s="14" t="s">
        <v>70</v>
      </c>
      <c r="D1" s="14" t="s">
        <v>31</v>
      </c>
      <c r="E1" s="14">
        <v>350</v>
      </c>
      <c r="F1" s="14">
        <v>400</v>
      </c>
      <c r="G1" s="14" t="s">
        <v>32</v>
      </c>
      <c r="I1">
        <f>+F1*$H$55</f>
        <v>7.2627450980392156</v>
      </c>
      <c r="K1" s="14">
        <v>7.2619999999999996</v>
      </c>
    </row>
    <row r="2" spans="1:11" x14ac:dyDescent="0.25">
      <c r="A2" s="14" t="s">
        <v>148</v>
      </c>
      <c r="B2" s="14" t="s">
        <v>68</v>
      </c>
      <c r="C2" s="14" t="s">
        <v>70</v>
      </c>
      <c r="D2" s="14" t="s">
        <v>31</v>
      </c>
      <c r="E2" s="14">
        <v>347</v>
      </c>
      <c r="F2" s="14">
        <v>400</v>
      </c>
      <c r="G2" s="14" t="s">
        <v>32</v>
      </c>
      <c r="I2">
        <f t="shared" ref="I2:I52" si="0">+F2*$H$55</f>
        <v>7.2627450980392156</v>
      </c>
      <c r="K2" s="14">
        <v>7.2619999999999996</v>
      </c>
    </row>
    <row r="3" spans="1:11" x14ac:dyDescent="0.25">
      <c r="A3" s="14" t="s">
        <v>149</v>
      </c>
      <c r="B3" s="14" t="s">
        <v>68</v>
      </c>
      <c r="C3" s="14" t="s">
        <v>70</v>
      </c>
      <c r="D3" s="14" t="s">
        <v>31</v>
      </c>
      <c r="E3" s="14">
        <v>350</v>
      </c>
      <c r="F3" s="14">
        <v>400</v>
      </c>
      <c r="G3" s="14" t="s">
        <v>32</v>
      </c>
      <c r="I3">
        <f t="shared" si="0"/>
        <v>7.2627450980392156</v>
      </c>
      <c r="K3" s="14">
        <v>7.2619999999999996</v>
      </c>
    </row>
    <row r="4" spans="1:11" x14ac:dyDescent="0.25">
      <c r="A4" s="14" t="s">
        <v>150</v>
      </c>
      <c r="B4" s="14" t="s">
        <v>68</v>
      </c>
      <c r="C4" s="14" t="s">
        <v>70</v>
      </c>
      <c r="D4" s="14" t="s">
        <v>31</v>
      </c>
      <c r="E4" s="14">
        <v>356</v>
      </c>
      <c r="F4" s="14">
        <v>400</v>
      </c>
      <c r="G4" s="14" t="s">
        <v>32</v>
      </c>
      <c r="I4">
        <f t="shared" si="0"/>
        <v>7.2627450980392156</v>
      </c>
      <c r="K4" s="14">
        <v>7.2619999999999996</v>
      </c>
    </row>
    <row r="5" spans="1:11" x14ac:dyDescent="0.25">
      <c r="A5" s="14" t="s">
        <v>151</v>
      </c>
      <c r="B5" s="14" t="s">
        <v>68</v>
      </c>
      <c r="C5" s="14" t="s">
        <v>70</v>
      </c>
      <c r="D5" s="14" t="s">
        <v>31</v>
      </c>
      <c r="E5" s="14">
        <v>357</v>
      </c>
      <c r="F5" s="14">
        <v>400</v>
      </c>
      <c r="G5" s="14" t="s">
        <v>32</v>
      </c>
      <c r="I5">
        <f t="shared" si="0"/>
        <v>7.2627450980392156</v>
      </c>
      <c r="K5" s="14">
        <v>7.2619999999999996</v>
      </c>
    </row>
    <row r="6" spans="1:11" x14ac:dyDescent="0.25">
      <c r="A6" s="14" t="s">
        <v>152</v>
      </c>
      <c r="B6" s="14" t="s">
        <v>68</v>
      </c>
      <c r="C6" s="14" t="s">
        <v>70</v>
      </c>
      <c r="D6" s="14" t="s">
        <v>31</v>
      </c>
      <c r="E6" s="14">
        <v>354</v>
      </c>
      <c r="F6" s="14">
        <v>400</v>
      </c>
      <c r="G6" s="14" t="s">
        <v>32</v>
      </c>
      <c r="I6">
        <f t="shared" si="0"/>
        <v>7.2627450980392156</v>
      </c>
      <c r="K6" s="14">
        <v>7.2619999999999996</v>
      </c>
    </row>
    <row r="7" spans="1:11" x14ac:dyDescent="0.25">
      <c r="A7" s="14" t="s">
        <v>153</v>
      </c>
      <c r="B7" s="14" t="s">
        <v>68</v>
      </c>
      <c r="C7" s="14" t="s">
        <v>70</v>
      </c>
      <c r="D7" s="14" t="s">
        <v>31</v>
      </c>
      <c r="E7" s="14">
        <v>358</v>
      </c>
      <c r="F7" s="14">
        <v>400</v>
      </c>
      <c r="G7" s="14" t="s">
        <v>32</v>
      </c>
      <c r="I7">
        <f t="shared" si="0"/>
        <v>7.2627450980392156</v>
      </c>
      <c r="K7" s="14">
        <v>7.2619999999999996</v>
      </c>
    </row>
    <row r="8" spans="1:11" x14ac:dyDescent="0.25">
      <c r="A8" s="14" t="s">
        <v>154</v>
      </c>
      <c r="B8" s="14" t="s">
        <v>68</v>
      </c>
      <c r="C8" s="14" t="s">
        <v>70</v>
      </c>
      <c r="D8" s="14" t="s">
        <v>31</v>
      </c>
      <c r="E8" s="14">
        <v>363</v>
      </c>
      <c r="F8" s="14">
        <v>400</v>
      </c>
      <c r="G8" s="14" t="s">
        <v>32</v>
      </c>
      <c r="I8">
        <f t="shared" si="0"/>
        <v>7.2627450980392156</v>
      </c>
      <c r="K8" s="14">
        <v>7.2619999999999996</v>
      </c>
    </row>
    <row r="9" spans="1:11" x14ac:dyDescent="0.25">
      <c r="A9" s="14" t="s">
        <v>155</v>
      </c>
      <c r="B9" s="14" t="s">
        <v>68</v>
      </c>
      <c r="C9" s="14" t="s">
        <v>70</v>
      </c>
      <c r="D9" s="14" t="s">
        <v>31</v>
      </c>
      <c r="E9" s="14">
        <v>364</v>
      </c>
      <c r="F9" s="14">
        <v>400</v>
      </c>
      <c r="G9" s="14" t="s">
        <v>32</v>
      </c>
      <c r="I9">
        <f t="shared" si="0"/>
        <v>7.2627450980392156</v>
      </c>
      <c r="K9" s="14">
        <v>7.2619999999999996</v>
      </c>
    </row>
    <row r="10" spans="1:11" x14ac:dyDescent="0.25">
      <c r="A10" s="14" t="s">
        <v>156</v>
      </c>
      <c r="B10" s="14" t="s">
        <v>68</v>
      </c>
      <c r="C10" s="14" t="s">
        <v>70</v>
      </c>
      <c r="D10" s="14" t="s">
        <v>31</v>
      </c>
      <c r="E10" s="14">
        <v>360</v>
      </c>
      <c r="F10" s="14">
        <v>400</v>
      </c>
      <c r="G10" s="14" t="s">
        <v>32</v>
      </c>
      <c r="I10">
        <f t="shared" si="0"/>
        <v>7.2627450980392156</v>
      </c>
      <c r="K10" s="14">
        <v>7.2619999999999996</v>
      </c>
    </row>
    <row r="11" spans="1:11" x14ac:dyDescent="0.25">
      <c r="A11" s="14" t="s">
        <v>157</v>
      </c>
      <c r="B11" s="14" t="s">
        <v>68</v>
      </c>
      <c r="C11" s="14" t="s">
        <v>70</v>
      </c>
      <c r="D11" s="14" t="s">
        <v>31</v>
      </c>
      <c r="E11" s="14">
        <v>362</v>
      </c>
      <c r="F11" s="14">
        <v>400</v>
      </c>
      <c r="G11" s="14" t="s">
        <v>32</v>
      </c>
      <c r="I11">
        <f t="shared" si="0"/>
        <v>7.2627450980392156</v>
      </c>
      <c r="K11" s="14">
        <v>7.2619999999999996</v>
      </c>
    </row>
    <row r="12" spans="1:11" x14ac:dyDescent="0.25">
      <c r="A12" s="14" t="s">
        <v>158</v>
      </c>
      <c r="B12" s="14" t="s">
        <v>68</v>
      </c>
      <c r="C12" s="14" t="s">
        <v>70</v>
      </c>
      <c r="D12" s="14" t="s">
        <v>31</v>
      </c>
      <c r="E12" s="14">
        <v>354</v>
      </c>
      <c r="F12" s="14">
        <v>400</v>
      </c>
      <c r="G12" s="14" t="s">
        <v>32</v>
      </c>
      <c r="I12">
        <f t="shared" si="0"/>
        <v>7.2627450980392156</v>
      </c>
      <c r="K12" s="14">
        <v>7.2619999999999996</v>
      </c>
    </row>
    <row r="13" spans="1:11" x14ac:dyDescent="0.25">
      <c r="A13" s="14" t="s">
        <v>159</v>
      </c>
      <c r="B13" s="14" t="s">
        <v>68</v>
      </c>
      <c r="C13" s="14" t="s">
        <v>70</v>
      </c>
      <c r="D13" s="14" t="s">
        <v>31</v>
      </c>
      <c r="E13" s="14">
        <v>352</v>
      </c>
      <c r="F13" s="14">
        <v>400</v>
      </c>
      <c r="G13" s="14" t="s">
        <v>32</v>
      </c>
      <c r="I13">
        <f t="shared" si="0"/>
        <v>7.2627450980392156</v>
      </c>
      <c r="K13" s="14">
        <v>7.2619999999999996</v>
      </c>
    </row>
    <row r="14" spans="1:11" x14ac:dyDescent="0.25">
      <c r="A14" s="14" t="s">
        <v>160</v>
      </c>
      <c r="B14" s="14" t="s">
        <v>68</v>
      </c>
      <c r="C14" s="14" t="s">
        <v>70</v>
      </c>
      <c r="D14" s="14" t="s">
        <v>31</v>
      </c>
      <c r="E14" s="14">
        <v>350</v>
      </c>
      <c r="F14" s="14">
        <v>400</v>
      </c>
      <c r="G14" s="14" t="s">
        <v>32</v>
      </c>
      <c r="I14">
        <f t="shared" si="0"/>
        <v>7.2627450980392156</v>
      </c>
      <c r="K14" s="14">
        <v>7.2619999999999996</v>
      </c>
    </row>
    <row r="15" spans="1:11" x14ac:dyDescent="0.25">
      <c r="A15" s="14" t="s">
        <v>161</v>
      </c>
      <c r="B15" s="14" t="s">
        <v>68</v>
      </c>
      <c r="C15" s="14" t="s">
        <v>70</v>
      </c>
      <c r="D15" s="14" t="s">
        <v>31</v>
      </c>
      <c r="E15" s="14">
        <v>352</v>
      </c>
      <c r="F15" s="14">
        <v>400</v>
      </c>
      <c r="G15" s="14" t="s">
        <v>32</v>
      </c>
      <c r="I15">
        <f t="shared" si="0"/>
        <v>7.2627450980392156</v>
      </c>
      <c r="K15" s="14">
        <v>7.2619999999999996</v>
      </c>
    </row>
    <row r="16" spans="1:11" x14ac:dyDescent="0.25">
      <c r="A16" s="14" t="s">
        <v>162</v>
      </c>
      <c r="B16" s="14" t="s">
        <v>68</v>
      </c>
      <c r="C16" s="14" t="s">
        <v>70</v>
      </c>
      <c r="D16" s="14" t="s">
        <v>31</v>
      </c>
      <c r="E16" s="14">
        <v>358</v>
      </c>
      <c r="F16" s="14">
        <v>400</v>
      </c>
      <c r="G16" s="14" t="s">
        <v>32</v>
      </c>
      <c r="I16">
        <f t="shared" si="0"/>
        <v>7.2627450980392156</v>
      </c>
      <c r="K16" s="14">
        <v>7.2619999999999996</v>
      </c>
    </row>
    <row r="17" spans="1:11" x14ac:dyDescent="0.25">
      <c r="A17" s="14" t="s">
        <v>163</v>
      </c>
      <c r="B17" s="14" t="s">
        <v>68</v>
      </c>
      <c r="C17" s="14" t="s">
        <v>70</v>
      </c>
      <c r="D17" s="14" t="s">
        <v>31</v>
      </c>
      <c r="E17" s="14">
        <v>362</v>
      </c>
      <c r="F17" s="14">
        <v>400</v>
      </c>
      <c r="G17" s="14" t="s">
        <v>32</v>
      </c>
      <c r="I17">
        <f t="shared" si="0"/>
        <v>7.2627450980392156</v>
      </c>
      <c r="K17" s="14">
        <v>7.2619999999999996</v>
      </c>
    </row>
    <row r="18" spans="1:11" x14ac:dyDescent="0.25">
      <c r="A18" s="14" t="s">
        <v>164</v>
      </c>
      <c r="B18" s="14" t="s">
        <v>68</v>
      </c>
      <c r="C18" s="14" t="s">
        <v>70</v>
      </c>
      <c r="D18" s="14" t="s">
        <v>31</v>
      </c>
      <c r="E18" s="14">
        <v>364</v>
      </c>
      <c r="F18" s="14">
        <v>400</v>
      </c>
      <c r="G18" s="14" t="s">
        <v>32</v>
      </c>
      <c r="I18">
        <f t="shared" si="0"/>
        <v>7.2627450980392156</v>
      </c>
      <c r="K18" s="14">
        <v>7.2619999999999996</v>
      </c>
    </row>
    <row r="19" spans="1:11" x14ac:dyDescent="0.25">
      <c r="A19" s="14" t="s">
        <v>165</v>
      </c>
      <c r="B19" s="14" t="s">
        <v>68</v>
      </c>
      <c r="C19" s="14" t="s">
        <v>70</v>
      </c>
      <c r="D19" s="14" t="s">
        <v>31</v>
      </c>
      <c r="E19" s="14">
        <v>361</v>
      </c>
      <c r="F19" s="14">
        <v>400</v>
      </c>
      <c r="G19" s="14" t="s">
        <v>32</v>
      </c>
      <c r="I19">
        <f t="shared" si="0"/>
        <v>7.2627450980392156</v>
      </c>
      <c r="K19" s="14">
        <v>7.2619999999999996</v>
      </c>
    </row>
    <row r="20" spans="1:11" x14ac:dyDescent="0.25">
      <c r="A20" s="14" t="s">
        <v>166</v>
      </c>
      <c r="B20" s="14" t="s">
        <v>68</v>
      </c>
      <c r="C20" s="14" t="s">
        <v>70</v>
      </c>
      <c r="D20" s="14" t="s">
        <v>31</v>
      </c>
      <c r="E20" s="14">
        <v>364</v>
      </c>
      <c r="F20" s="14">
        <v>400</v>
      </c>
      <c r="G20" s="14" t="s">
        <v>32</v>
      </c>
      <c r="I20">
        <f t="shared" si="0"/>
        <v>7.2627450980392156</v>
      </c>
      <c r="K20" s="14">
        <v>7.2619999999999996</v>
      </c>
    </row>
    <row r="21" spans="1:11" x14ac:dyDescent="0.25">
      <c r="A21" s="14" t="s">
        <v>167</v>
      </c>
      <c r="B21" s="14" t="s">
        <v>68</v>
      </c>
      <c r="C21" s="14" t="s">
        <v>70</v>
      </c>
      <c r="D21" s="14" t="s">
        <v>31</v>
      </c>
      <c r="E21" s="14">
        <v>364</v>
      </c>
      <c r="F21" s="14">
        <v>400</v>
      </c>
      <c r="G21" s="14" t="s">
        <v>32</v>
      </c>
      <c r="I21">
        <f t="shared" si="0"/>
        <v>7.2627450980392156</v>
      </c>
      <c r="K21" s="14">
        <v>7.2619999999999996</v>
      </c>
    </row>
    <row r="22" spans="1:11" x14ac:dyDescent="0.25">
      <c r="A22" s="14" t="s">
        <v>168</v>
      </c>
      <c r="B22" s="14" t="s">
        <v>68</v>
      </c>
      <c r="C22" s="14" t="s">
        <v>70</v>
      </c>
      <c r="D22" s="14" t="s">
        <v>31</v>
      </c>
      <c r="E22" s="14">
        <v>365</v>
      </c>
      <c r="F22" s="14">
        <v>400</v>
      </c>
      <c r="G22" s="14" t="s">
        <v>32</v>
      </c>
      <c r="I22">
        <f t="shared" si="0"/>
        <v>7.2627450980392156</v>
      </c>
      <c r="K22" s="14">
        <v>7.2619999999999996</v>
      </c>
    </row>
    <row r="23" spans="1:11" x14ac:dyDescent="0.25">
      <c r="A23" s="14" t="s">
        <v>169</v>
      </c>
      <c r="B23" s="14" t="s">
        <v>68</v>
      </c>
      <c r="C23" s="14" t="s">
        <v>70</v>
      </c>
      <c r="D23" s="14" t="s">
        <v>31</v>
      </c>
      <c r="E23" s="14">
        <v>363</v>
      </c>
      <c r="F23" s="14">
        <v>400</v>
      </c>
      <c r="G23" s="14" t="s">
        <v>32</v>
      </c>
      <c r="I23">
        <f t="shared" si="0"/>
        <v>7.2627450980392156</v>
      </c>
      <c r="K23" s="14">
        <v>7.2619999999999996</v>
      </c>
    </row>
    <row r="24" spans="1:11" x14ac:dyDescent="0.25">
      <c r="A24" s="14" t="s">
        <v>170</v>
      </c>
      <c r="B24" s="14" t="s">
        <v>68</v>
      </c>
      <c r="C24" s="14" t="s">
        <v>70</v>
      </c>
      <c r="D24" s="14" t="s">
        <v>31</v>
      </c>
      <c r="E24" s="14">
        <v>365</v>
      </c>
      <c r="F24" s="14">
        <v>400</v>
      </c>
      <c r="G24" s="14" t="s">
        <v>32</v>
      </c>
      <c r="I24">
        <f t="shared" si="0"/>
        <v>7.2627450980392156</v>
      </c>
      <c r="K24" s="14">
        <v>7.2619999999999996</v>
      </c>
    </row>
    <row r="25" spans="1:11" x14ac:dyDescent="0.25">
      <c r="A25" s="14" t="s">
        <v>171</v>
      </c>
      <c r="B25" s="14" t="s">
        <v>68</v>
      </c>
      <c r="C25" s="14" t="s">
        <v>70</v>
      </c>
      <c r="D25" s="14" t="s">
        <v>31</v>
      </c>
      <c r="E25" s="14">
        <v>366</v>
      </c>
      <c r="F25" s="14">
        <v>400</v>
      </c>
      <c r="G25" s="14" t="s">
        <v>32</v>
      </c>
      <c r="I25">
        <f t="shared" si="0"/>
        <v>7.2627450980392156</v>
      </c>
      <c r="K25" s="14">
        <v>7.2619999999999996</v>
      </c>
    </row>
    <row r="26" spans="1:11" x14ac:dyDescent="0.25">
      <c r="A26" s="14" t="s">
        <v>172</v>
      </c>
      <c r="B26" s="14" t="s">
        <v>68</v>
      </c>
      <c r="C26" s="14" t="s">
        <v>70</v>
      </c>
      <c r="D26" s="14" t="s">
        <v>31</v>
      </c>
      <c r="E26" s="14">
        <v>365</v>
      </c>
      <c r="F26" s="14">
        <v>400</v>
      </c>
      <c r="G26" s="14" t="s">
        <v>32</v>
      </c>
      <c r="I26">
        <f t="shared" si="0"/>
        <v>7.2627450980392156</v>
      </c>
      <c r="K26" s="14">
        <v>7.2619999999999996</v>
      </c>
    </row>
    <row r="27" spans="1:11" x14ac:dyDescent="0.25">
      <c r="A27" s="14" t="s">
        <v>173</v>
      </c>
      <c r="B27" s="14" t="s">
        <v>68</v>
      </c>
      <c r="C27" s="14" t="s">
        <v>70</v>
      </c>
      <c r="D27" s="14" t="s">
        <v>31</v>
      </c>
      <c r="E27" s="14">
        <v>361</v>
      </c>
      <c r="F27" s="14">
        <v>400</v>
      </c>
      <c r="G27" s="14" t="s">
        <v>32</v>
      </c>
      <c r="I27">
        <f t="shared" si="0"/>
        <v>7.2627450980392156</v>
      </c>
      <c r="K27" s="14">
        <v>7.2619999999999996</v>
      </c>
    </row>
    <row r="28" spans="1:11" x14ac:dyDescent="0.25">
      <c r="A28" s="14" t="s">
        <v>174</v>
      </c>
      <c r="B28" s="14" t="s">
        <v>68</v>
      </c>
      <c r="C28" s="14" t="s">
        <v>70</v>
      </c>
      <c r="D28" s="14" t="s">
        <v>31</v>
      </c>
      <c r="E28" s="14">
        <v>360</v>
      </c>
      <c r="F28" s="14">
        <v>400</v>
      </c>
      <c r="G28" s="14" t="s">
        <v>32</v>
      </c>
      <c r="I28">
        <f t="shared" si="0"/>
        <v>7.2627450980392156</v>
      </c>
      <c r="K28" s="14">
        <v>7.2619999999999996</v>
      </c>
    </row>
    <row r="29" spans="1:11" x14ac:dyDescent="0.25">
      <c r="A29" s="14" t="s">
        <v>175</v>
      </c>
      <c r="B29" s="14" t="s">
        <v>68</v>
      </c>
      <c r="C29" s="14" t="s">
        <v>70</v>
      </c>
      <c r="D29" s="14" t="s">
        <v>31</v>
      </c>
      <c r="E29" s="14">
        <v>364</v>
      </c>
      <c r="F29" s="14">
        <v>400</v>
      </c>
      <c r="G29" s="14" t="s">
        <v>32</v>
      </c>
      <c r="I29">
        <f t="shared" si="0"/>
        <v>7.2627450980392156</v>
      </c>
      <c r="K29" s="14">
        <v>7.2619999999999996</v>
      </c>
    </row>
    <row r="30" spans="1:11" x14ac:dyDescent="0.25">
      <c r="A30" s="14" t="s">
        <v>176</v>
      </c>
      <c r="B30" s="14" t="s">
        <v>68</v>
      </c>
      <c r="C30" s="14" t="s">
        <v>70</v>
      </c>
      <c r="D30" s="14" t="s">
        <v>31</v>
      </c>
      <c r="E30" s="14">
        <v>363</v>
      </c>
      <c r="F30" s="14">
        <v>400</v>
      </c>
      <c r="G30" s="14" t="s">
        <v>32</v>
      </c>
      <c r="I30">
        <f t="shared" si="0"/>
        <v>7.2627450980392156</v>
      </c>
      <c r="K30" s="14">
        <v>7.2619999999999996</v>
      </c>
    </row>
    <row r="31" spans="1:11" x14ac:dyDescent="0.25">
      <c r="A31" s="14" t="s">
        <v>177</v>
      </c>
      <c r="B31" s="14" t="s">
        <v>68</v>
      </c>
      <c r="C31" s="14" t="s">
        <v>70</v>
      </c>
      <c r="D31" s="14" t="s">
        <v>31</v>
      </c>
      <c r="E31" s="14">
        <v>368</v>
      </c>
      <c r="F31" s="14">
        <v>400</v>
      </c>
      <c r="G31" s="14" t="s">
        <v>32</v>
      </c>
      <c r="I31">
        <f t="shared" si="0"/>
        <v>7.2627450980392156</v>
      </c>
      <c r="K31" s="14">
        <v>7.2619999999999996</v>
      </c>
    </row>
    <row r="32" spans="1:11" x14ac:dyDescent="0.25">
      <c r="A32" s="14" t="s">
        <v>178</v>
      </c>
      <c r="B32" s="14" t="s">
        <v>68</v>
      </c>
      <c r="C32" s="14" t="s">
        <v>70</v>
      </c>
      <c r="D32" s="14" t="s">
        <v>31</v>
      </c>
      <c r="E32" s="14">
        <v>363</v>
      </c>
      <c r="F32" s="14">
        <v>400</v>
      </c>
      <c r="G32" s="14" t="s">
        <v>32</v>
      </c>
      <c r="I32">
        <f t="shared" si="0"/>
        <v>7.2627450980392156</v>
      </c>
      <c r="K32" s="14">
        <v>7.2619999999999996</v>
      </c>
    </row>
    <row r="33" spans="1:11" x14ac:dyDescent="0.25">
      <c r="A33" s="14" t="s">
        <v>179</v>
      </c>
      <c r="B33" s="14" t="s">
        <v>68</v>
      </c>
      <c r="C33" s="14" t="s">
        <v>70</v>
      </c>
      <c r="D33" s="14" t="s">
        <v>31</v>
      </c>
      <c r="E33" s="14">
        <v>368</v>
      </c>
      <c r="F33" s="14">
        <v>400</v>
      </c>
      <c r="G33" s="14" t="s">
        <v>32</v>
      </c>
      <c r="I33">
        <f t="shared" si="0"/>
        <v>7.2627450980392156</v>
      </c>
      <c r="K33" s="14">
        <v>7.2619999999999996</v>
      </c>
    </row>
    <row r="34" spans="1:11" x14ac:dyDescent="0.25">
      <c r="A34" s="14" t="s">
        <v>180</v>
      </c>
      <c r="B34" s="14" t="s">
        <v>68</v>
      </c>
      <c r="C34" s="14" t="s">
        <v>70</v>
      </c>
      <c r="D34" s="14" t="s">
        <v>31</v>
      </c>
      <c r="E34" s="14">
        <v>364</v>
      </c>
      <c r="F34" s="14">
        <v>400</v>
      </c>
      <c r="G34" s="14" t="s">
        <v>32</v>
      </c>
      <c r="I34">
        <f t="shared" si="0"/>
        <v>7.2627450980392156</v>
      </c>
      <c r="K34" s="14">
        <v>7.2619999999999996</v>
      </c>
    </row>
    <row r="35" spans="1:11" x14ac:dyDescent="0.25">
      <c r="A35" s="14" t="s">
        <v>181</v>
      </c>
      <c r="B35" s="14" t="s">
        <v>68</v>
      </c>
      <c r="C35" s="14" t="s">
        <v>70</v>
      </c>
      <c r="D35" s="14" t="s">
        <v>31</v>
      </c>
      <c r="E35" s="14">
        <v>364</v>
      </c>
      <c r="F35" s="14">
        <v>400</v>
      </c>
      <c r="G35" s="14" t="s">
        <v>32</v>
      </c>
      <c r="I35">
        <f t="shared" si="0"/>
        <v>7.2627450980392156</v>
      </c>
      <c r="K35" s="14">
        <v>7.2619999999999996</v>
      </c>
    </row>
    <row r="36" spans="1:11" x14ac:dyDescent="0.25">
      <c r="A36" s="14" t="s">
        <v>182</v>
      </c>
      <c r="B36" s="14" t="s">
        <v>68</v>
      </c>
      <c r="C36" s="14" t="s">
        <v>70</v>
      </c>
      <c r="D36" s="14" t="s">
        <v>31</v>
      </c>
      <c r="E36" s="14">
        <v>364</v>
      </c>
      <c r="F36" s="14">
        <v>400</v>
      </c>
      <c r="G36" s="14" t="s">
        <v>32</v>
      </c>
      <c r="I36">
        <f t="shared" si="0"/>
        <v>7.2627450980392156</v>
      </c>
      <c r="K36" s="14">
        <v>7.2619999999999996</v>
      </c>
    </row>
    <row r="37" spans="1:11" x14ac:dyDescent="0.25">
      <c r="A37" s="14" t="s">
        <v>183</v>
      </c>
      <c r="B37" s="14" t="s">
        <v>68</v>
      </c>
      <c r="C37" s="14" t="s">
        <v>70</v>
      </c>
      <c r="D37" s="14" t="s">
        <v>31</v>
      </c>
      <c r="E37" s="14">
        <v>365</v>
      </c>
      <c r="F37" s="14">
        <v>400</v>
      </c>
      <c r="G37" s="14" t="s">
        <v>32</v>
      </c>
      <c r="I37">
        <f t="shared" si="0"/>
        <v>7.2627450980392156</v>
      </c>
      <c r="K37" s="14">
        <v>7.2619999999999996</v>
      </c>
    </row>
    <row r="38" spans="1:11" x14ac:dyDescent="0.25">
      <c r="A38" s="14" t="s">
        <v>184</v>
      </c>
      <c r="B38" s="14" t="s">
        <v>68</v>
      </c>
      <c r="C38" s="14" t="s">
        <v>70</v>
      </c>
      <c r="D38" s="14" t="s">
        <v>31</v>
      </c>
      <c r="E38" s="14">
        <v>364</v>
      </c>
      <c r="F38" s="14">
        <v>400</v>
      </c>
      <c r="G38" s="14" t="s">
        <v>32</v>
      </c>
      <c r="I38">
        <f t="shared" si="0"/>
        <v>7.2627450980392156</v>
      </c>
      <c r="K38" s="14">
        <v>7.2619999999999996</v>
      </c>
    </row>
    <row r="39" spans="1:11" x14ac:dyDescent="0.25">
      <c r="A39" s="14" t="s">
        <v>185</v>
      </c>
      <c r="B39" s="14" t="s">
        <v>68</v>
      </c>
      <c r="C39" s="14" t="s">
        <v>70</v>
      </c>
      <c r="D39" s="14" t="s">
        <v>31</v>
      </c>
      <c r="E39" s="14">
        <v>362</v>
      </c>
      <c r="F39" s="14">
        <v>400</v>
      </c>
      <c r="G39" s="14" t="s">
        <v>32</v>
      </c>
      <c r="I39">
        <f t="shared" si="0"/>
        <v>7.2627450980392156</v>
      </c>
      <c r="K39" s="14">
        <v>7.2619999999999996</v>
      </c>
    </row>
    <row r="40" spans="1:11" x14ac:dyDescent="0.25">
      <c r="A40" s="14" t="s">
        <v>186</v>
      </c>
      <c r="B40" s="14" t="s">
        <v>68</v>
      </c>
      <c r="C40" s="14" t="s">
        <v>70</v>
      </c>
      <c r="D40" s="14" t="s">
        <v>31</v>
      </c>
      <c r="E40" s="14">
        <v>362</v>
      </c>
      <c r="F40" s="14">
        <v>400</v>
      </c>
      <c r="G40" s="14" t="s">
        <v>32</v>
      </c>
      <c r="I40">
        <f t="shared" si="0"/>
        <v>7.2627450980392156</v>
      </c>
      <c r="K40" s="14">
        <v>7.2619999999999996</v>
      </c>
    </row>
    <row r="41" spans="1:11" x14ac:dyDescent="0.25">
      <c r="A41" s="14" t="s">
        <v>187</v>
      </c>
      <c r="B41" s="14" t="s">
        <v>68</v>
      </c>
      <c r="C41" s="14" t="s">
        <v>70</v>
      </c>
      <c r="D41" s="14" t="s">
        <v>31</v>
      </c>
      <c r="E41" s="14">
        <v>362</v>
      </c>
      <c r="F41" s="14">
        <v>400</v>
      </c>
      <c r="G41" s="14" t="s">
        <v>32</v>
      </c>
      <c r="I41">
        <f t="shared" si="0"/>
        <v>7.2627450980392156</v>
      </c>
      <c r="K41" s="14">
        <v>7.2619999999999996</v>
      </c>
    </row>
    <row r="42" spans="1:11" x14ac:dyDescent="0.25">
      <c r="A42" s="14" t="s">
        <v>188</v>
      </c>
      <c r="B42" s="14" t="s">
        <v>68</v>
      </c>
      <c r="C42" s="14" t="s">
        <v>70</v>
      </c>
      <c r="D42" s="14" t="s">
        <v>31</v>
      </c>
      <c r="E42" s="14">
        <v>367</v>
      </c>
      <c r="F42" s="14">
        <v>400</v>
      </c>
      <c r="G42" s="14" t="s">
        <v>32</v>
      </c>
      <c r="I42">
        <f t="shared" si="0"/>
        <v>7.2627450980392156</v>
      </c>
      <c r="K42" s="14">
        <v>7.2619999999999996</v>
      </c>
    </row>
    <row r="43" spans="1:11" x14ac:dyDescent="0.25">
      <c r="A43" s="14" t="s">
        <v>189</v>
      </c>
      <c r="B43" s="14" t="s">
        <v>68</v>
      </c>
      <c r="C43" s="14" t="s">
        <v>70</v>
      </c>
      <c r="D43" s="14" t="s">
        <v>31</v>
      </c>
      <c r="E43" s="14">
        <v>365</v>
      </c>
      <c r="F43" s="14">
        <v>400</v>
      </c>
      <c r="G43" s="14" t="s">
        <v>32</v>
      </c>
      <c r="I43">
        <f t="shared" si="0"/>
        <v>7.2627450980392156</v>
      </c>
      <c r="K43" s="14">
        <v>7.2619999999999996</v>
      </c>
    </row>
    <row r="44" spans="1:11" x14ac:dyDescent="0.25">
      <c r="A44" s="14" t="s">
        <v>190</v>
      </c>
      <c r="B44" s="14" t="s">
        <v>68</v>
      </c>
      <c r="C44" s="14" t="s">
        <v>70</v>
      </c>
      <c r="D44" s="14" t="s">
        <v>31</v>
      </c>
      <c r="E44" s="14">
        <v>364</v>
      </c>
      <c r="F44" s="14">
        <v>400</v>
      </c>
      <c r="G44" s="14" t="s">
        <v>32</v>
      </c>
      <c r="I44">
        <f t="shared" si="0"/>
        <v>7.2627450980392156</v>
      </c>
      <c r="K44" s="14">
        <v>7.2619999999999996</v>
      </c>
    </row>
    <row r="45" spans="1:11" x14ac:dyDescent="0.25">
      <c r="A45" s="14" t="s">
        <v>191</v>
      </c>
      <c r="B45" s="14" t="s">
        <v>68</v>
      </c>
      <c r="C45" s="14" t="s">
        <v>70</v>
      </c>
      <c r="D45" s="14" t="s">
        <v>31</v>
      </c>
      <c r="E45" s="14">
        <v>363</v>
      </c>
      <c r="F45" s="14">
        <v>400</v>
      </c>
      <c r="G45" s="14" t="s">
        <v>32</v>
      </c>
      <c r="I45">
        <f t="shared" si="0"/>
        <v>7.2627450980392156</v>
      </c>
      <c r="K45" s="14">
        <v>7.2619999999999996</v>
      </c>
    </row>
    <row r="46" spans="1:11" x14ac:dyDescent="0.25">
      <c r="A46" s="14" t="s">
        <v>192</v>
      </c>
      <c r="B46" s="14" t="s">
        <v>68</v>
      </c>
      <c r="C46" s="14" t="s">
        <v>70</v>
      </c>
      <c r="D46" s="14" t="s">
        <v>31</v>
      </c>
      <c r="E46" s="14">
        <v>362</v>
      </c>
      <c r="F46" s="14">
        <v>400</v>
      </c>
      <c r="G46" s="14" t="s">
        <v>32</v>
      </c>
      <c r="I46">
        <f t="shared" si="0"/>
        <v>7.2627450980392156</v>
      </c>
      <c r="K46" s="14">
        <v>7.2619999999999996</v>
      </c>
    </row>
    <row r="47" spans="1:11" x14ac:dyDescent="0.25">
      <c r="A47" s="14" t="s">
        <v>193</v>
      </c>
      <c r="B47" s="14" t="s">
        <v>68</v>
      </c>
      <c r="C47" s="14" t="s">
        <v>70</v>
      </c>
      <c r="D47" s="14" t="s">
        <v>31</v>
      </c>
      <c r="E47" s="14">
        <v>361</v>
      </c>
      <c r="F47" s="14">
        <v>400</v>
      </c>
      <c r="G47" s="14" t="s">
        <v>32</v>
      </c>
      <c r="I47">
        <f t="shared" si="0"/>
        <v>7.2627450980392156</v>
      </c>
      <c r="K47" s="14">
        <v>7.2619999999999996</v>
      </c>
    </row>
    <row r="48" spans="1:11" x14ac:dyDescent="0.25">
      <c r="A48" s="14" t="s">
        <v>194</v>
      </c>
      <c r="B48" s="14" t="s">
        <v>68</v>
      </c>
      <c r="C48" s="14" t="s">
        <v>70</v>
      </c>
      <c r="D48" s="14" t="s">
        <v>31</v>
      </c>
      <c r="E48" s="14">
        <v>354</v>
      </c>
      <c r="F48" s="14">
        <v>400</v>
      </c>
      <c r="G48" s="14" t="s">
        <v>32</v>
      </c>
      <c r="I48">
        <f t="shared" si="0"/>
        <v>7.2627450980392156</v>
      </c>
      <c r="K48" s="14">
        <v>7.2619999999999996</v>
      </c>
    </row>
    <row r="49" spans="1:11" x14ac:dyDescent="0.25">
      <c r="A49" s="14" t="s">
        <v>195</v>
      </c>
      <c r="B49" s="14" t="s">
        <v>68</v>
      </c>
      <c r="C49" s="14" t="s">
        <v>70</v>
      </c>
      <c r="D49" s="14" t="s">
        <v>31</v>
      </c>
      <c r="E49" s="14">
        <v>353</v>
      </c>
      <c r="F49" s="14">
        <v>400</v>
      </c>
      <c r="G49" s="14" t="s">
        <v>32</v>
      </c>
      <c r="I49">
        <f t="shared" si="0"/>
        <v>7.2627450980392156</v>
      </c>
      <c r="K49" s="14">
        <v>7.2619999999999996</v>
      </c>
    </row>
    <row r="50" spans="1:11" x14ac:dyDescent="0.25">
      <c r="A50" s="14" t="s">
        <v>196</v>
      </c>
      <c r="B50" s="14" t="s">
        <v>68</v>
      </c>
      <c r="C50" s="14" t="s">
        <v>70</v>
      </c>
      <c r="D50" s="14" t="s">
        <v>31</v>
      </c>
      <c r="E50" s="14">
        <v>354</v>
      </c>
      <c r="F50" s="14">
        <v>400</v>
      </c>
      <c r="G50" s="14" t="s">
        <v>32</v>
      </c>
      <c r="I50">
        <f t="shared" si="0"/>
        <v>7.2627450980392156</v>
      </c>
      <c r="K50" s="14">
        <v>7.2619999999999996</v>
      </c>
    </row>
    <row r="51" spans="1:11" x14ac:dyDescent="0.25">
      <c r="A51" s="14" t="s">
        <v>197</v>
      </c>
      <c r="B51" s="14" t="s">
        <v>68</v>
      </c>
      <c r="C51" s="14" t="s">
        <v>70</v>
      </c>
      <c r="D51" s="14" t="s">
        <v>31</v>
      </c>
      <c r="E51" s="14">
        <v>367</v>
      </c>
      <c r="F51" s="14">
        <v>400</v>
      </c>
      <c r="G51" s="14" t="s">
        <v>32</v>
      </c>
      <c r="I51">
        <f t="shared" si="0"/>
        <v>7.2627450980392156</v>
      </c>
      <c r="K51" s="14">
        <v>7.2619999999999996</v>
      </c>
    </row>
    <row r="52" spans="1:11" x14ac:dyDescent="0.25">
      <c r="A52" s="14" t="s">
        <v>198</v>
      </c>
      <c r="B52" s="14" t="s">
        <v>50</v>
      </c>
      <c r="C52" s="14" t="s">
        <v>77</v>
      </c>
      <c r="D52" s="14" t="s">
        <v>31</v>
      </c>
      <c r="E52" s="14">
        <v>260</v>
      </c>
      <c r="F52" s="14">
        <v>1</v>
      </c>
      <c r="G52" s="14" t="s">
        <v>51</v>
      </c>
      <c r="I52">
        <f>+E52*0.01</f>
        <v>2.6</v>
      </c>
      <c r="K52" s="14">
        <v>2.6</v>
      </c>
    </row>
    <row r="53" spans="1:11" x14ac:dyDescent="0.25">
      <c r="A53" s="4" t="s">
        <v>58</v>
      </c>
      <c r="B53">
        <v>20</v>
      </c>
      <c r="C53" s="5">
        <f>+B53/1000</f>
        <v>0.02</v>
      </c>
      <c r="D53" s="5"/>
      <c r="E53" s="5" t="s">
        <v>56</v>
      </c>
      <c r="F53" s="5" t="s">
        <v>57</v>
      </c>
      <c r="G53" s="6" t="s">
        <v>60</v>
      </c>
      <c r="H53" s="7" t="s">
        <v>61</v>
      </c>
      <c r="I53">
        <f>SUM(I1:I52)</f>
        <v>372.99999999999966</v>
      </c>
      <c r="K53">
        <f>SUM(K1:K52)</f>
        <v>372.96199999999999</v>
      </c>
    </row>
    <row r="54" spans="1:11" x14ac:dyDescent="0.25">
      <c r="A54" s="8"/>
      <c r="B54" s="9"/>
      <c r="C54" s="9"/>
      <c r="D54" s="9" t="s">
        <v>54</v>
      </c>
      <c r="E54" s="15">
        <f>SUM(E1:E52)</f>
        <v>18650</v>
      </c>
      <c r="F54" s="15">
        <f>SUM(F1:F52)</f>
        <v>20401</v>
      </c>
      <c r="G54" s="15">
        <f>+E54*C53</f>
        <v>373</v>
      </c>
      <c r="H54" s="10"/>
    </row>
    <row r="55" spans="1:11" x14ac:dyDescent="0.25">
      <c r="A55" s="8"/>
      <c r="B55" s="9"/>
      <c r="C55" s="9"/>
      <c r="D55" s="9" t="s">
        <v>55</v>
      </c>
      <c r="E55" s="15">
        <f>SUM(E1:E51)</f>
        <v>18390</v>
      </c>
      <c r="F55" s="15">
        <f>SUM(F1:F51)</f>
        <v>20400</v>
      </c>
      <c r="G55" s="15">
        <f>+G54-G56</f>
        <v>370.4</v>
      </c>
      <c r="H55" s="17">
        <f>+G55/F55</f>
        <v>1.8156862745098038E-2</v>
      </c>
    </row>
    <row r="56" spans="1:11" x14ac:dyDescent="0.25">
      <c r="A56" s="11"/>
      <c r="B56" s="12"/>
      <c r="C56" s="12"/>
      <c r="D56" s="12" t="s">
        <v>59</v>
      </c>
      <c r="E56" s="12">
        <f>SUM(E52)</f>
        <v>260</v>
      </c>
      <c r="F56" s="12">
        <f>SUM(F52)</f>
        <v>1</v>
      </c>
      <c r="G56" s="16">
        <f>+E56*0.01</f>
        <v>2.6</v>
      </c>
      <c r="H5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G23" sqref="G23"/>
    </sheetView>
  </sheetViews>
  <sheetFormatPr baseColWidth="10" defaultRowHeight="15" x14ac:dyDescent="0.25"/>
  <cols>
    <col min="1" max="1" width="16.5703125" customWidth="1"/>
    <col min="3" max="3" width="22.140625" customWidth="1"/>
  </cols>
  <sheetData>
    <row r="1" spans="1:10" x14ac:dyDescent="0.25">
      <c r="A1" s="14" t="s">
        <v>199</v>
      </c>
      <c r="B1" s="14" t="s">
        <v>200</v>
      </c>
      <c r="C1" s="14" t="s">
        <v>201</v>
      </c>
      <c r="D1" s="14">
        <v>1</v>
      </c>
      <c r="E1" s="14">
        <v>865</v>
      </c>
      <c r="F1" s="14">
        <v>50</v>
      </c>
      <c r="G1" s="14">
        <v>0</v>
      </c>
      <c r="H1" s="14" t="s">
        <v>32</v>
      </c>
      <c r="I1" s="14">
        <v>2.1970000000000001</v>
      </c>
      <c r="J1" s="14">
        <v>109.855</v>
      </c>
    </row>
    <row r="2" spans="1:10" x14ac:dyDescent="0.25">
      <c r="A2" s="14" t="s">
        <v>202</v>
      </c>
      <c r="B2" s="14" t="s">
        <v>200</v>
      </c>
      <c r="C2" s="14" t="s">
        <v>201</v>
      </c>
      <c r="D2" s="14">
        <v>2</v>
      </c>
      <c r="E2" s="14">
        <v>870</v>
      </c>
      <c r="F2" s="14">
        <v>50</v>
      </c>
      <c r="G2" s="14">
        <v>0</v>
      </c>
      <c r="H2" s="14" t="s">
        <v>32</v>
      </c>
      <c r="I2" s="14">
        <v>2.1970000000000001</v>
      </c>
      <c r="J2" s="14">
        <v>109.855</v>
      </c>
    </row>
    <row r="3" spans="1:10" x14ac:dyDescent="0.25">
      <c r="A3" s="14" t="s">
        <v>203</v>
      </c>
      <c r="B3" s="14" t="s">
        <v>200</v>
      </c>
      <c r="C3" s="14" t="s">
        <v>201</v>
      </c>
      <c r="D3" s="14">
        <v>3</v>
      </c>
      <c r="E3" s="14">
        <v>865</v>
      </c>
      <c r="F3" s="14">
        <v>50</v>
      </c>
      <c r="G3" s="14">
        <v>0</v>
      </c>
      <c r="H3" s="14" t="s">
        <v>32</v>
      </c>
      <c r="I3" s="14">
        <v>2.1970000000000001</v>
      </c>
      <c r="J3" s="14">
        <v>109.855</v>
      </c>
    </row>
    <row r="4" spans="1:10" x14ac:dyDescent="0.25">
      <c r="A4" s="14" t="s">
        <v>204</v>
      </c>
      <c r="B4" s="14" t="s">
        <v>200</v>
      </c>
      <c r="C4" s="14" t="s">
        <v>201</v>
      </c>
      <c r="D4" s="14">
        <v>4</v>
      </c>
      <c r="E4" s="14">
        <v>865</v>
      </c>
      <c r="F4" s="14">
        <v>50</v>
      </c>
      <c r="G4" s="14">
        <v>0</v>
      </c>
      <c r="H4" s="14" t="s">
        <v>32</v>
      </c>
      <c r="I4" s="14">
        <v>2.1970000000000001</v>
      </c>
      <c r="J4" s="14">
        <v>109.855</v>
      </c>
    </row>
    <row r="5" spans="1:10" x14ac:dyDescent="0.25">
      <c r="A5" s="14" t="s">
        <v>205</v>
      </c>
      <c r="B5" s="14" t="s">
        <v>200</v>
      </c>
      <c r="C5" s="14" t="s">
        <v>201</v>
      </c>
      <c r="D5" s="14">
        <v>5</v>
      </c>
      <c r="E5" s="14">
        <v>869</v>
      </c>
      <c r="F5" s="14">
        <v>50</v>
      </c>
      <c r="G5" s="14">
        <v>0</v>
      </c>
      <c r="H5" s="14" t="s">
        <v>32</v>
      </c>
      <c r="I5" s="14">
        <v>2.1970000000000001</v>
      </c>
      <c r="J5" s="14">
        <v>109.855</v>
      </c>
    </row>
    <row r="6" spans="1:10" x14ac:dyDescent="0.25">
      <c r="A6" s="14" t="s">
        <v>206</v>
      </c>
      <c r="B6" s="14" t="s">
        <v>200</v>
      </c>
      <c r="C6" s="14" t="s">
        <v>201</v>
      </c>
      <c r="D6" s="14">
        <v>6</v>
      </c>
      <c r="E6" s="14">
        <v>871</v>
      </c>
      <c r="F6" s="14">
        <v>50</v>
      </c>
      <c r="G6" s="14">
        <v>0</v>
      </c>
      <c r="H6" s="14" t="s">
        <v>32</v>
      </c>
      <c r="I6" s="14">
        <v>2.1970000000000001</v>
      </c>
      <c r="J6" s="14">
        <v>109.855</v>
      </c>
    </row>
    <row r="7" spans="1:10" x14ac:dyDescent="0.25">
      <c r="A7" s="14" t="s">
        <v>207</v>
      </c>
      <c r="B7" s="14" t="s">
        <v>200</v>
      </c>
      <c r="C7" s="14" t="s">
        <v>201</v>
      </c>
      <c r="D7" s="14">
        <v>7</v>
      </c>
      <c r="E7" s="14">
        <v>876</v>
      </c>
      <c r="F7" s="14">
        <v>50</v>
      </c>
      <c r="G7" s="14">
        <v>0</v>
      </c>
      <c r="H7" s="14" t="s">
        <v>32</v>
      </c>
      <c r="I7" s="14">
        <v>2.1970000000000001</v>
      </c>
      <c r="J7" s="14">
        <v>109.855</v>
      </c>
    </row>
    <row r="8" spans="1:10" x14ac:dyDescent="0.25">
      <c r="A8" s="14" t="s">
        <v>208</v>
      </c>
      <c r="B8" s="14" t="s">
        <v>200</v>
      </c>
      <c r="C8" s="14" t="s">
        <v>201</v>
      </c>
      <c r="D8" s="14">
        <v>8</v>
      </c>
      <c r="E8" s="14">
        <v>866</v>
      </c>
      <c r="F8" s="14">
        <v>50</v>
      </c>
      <c r="G8" s="14">
        <v>0</v>
      </c>
      <c r="H8" s="14" t="s">
        <v>32</v>
      </c>
      <c r="I8" s="14">
        <v>2.1970000000000001</v>
      </c>
      <c r="J8" s="14">
        <v>109.855</v>
      </c>
    </row>
    <row r="9" spans="1:10" x14ac:dyDescent="0.25">
      <c r="A9" s="14" t="s">
        <v>209</v>
      </c>
      <c r="B9" s="14" t="s">
        <v>200</v>
      </c>
      <c r="C9" s="14" t="s">
        <v>201</v>
      </c>
      <c r="D9" s="14">
        <v>9</v>
      </c>
      <c r="E9" s="14">
        <v>866</v>
      </c>
      <c r="F9" s="14">
        <v>50</v>
      </c>
      <c r="G9" s="14">
        <v>0</v>
      </c>
      <c r="H9" s="14" t="s">
        <v>32</v>
      </c>
      <c r="I9" s="14">
        <v>2.1970000000000001</v>
      </c>
      <c r="J9" s="14">
        <v>109.855</v>
      </c>
    </row>
    <row r="10" spans="1:10" x14ac:dyDescent="0.25">
      <c r="A10" s="14" t="s">
        <v>210</v>
      </c>
      <c r="B10" s="14" t="s">
        <v>200</v>
      </c>
      <c r="C10" s="14" t="s">
        <v>201</v>
      </c>
      <c r="D10" s="14">
        <v>10</v>
      </c>
      <c r="E10" s="14">
        <v>890</v>
      </c>
      <c r="F10" s="14">
        <v>50</v>
      </c>
      <c r="G10" s="14">
        <v>0</v>
      </c>
      <c r="H10" s="14" t="s">
        <v>32</v>
      </c>
      <c r="I10" s="14">
        <v>2.1970000000000001</v>
      </c>
      <c r="J10" s="14">
        <v>109.855</v>
      </c>
    </row>
    <row r="11" spans="1:10" x14ac:dyDescent="0.25">
      <c r="A11" s="14" t="s">
        <v>211</v>
      </c>
      <c r="B11" s="14" t="s">
        <v>200</v>
      </c>
      <c r="C11" s="14" t="s">
        <v>201</v>
      </c>
      <c r="D11" s="14">
        <v>11</v>
      </c>
      <c r="E11" s="14">
        <v>898</v>
      </c>
      <c r="F11" s="14">
        <v>50</v>
      </c>
      <c r="G11" s="14">
        <v>0</v>
      </c>
      <c r="H11" s="14" t="s">
        <v>32</v>
      </c>
      <c r="I11" s="14">
        <v>2.1970000000000001</v>
      </c>
      <c r="J11" s="14">
        <v>109.855</v>
      </c>
    </row>
    <row r="12" spans="1:10" x14ac:dyDescent="0.25">
      <c r="A12" s="14" t="s">
        <v>212</v>
      </c>
      <c r="B12" s="14" t="s">
        <v>200</v>
      </c>
      <c r="C12" s="14" t="s">
        <v>201</v>
      </c>
      <c r="D12" s="14">
        <v>12</v>
      </c>
      <c r="E12" s="14">
        <v>894</v>
      </c>
      <c r="F12" s="14">
        <v>50</v>
      </c>
      <c r="G12" s="14">
        <v>0</v>
      </c>
      <c r="H12" s="14" t="s">
        <v>32</v>
      </c>
      <c r="I12" s="14">
        <v>2.1970000000000001</v>
      </c>
      <c r="J12" s="14">
        <v>109.855</v>
      </c>
    </row>
    <row r="13" spans="1:10" x14ac:dyDescent="0.25">
      <c r="A13" s="14" t="s">
        <v>213</v>
      </c>
      <c r="B13" s="14" t="s">
        <v>200</v>
      </c>
      <c r="C13" s="14" t="s">
        <v>201</v>
      </c>
      <c r="D13" s="14">
        <v>13</v>
      </c>
      <c r="E13" s="14">
        <v>874</v>
      </c>
      <c r="F13" s="14">
        <v>50</v>
      </c>
      <c r="G13" s="14">
        <v>0</v>
      </c>
      <c r="H13" s="14" t="s">
        <v>32</v>
      </c>
      <c r="I13" s="14">
        <v>2.1970000000000001</v>
      </c>
      <c r="J13" s="14">
        <v>109.855</v>
      </c>
    </row>
    <row r="14" spans="1:10" x14ac:dyDescent="0.25">
      <c r="A14" s="14" t="s">
        <v>214</v>
      </c>
      <c r="B14" s="14" t="s">
        <v>200</v>
      </c>
      <c r="C14" s="14" t="s">
        <v>201</v>
      </c>
      <c r="D14" s="14">
        <v>14</v>
      </c>
      <c r="E14" s="14">
        <v>868</v>
      </c>
      <c r="F14" s="14">
        <v>50</v>
      </c>
      <c r="G14" s="14">
        <v>0</v>
      </c>
      <c r="H14" s="14" t="s">
        <v>32</v>
      </c>
      <c r="I14" s="14">
        <v>2.1970000000000001</v>
      </c>
      <c r="J14" s="14">
        <v>109.855</v>
      </c>
    </row>
    <row r="15" spans="1:10" x14ac:dyDescent="0.25">
      <c r="A15" s="14" t="s">
        <v>215</v>
      </c>
      <c r="B15" s="14" t="s">
        <v>200</v>
      </c>
      <c r="C15" s="14" t="s">
        <v>201</v>
      </c>
      <c r="D15" s="14">
        <v>15</v>
      </c>
      <c r="E15" s="14">
        <v>864</v>
      </c>
      <c r="F15" s="14">
        <v>50</v>
      </c>
      <c r="G15" s="14">
        <v>0</v>
      </c>
      <c r="H15" s="14" t="s">
        <v>32</v>
      </c>
      <c r="I15" s="14">
        <v>2.1970000000000001</v>
      </c>
      <c r="J15" s="14">
        <v>109.855</v>
      </c>
    </row>
    <row r="16" spans="1:10" x14ac:dyDescent="0.25">
      <c r="A16" s="14" t="s">
        <v>216</v>
      </c>
      <c r="B16" s="14" t="s">
        <v>200</v>
      </c>
      <c r="C16" s="14" t="s">
        <v>201</v>
      </c>
      <c r="D16" s="14">
        <v>16</v>
      </c>
      <c r="E16" s="14">
        <v>872</v>
      </c>
      <c r="F16" s="14">
        <v>50</v>
      </c>
      <c r="G16" s="14">
        <v>0</v>
      </c>
      <c r="H16" s="14" t="s">
        <v>32</v>
      </c>
      <c r="I16" s="14">
        <v>2.1970000000000001</v>
      </c>
      <c r="J16" s="14">
        <v>109.855</v>
      </c>
    </row>
    <row r="17" spans="1:10" x14ac:dyDescent="0.25">
      <c r="A17" s="14" t="s">
        <v>217</v>
      </c>
      <c r="B17" s="14" t="s">
        <v>200</v>
      </c>
      <c r="C17" s="14" t="s">
        <v>201</v>
      </c>
      <c r="D17" s="14">
        <v>17</v>
      </c>
      <c r="E17" s="14">
        <v>872</v>
      </c>
      <c r="F17" s="14">
        <v>50</v>
      </c>
      <c r="G17" s="14">
        <v>0</v>
      </c>
      <c r="H17" s="14" t="s">
        <v>32</v>
      </c>
      <c r="I17" s="14">
        <v>2.1970000000000001</v>
      </c>
      <c r="J17" s="14">
        <v>109.855</v>
      </c>
    </row>
    <row r="18" spans="1:10" x14ac:dyDescent="0.25">
      <c r="A18" s="14" t="s">
        <v>218</v>
      </c>
      <c r="B18" s="14" t="s">
        <v>200</v>
      </c>
      <c r="C18" s="14" t="s">
        <v>201</v>
      </c>
      <c r="D18" s="14">
        <v>18</v>
      </c>
      <c r="E18" s="14">
        <v>884</v>
      </c>
      <c r="F18" s="14">
        <v>50</v>
      </c>
      <c r="G18" s="14">
        <v>0</v>
      </c>
      <c r="H18" s="14" t="s">
        <v>32</v>
      </c>
      <c r="I18" s="14">
        <v>2.1970000000000001</v>
      </c>
      <c r="J18" s="14">
        <v>109.855</v>
      </c>
    </row>
    <row r="19" spans="1:10" x14ac:dyDescent="0.25">
      <c r="A19" s="14" t="s">
        <v>219</v>
      </c>
      <c r="B19" s="14" t="s">
        <v>220</v>
      </c>
      <c r="C19" s="14" t="s">
        <v>201</v>
      </c>
      <c r="D19" s="14">
        <v>19</v>
      </c>
      <c r="E19" s="14">
        <v>38</v>
      </c>
      <c r="F19" s="14">
        <v>2</v>
      </c>
      <c r="G19" s="14">
        <v>0</v>
      </c>
      <c r="H19" s="14" t="s">
        <v>221</v>
      </c>
      <c r="I19" s="14">
        <v>0.01</v>
      </c>
      <c r="J19" s="14">
        <v>0.38</v>
      </c>
    </row>
    <row r="20" spans="1:10" x14ac:dyDescent="0.25">
      <c r="A20" s="14" t="s">
        <v>222</v>
      </c>
      <c r="B20" s="14" t="s">
        <v>223</v>
      </c>
      <c r="C20" s="14" t="s">
        <v>201</v>
      </c>
      <c r="D20" s="14">
        <v>20</v>
      </c>
      <c r="E20" s="14">
        <v>8</v>
      </c>
      <c r="F20" s="14">
        <v>1</v>
      </c>
      <c r="G20" s="14">
        <v>0</v>
      </c>
      <c r="H20" s="14" t="s">
        <v>94</v>
      </c>
      <c r="I20" s="14">
        <v>0.01</v>
      </c>
      <c r="J20" s="14">
        <v>0.08</v>
      </c>
    </row>
    <row r="21" spans="1:10" x14ac:dyDescent="0.25">
      <c r="A21" s="14" t="s">
        <v>224</v>
      </c>
      <c r="B21" s="14" t="s">
        <v>225</v>
      </c>
      <c r="C21" s="14" t="s">
        <v>201</v>
      </c>
      <c r="D21" s="14">
        <v>21</v>
      </c>
      <c r="E21" s="14">
        <v>52</v>
      </c>
      <c r="F21" s="14">
        <v>3</v>
      </c>
      <c r="G21" s="14">
        <v>0</v>
      </c>
      <c r="H21" s="14" t="s">
        <v>51</v>
      </c>
      <c r="I21" s="14">
        <v>0.01</v>
      </c>
      <c r="J21" s="14">
        <v>0.52</v>
      </c>
    </row>
    <row r="22" spans="1:10" x14ac:dyDescent="0.25">
      <c r="A22" s="4" t="s">
        <v>58</v>
      </c>
      <c r="B22">
        <v>125</v>
      </c>
      <c r="C22" s="5">
        <f>+B22/1000</f>
        <v>0.125</v>
      </c>
      <c r="D22" s="5"/>
      <c r="E22" s="5" t="s">
        <v>56</v>
      </c>
      <c r="F22" s="5" t="s">
        <v>57</v>
      </c>
      <c r="G22" s="6" t="s">
        <v>60</v>
      </c>
      <c r="H22" s="7" t="s">
        <v>61</v>
      </c>
      <c r="J22">
        <f>SUM(J1:J21)</f>
        <v>1978.3700000000001</v>
      </c>
    </row>
    <row r="23" spans="1:10" x14ac:dyDescent="0.25">
      <c r="A23" s="8"/>
      <c r="B23" s="9"/>
      <c r="C23" s="9"/>
      <c r="D23" s="9" t="s">
        <v>54</v>
      </c>
      <c r="E23" s="15">
        <f>SUM(E1:E21)</f>
        <v>15827</v>
      </c>
      <c r="F23" s="15">
        <f>SUM(F1:F21)</f>
        <v>906</v>
      </c>
      <c r="G23" s="15">
        <f>+E23*C22</f>
        <v>1978.375</v>
      </c>
      <c r="H23" s="10"/>
    </row>
    <row r="24" spans="1:10" x14ac:dyDescent="0.25">
      <c r="A24" s="8"/>
      <c r="B24" s="9"/>
      <c r="C24" s="9"/>
      <c r="D24" s="9" t="s">
        <v>55</v>
      </c>
      <c r="E24" s="15">
        <f>SUM(E1:E18)</f>
        <v>15729</v>
      </c>
      <c r="F24" s="15">
        <f>SUM(F1:F18)</f>
        <v>900</v>
      </c>
      <c r="G24" s="15">
        <f>+G23-G25</f>
        <v>1977.395</v>
      </c>
      <c r="H24" s="17">
        <f>+G24/F24</f>
        <v>2.1971055555555554</v>
      </c>
    </row>
    <row r="25" spans="1:10" x14ac:dyDescent="0.25">
      <c r="A25" s="11"/>
      <c r="B25" s="12"/>
      <c r="C25" s="12"/>
      <c r="D25" s="12" t="s">
        <v>59</v>
      </c>
      <c r="E25" s="12">
        <f>SUM(E19:E21)</f>
        <v>98</v>
      </c>
      <c r="F25" s="12">
        <f>SUM(F19:F21)</f>
        <v>6</v>
      </c>
      <c r="G25" s="16">
        <f>+E25*0.01</f>
        <v>0.98</v>
      </c>
      <c r="H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Hoja5</vt:lpstr>
      <vt:lpstr>Hoja2</vt:lpstr>
      <vt:lpstr>Hoja3</vt:lpstr>
      <vt:lpstr>Hoja4</vt:lpstr>
      <vt:lpstr>Hoja6</vt:lpstr>
      <vt:lpstr>Hoja7</vt:lpstr>
      <vt:lpstr>Hoja8</vt:lpstr>
      <vt:lpstr>Hoja9</vt:lpstr>
      <vt:lpstr>Hoja10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Terceros</cp:lastModifiedBy>
  <dcterms:created xsi:type="dcterms:W3CDTF">2017-11-08T04:11:21Z</dcterms:created>
  <dcterms:modified xsi:type="dcterms:W3CDTF">2017-11-08T21:46:25Z</dcterms:modified>
</cp:coreProperties>
</file>