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ropbox\NTU - Synthetic Biology\Maurice\maurice-documents\"/>
    </mc:Choice>
  </mc:AlternateContent>
  <bookViews>
    <workbookView xWindow="0" yWindow="0" windowWidth="19200" windowHeight="7620" activeTab="1"/>
  </bookViews>
  <sheets>
    <sheet name="1 cassette" sheetId="1" r:id="rId1"/>
    <sheet name="2 cassett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22" i="1"/>
  <c r="H21" i="1"/>
  <c r="H6" i="1"/>
  <c r="G5" i="2"/>
  <c r="F5" i="2"/>
  <c r="F4" i="2"/>
  <c r="G4" i="2" s="1"/>
  <c r="F3" i="2"/>
  <c r="G3" i="2" s="1"/>
  <c r="F2" i="2"/>
  <c r="G2" i="2" s="1"/>
  <c r="I2" i="2" l="1"/>
  <c r="I5" i="2"/>
  <c r="I3" i="2"/>
  <c r="I27" i="1"/>
  <c r="K27" i="1" s="1"/>
  <c r="F29" i="1"/>
  <c r="H3" i="1"/>
  <c r="E31" i="1"/>
  <c r="F31" i="1" s="1"/>
  <c r="E30" i="1"/>
  <c r="F30" i="1" s="1"/>
  <c r="E29" i="1"/>
  <c r="H28" i="1"/>
  <c r="H27" i="1"/>
  <c r="H20" i="1"/>
  <c r="H5" i="1"/>
  <c r="J5" i="2" l="1"/>
  <c r="I18" i="1"/>
  <c r="H18" i="1"/>
  <c r="I3" i="1"/>
  <c r="I28" i="1"/>
  <c r="E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27" i="1" l="1"/>
  <c r="E19" i="1"/>
  <c r="E20" i="1"/>
  <c r="E21" i="1"/>
  <c r="E22" i="1"/>
  <c r="E23" i="1"/>
  <c r="E24" i="1"/>
  <c r="E25" i="1"/>
  <c r="E26" i="1"/>
  <c r="E1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<sst xmlns="http://schemas.openxmlformats.org/spreadsheetml/2006/main" count="40" uniqueCount="13">
  <si>
    <t>RPU</t>
  </si>
  <si>
    <t>actual growth (/hr)</t>
  </si>
  <si>
    <t>predicted growth (/hr)</t>
  </si>
  <si>
    <t>RRU</t>
  </si>
  <si>
    <t>Experiment</t>
  </si>
  <si>
    <t>Vary promoter</t>
  </si>
  <si>
    <t>Both</t>
  </si>
  <si>
    <t>Vary RBS</t>
  </si>
  <si>
    <t>% error</t>
  </si>
  <si>
    <t>RPU #1</t>
  </si>
  <si>
    <t>RRU #1</t>
  </si>
  <si>
    <t>RPU #2</t>
  </si>
  <si>
    <t>RRU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</si>
</sst>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15" workbookViewId="0">
      <selection activeCell="H8" sqref="H8"/>
    </sheetView>
  </sheetViews>
  <sheetFormatPr defaultRowHeight="14.5" x14ac:dyDescent="0.35"/>
  <cols>
    <col min="1" max="1" width="11.90625" customWidth="1"/>
    <col min="4" max="4" width="19" customWidth="1"/>
    <col min="5" max="5" width="21.36328125" customWidth="1"/>
    <col min="6" max="6" width="17.453125" customWidth="1"/>
    <col min="8" max="8" width="13.453125" bestFit="1" customWidth="1"/>
  </cols>
  <sheetData>
    <row r="1" spans="1:9" x14ac:dyDescent="0.35">
      <c r="A1" s="5" t="s">
        <v>4</v>
      </c>
      <c r="B1" s="5" t="s">
        <v>0</v>
      </c>
      <c r="C1" s="5" t="s">
        <v>3</v>
      </c>
      <c r="D1" s="5" t="s">
        <v>1</v>
      </c>
      <c r="E1" s="5" t="s">
        <v>2</v>
      </c>
      <c r="F1" s="5" t="s">
        <v>8</v>
      </c>
    </row>
    <row r="2" spans="1:9" x14ac:dyDescent="0.35">
      <c r="A2" t="s">
        <v>5</v>
      </c>
      <c r="B2" s="1">
        <v>1</v>
      </c>
      <c r="C2">
        <v>1</v>
      </c>
      <c r="D2" s="2">
        <v>0.84699999999999998</v>
      </c>
      <c r="E2" s="2">
        <f>1-0.16*B2</f>
        <v>0.84</v>
      </c>
      <c r="F2" s="1">
        <f>ABS(E2-D2)*100/D2</f>
        <v>0.82644628099173634</v>
      </c>
    </row>
    <row r="3" spans="1:9" x14ac:dyDescent="0.35">
      <c r="A3" t="s">
        <v>5</v>
      </c>
      <c r="B3" s="1">
        <v>0.02</v>
      </c>
      <c r="C3">
        <v>1</v>
      </c>
      <c r="D3" s="2">
        <v>0.98699999999999999</v>
      </c>
      <c r="E3" s="2">
        <f t="shared" ref="E3:E17" si="0">1-0.16*B3</f>
        <v>0.99680000000000002</v>
      </c>
      <c r="F3" s="1">
        <f t="shared" ref="F3:F28" si="1">ABS(E3-D3)*100/D3</f>
        <v>0.99290780141844281</v>
      </c>
      <c r="H3">
        <f>SLOPE(D2:D17,B2:B17)</f>
        <v>-0.1327034017285888</v>
      </c>
      <c r="I3">
        <f>INTERCEPT(D2:D17,B2:B17)</f>
        <v>0.96285284472934651</v>
      </c>
    </row>
    <row r="4" spans="1:9" x14ac:dyDescent="0.35">
      <c r="A4" t="s">
        <v>5</v>
      </c>
      <c r="B4" s="1">
        <v>0.11</v>
      </c>
      <c r="C4">
        <v>1</v>
      </c>
      <c r="D4" s="2">
        <v>0.97399999999999998</v>
      </c>
      <c r="E4" s="2">
        <f t="shared" si="0"/>
        <v>0.98240000000000005</v>
      </c>
      <c r="F4" s="1">
        <f t="shared" si="1"/>
        <v>0.86242299794661959</v>
      </c>
    </row>
    <row r="5" spans="1:9" x14ac:dyDescent="0.35">
      <c r="A5" t="s">
        <v>5</v>
      </c>
      <c r="B5" s="1">
        <v>1.48</v>
      </c>
      <c r="C5">
        <v>1</v>
      </c>
      <c r="D5" s="2">
        <v>0.80100000000000005</v>
      </c>
      <c r="E5" s="2">
        <f t="shared" si="0"/>
        <v>0.76319999999999999</v>
      </c>
      <c r="F5" s="1">
        <f t="shared" si="1"/>
        <v>4.7191011235955127</v>
      </c>
      <c r="H5" s="1">
        <f>AVERAGE(F2:F17)</f>
        <v>4.4129306722240385</v>
      </c>
    </row>
    <row r="6" spans="1:9" x14ac:dyDescent="0.35">
      <c r="A6" t="s">
        <v>5</v>
      </c>
      <c r="B6" s="1">
        <v>1.29</v>
      </c>
      <c r="C6">
        <v>1</v>
      </c>
      <c r="D6" s="2">
        <v>0.77200000000000002</v>
      </c>
      <c r="E6" s="2">
        <f t="shared" si="0"/>
        <v>0.79359999999999997</v>
      </c>
      <c r="F6" s="1">
        <f t="shared" si="1"/>
        <v>2.7979274611398903</v>
      </c>
      <c r="H6">
        <f>STDEV(F2:F17)/SQRT(COUNT(F2:F17))</f>
        <v>0.74401003973328927</v>
      </c>
    </row>
    <row r="7" spans="1:9" x14ac:dyDescent="0.35">
      <c r="A7" t="s">
        <v>5</v>
      </c>
      <c r="B7" s="1">
        <v>0.7</v>
      </c>
      <c r="C7">
        <v>1</v>
      </c>
      <c r="D7" s="2">
        <v>0.87</v>
      </c>
      <c r="E7" s="2">
        <f t="shared" si="0"/>
        <v>0.88800000000000001</v>
      </c>
      <c r="F7" s="1">
        <f t="shared" si="1"/>
        <v>2.0689655172413812</v>
      </c>
      <c r="H7">
        <f>_xlfn.T.DIST.2T(H5/H6,COUNT(F2:F17)-1)</f>
        <v>2.755063588125468E-5</v>
      </c>
    </row>
    <row r="8" spans="1:9" x14ac:dyDescent="0.35">
      <c r="A8" t="s">
        <v>5</v>
      </c>
      <c r="B8" s="1">
        <v>1.1499999999999999</v>
      </c>
      <c r="C8">
        <v>1</v>
      </c>
      <c r="D8" s="2">
        <v>0.85799999999999998</v>
      </c>
      <c r="E8" s="2">
        <f t="shared" si="0"/>
        <v>0.81600000000000006</v>
      </c>
      <c r="F8" s="1">
        <f t="shared" si="1"/>
        <v>4.8951048951048861</v>
      </c>
      <c r="H8" s="4"/>
    </row>
    <row r="9" spans="1:9" x14ac:dyDescent="0.35">
      <c r="A9" t="s">
        <v>5</v>
      </c>
      <c r="B9" s="1">
        <v>1.36</v>
      </c>
      <c r="C9">
        <v>1</v>
      </c>
      <c r="D9" s="2">
        <v>0.80700000000000005</v>
      </c>
      <c r="E9" s="2">
        <f t="shared" si="0"/>
        <v>0.78239999999999998</v>
      </c>
      <c r="F9" s="1">
        <f t="shared" si="1"/>
        <v>3.0483271375464764</v>
      </c>
    </row>
    <row r="10" spans="1:9" x14ac:dyDescent="0.35">
      <c r="A10" t="s">
        <v>5</v>
      </c>
      <c r="B10" s="1">
        <v>1.83</v>
      </c>
      <c r="C10">
        <v>1</v>
      </c>
      <c r="D10" s="2">
        <v>0.751</v>
      </c>
      <c r="E10" s="2">
        <f t="shared" si="0"/>
        <v>0.70720000000000005</v>
      </c>
      <c r="F10" s="1">
        <f t="shared" si="1"/>
        <v>5.832223701731019</v>
      </c>
    </row>
    <row r="11" spans="1:9" x14ac:dyDescent="0.35">
      <c r="A11" t="s">
        <v>5</v>
      </c>
      <c r="B11" s="1">
        <v>1.22</v>
      </c>
      <c r="C11">
        <v>1</v>
      </c>
      <c r="D11" s="2">
        <v>0.74</v>
      </c>
      <c r="E11" s="2">
        <f t="shared" si="0"/>
        <v>0.80479999999999996</v>
      </c>
      <c r="F11" s="1">
        <f t="shared" si="1"/>
        <v>8.7567567567567526</v>
      </c>
    </row>
    <row r="12" spans="1:9" x14ac:dyDescent="0.35">
      <c r="A12" t="s">
        <v>5</v>
      </c>
      <c r="B12" s="1">
        <v>1.1000000000000001</v>
      </c>
      <c r="C12">
        <v>1</v>
      </c>
      <c r="D12" s="2">
        <v>0.748</v>
      </c>
      <c r="E12" s="2">
        <f t="shared" si="0"/>
        <v>0.82399999999999995</v>
      </c>
      <c r="F12" s="1">
        <f t="shared" si="1"/>
        <v>10.160427807486625</v>
      </c>
    </row>
    <row r="13" spans="1:9" x14ac:dyDescent="0.35">
      <c r="A13" t="s">
        <v>5</v>
      </c>
      <c r="B13" s="1">
        <v>1.1100000000000001</v>
      </c>
      <c r="C13">
        <v>1</v>
      </c>
      <c r="D13" s="2">
        <v>0.75</v>
      </c>
      <c r="E13" s="2">
        <f t="shared" si="0"/>
        <v>0.82240000000000002</v>
      </c>
      <c r="F13" s="1">
        <f t="shared" si="1"/>
        <v>9.653333333333336</v>
      </c>
    </row>
    <row r="14" spans="1:9" x14ac:dyDescent="0.35">
      <c r="A14" t="s">
        <v>5</v>
      </c>
      <c r="B14" s="1">
        <v>1.64</v>
      </c>
      <c r="C14">
        <v>1</v>
      </c>
      <c r="D14" s="2">
        <v>0.77100000000000002</v>
      </c>
      <c r="E14" s="2">
        <f t="shared" si="0"/>
        <v>0.73760000000000003</v>
      </c>
      <c r="F14" s="1">
        <f t="shared" si="1"/>
        <v>4.3320363164721121</v>
      </c>
    </row>
    <row r="15" spans="1:9" x14ac:dyDescent="0.35">
      <c r="A15" t="s">
        <v>5</v>
      </c>
      <c r="B15" s="1">
        <v>0.2</v>
      </c>
      <c r="C15">
        <v>1</v>
      </c>
      <c r="D15" s="2">
        <v>0.92100000000000004</v>
      </c>
      <c r="E15" s="2">
        <f t="shared" si="0"/>
        <v>0.96799999999999997</v>
      </c>
      <c r="F15" s="1">
        <f t="shared" si="1"/>
        <v>5.1031487513572129</v>
      </c>
    </row>
    <row r="16" spans="1:9" x14ac:dyDescent="0.35">
      <c r="A16" t="s">
        <v>5</v>
      </c>
      <c r="B16" s="1">
        <v>0.59</v>
      </c>
      <c r="C16">
        <v>1</v>
      </c>
      <c r="D16" s="2">
        <v>0.871</v>
      </c>
      <c r="E16" s="2">
        <f t="shared" si="0"/>
        <v>0.90559999999999996</v>
      </c>
      <c r="F16" s="1">
        <f t="shared" si="1"/>
        <v>3.9724454649827745</v>
      </c>
    </row>
    <row r="17" spans="1:11" x14ac:dyDescent="0.35">
      <c r="A17" t="s">
        <v>5</v>
      </c>
      <c r="B17" s="1">
        <v>0.05</v>
      </c>
      <c r="C17">
        <v>1</v>
      </c>
      <c r="D17" s="2">
        <v>0.96699999999999997</v>
      </c>
      <c r="E17" s="2">
        <f t="shared" si="0"/>
        <v>0.99199999999999999</v>
      </c>
      <c r="F17" s="1">
        <f t="shared" si="1"/>
        <v>2.5853154084798371</v>
      </c>
    </row>
    <row r="18" spans="1:11" x14ac:dyDescent="0.35">
      <c r="A18" t="s">
        <v>7</v>
      </c>
      <c r="B18">
        <v>1</v>
      </c>
      <c r="C18" s="3">
        <v>4.0000000000000002E-4</v>
      </c>
      <c r="D18" s="2">
        <v>1.01</v>
      </c>
      <c r="E18" s="2">
        <f>1-0.16*C18</f>
        <v>0.99993600000000005</v>
      </c>
      <c r="F18" s="1">
        <f t="shared" si="1"/>
        <v>0.99643564356435266</v>
      </c>
      <c r="H18">
        <f>SLOPE(D18:D26,C18:C26)</f>
        <v>-0.14959858254460651</v>
      </c>
      <c r="I18">
        <f>INTERCEPT(D18:D26,C18:C26)</f>
        <v>1.0043955899965653</v>
      </c>
    </row>
    <row r="19" spans="1:11" x14ac:dyDescent="0.35">
      <c r="A19" t="s">
        <v>7</v>
      </c>
      <c r="B19">
        <v>1</v>
      </c>
      <c r="C19" s="2">
        <v>0.02</v>
      </c>
      <c r="D19" s="2">
        <v>0.99</v>
      </c>
      <c r="E19" s="2">
        <f t="shared" ref="E19:E26" si="2">1-0.16*C19</f>
        <v>0.99680000000000002</v>
      </c>
      <c r="F19" s="1">
        <f t="shared" si="1"/>
        <v>0.68686868686868974</v>
      </c>
    </row>
    <row r="20" spans="1:11" x14ac:dyDescent="0.35">
      <c r="A20" t="s">
        <v>7</v>
      </c>
      <c r="B20">
        <v>1</v>
      </c>
      <c r="C20" s="2">
        <v>0.04</v>
      </c>
      <c r="D20" s="2">
        <v>1</v>
      </c>
      <c r="E20" s="2">
        <f t="shared" si="2"/>
        <v>0.99360000000000004</v>
      </c>
      <c r="F20" s="1">
        <f t="shared" si="1"/>
        <v>0.63999999999999613</v>
      </c>
      <c r="H20" s="1">
        <f>AVERAGE(F18:F26)</f>
        <v>0.96325718589934262</v>
      </c>
    </row>
    <row r="21" spans="1:11" x14ac:dyDescent="0.35">
      <c r="A21" t="s">
        <v>7</v>
      </c>
      <c r="B21">
        <v>1</v>
      </c>
      <c r="C21" s="2">
        <v>0.05</v>
      </c>
      <c r="D21" s="2">
        <v>0.99</v>
      </c>
      <c r="E21" s="2">
        <f t="shared" si="2"/>
        <v>0.99199999999999999</v>
      </c>
      <c r="F21" s="1">
        <f t="shared" si="1"/>
        <v>0.20202020202020221</v>
      </c>
      <c r="H21">
        <f>STDEV(F18:F26)/SQRT(COUNT(F18:F26))</f>
        <v>0.22572785007409335</v>
      </c>
    </row>
    <row r="22" spans="1:11" x14ac:dyDescent="0.35">
      <c r="A22" t="s">
        <v>7</v>
      </c>
      <c r="B22">
        <v>1</v>
      </c>
      <c r="C22" s="2">
        <v>0.27</v>
      </c>
      <c r="D22" s="2">
        <v>0.96</v>
      </c>
      <c r="E22" s="2">
        <f t="shared" si="2"/>
        <v>0.95679999999999998</v>
      </c>
      <c r="F22" s="1">
        <f t="shared" si="1"/>
        <v>0.33333333333333132</v>
      </c>
      <c r="H22">
        <f>_xlfn.T.DIST.2T(H20/H21,COUNT(F18:F26)-1)</f>
        <v>2.7340283797473034E-3</v>
      </c>
    </row>
    <row r="23" spans="1:11" x14ac:dyDescent="0.35">
      <c r="A23" t="s">
        <v>7</v>
      </c>
      <c r="B23">
        <v>1</v>
      </c>
      <c r="C23" s="2">
        <v>0.32</v>
      </c>
      <c r="D23" s="2">
        <v>0.96</v>
      </c>
      <c r="E23" s="2">
        <f t="shared" si="2"/>
        <v>0.94879999999999998</v>
      </c>
      <c r="F23" s="1">
        <f t="shared" si="1"/>
        <v>1.1666666666666654</v>
      </c>
    </row>
    <row r="24" spans="1:11" x14ac:dyDescent="0.35">
      <c r="A24" t="s">
        <v>7</v>
      </c>
      <c r="B24">
        <v>1</v>
      </c>
      <c r="C24" s="2">
        <v>0.33</v>
      </c>
      <c r="D24" s="2">
        <v>0.96</v>
      </c>
      <c r="E24" s="2">
        <f t="shared" si="2"/>
        <v>0.94720000000000004</v>
      </c>
      <c r="F24" s="1">
        <f t="shared" si="1"/>
        <v>1.3333333333333253</v>
      </c>
    </row>
    <row r="25" spans="1:11" x14ac:dyDescent="0.35">
      <c r="A25" t="s">
        <v>7</v>
      </c>
      <c r="B25">
        <v>1</v>
      </c>
      <c r="C25" s="2">
        <v>0.46</v>
      </c>
      <c r="D25" s="2">
        <v>0.95</v>
      </c>
      <c r="E25" s="2">
        <f t="shared" si="2"/>
        <v>0.9264</v>
      </c>
      <c r="F25" s="1">
        <f t="shared" si="1"/>
        <v>2.4842105263157848</v>
      </c>
    </row>
    <row r="26" spans="1:11" x14ac:dyDescent="0.35">
      <c r="A26" t="s">
        <v>7</v>
      </c>
      <c r="B26">
        <v>1</v>
      </c>
      <c r="C26" s="2">
        <v>1</v>
      </c>
      <c r="D26" s="2">
        <v>0.84699999999999998</v>
      </c>
      <c r="E26" s="2">
        <f t="shared" si="2"/>
        <v>0.84</v>
      </c>
      <c r="F26" s="1">
        <f t="shared" si="1"/>
        <v>0.82644628099173634</v>
      </c>
    </row>
    <row r="27" spans="1:11" x14ac:dyDescent="0.35">
      <c r="A27" t="s">
        <v>6</v>
      </c>
      <c r="B27">
        <v>1.64</v>
      </c>
      <c r="C27">
        <v>0.32</v>
      </c>
      <c r="D27" s="2">
        <v>0.75</v>
      </c>
      <c r="E27" s="2">
        <f>1-0.16*B27*C27</f>
        <v>0.91603199999999996</v>
      </c>
      <c r="F27" s="1">
        <f t="shared" si="1"/>
        <v>22.137599999999992</v>
      </c>
      <c r="H27">
        <f>1-0.16*B27</f>
        <v>0.73760000000000003</v>
      </c>
      <c r="I27">
        <f>ABS(H27-D27)*100/D27</f>
        <v>1.6533333333333289</v>
      </c>
      <c r="K27">
        <f>AVERAGE(I27:I28)</f>
        <v>1.0246864686468682</v>
      </c>
    </row>
    <row r="28" spans="1:11" x14ac:dyDescent="0.35">
      <c r="A28" t="s">
        <v>6</v>
      </c>
      <c r="B28">
        <v>1.22</v>
      </c>
      <c r="C28">
        <v>0.32</v>
      </c>
      <c r="D28">
        <v>0.80800000000000005</v>
      </c>
      <c r="E28" s="2">
        <f>1-0.16*B28*C28</f>
        <v>0.93753600000000004</v>
      </c>
      <c r="F28" s="1">
        <f t="shared" si="1"/>
        <v>16.031683168316828</v>
      </c>
      <c r="H28">
        <f>1-0.16*B28</f>
        <v>0.80479999999999996</v>
      </c>
      <c r="I28">
        <f>ABS(H28-D28)*100/D28</f>
        <v>0.39603960396040738</v>
      </c>
    </row>
    <row r="29" spans="1:11" x14ac:dyDescent="0.35">
      <c r="B29" s="1">
        <v>1.64</v>
      </c>
      <c r="C29">
        <v>1</v>
      </c>
      <c r="D29" s="2">
        <v>0.77100000000000002</v>
      </c>
      <c r="E29" s="2">
        <f t="shared" ref="E29:E30" si="3">1-0.16*B29</f>
        <v>0.73760000000000003</v>
      </c>
      <c r="F29" s="1">
        <f>ABS(E29-D29)*100/D29</f>
        <v>4.3320363164721121</v>
      </c>
    </row>
    <row r="30" spans="1:11" x14ac:dyDescent="0.35">
      <c r="B30" s="1">
        <v>1.22</v>
      </c>
      <c r="C30">
        <v>1</v>
      </c>
      <c r="D30" s="2">
        <v>0.74</v>
      </c>
      <c r="E30" s="2">
        <f t="shared" si="3"/>
        <v>0.80479999999999996</v>
      </c>
      <c r="F30" s="1">
        <f t="shared" ref="F30:F31" si="4">ABS(E30-D30)*100/D30</f>
        <v>8.7567567567567526</v>
      </c>
    </row>
    <row r="31" spans="1:11" x14ac:dyDescent="0.35">
      <c r="B31">
        <v>1</v>
      </c>
      <c r="C31" s="2">
        <v>0.32</v>
      </c>
      <c r="D31" s="2">
        <v>0.96</v>
      </c>
      <c r="E31" s="2">
        <f t="shared" ref="E31" si="5">1-0.16*C31</f>
        <v>0.94879999999999998</v>
      </c>
      <c r="F31" s="1">
        <f t="shared" si="4"/>
        <v>1.1666666666666654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I7" sqref="I7"/>
    </sheetView>
  </sheetViews>
  <sheetFormatPr defaultRowHeight="14.5" x14ac:dyDescent="0.35"/>
  <cols>
    <col min="1" max="4" width="7.453125" customWidth="1"/>
    <col min="5" max="5" width="18.36328125" customWidth="1"/>
    <col min="6" max="6" width="21.36328125" customWidth="1"/>
  </cols>
  <sheetData>
    <row r="1" spans="1:10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</v>
      </c>
      <c r="F1" s="5" t="s">
        <v>2</v>
      </c>
      <c r="G1" s="5" t="s">
        <v>8</v>
      </c>
      <c r="H1" s="5"/>
    </row>
    <row r="2" spans="1:10" x14ac:dyDescent="0.35">
      <c r="A2" s="1">
        <v>0.59</v>
      </c>
      <c r="B2" s="1">
        <v>1</v>
      </c>
      <c r="C2" s="1">
        <v>2.1</v>
      </c>
      <c r="D2" s="1">
        <v>1</v>
      </c>
      <c r="E2" s="2">
        <v>0.59899999999999998</v>
      </c>
      <c r="F2" s="2">
        <f>1-0.16*(C2+A2)</f>
        <v>0.5696</v>
      </c>
      <c r="G2" s="1">
        <f>ABS(F2-E2)*100/E2</f>
        <v>4.908180300500832</v>
      </c>
      <c r="H2" s="1"/>
      <c r="I2" s="1">
        <f>AVERAGE(G2:G5)</f>
        <v>6.0157593568746615</v>
      </c>
    </row>
    <row r="3" spans="1:10" x14ac:dyDescent="0.35">
      <c r="A3" s="1">
        <v>0.59</v>
      </c>
      <c r="B3" s="1">
        <v>1</v>
      </c>
      <c r="C3" s="1">
        <v>0.81</v>
      </c>
      <c r="D3" s="1">
        <v>1</v>
      </c>
      <c r="E3" s="2">
        <v>0.81200000000000006</v>
      </c>
      <c r="F3" s="2">
        <f>1-0.16*(C3+A3)</f>
        <v>0.77600000000000002</v>
      </c>
      <c r="G3" s="1">
        <f t="shared" ref="G3:G5" si="0">ABS(F3-E3)*100/E3</f>
        <v>4.4334975369458167</v>
      </c>
      <c r="H3" s="1"/>
      <c r="I3">
        <f>STDEV(G2:G5)/SQRT(4)</f>
        <v>1.1374469821044446</v>
      </c>
    </row>
    <row r="4" spans="1:10" x14ac:dyDescent="0.35">
      <c r="A4" s="1">
        <v>0.2</v>
      </c>
      <c r="B4" s="1">
        <v>1</v>
      </c>
      <c r="C4" s="1">
        <v>0.52</v>
      </c>
      <c r="D4" s="1">
        <v>1</v>
      </c>
      <c r="E4" s="2">
        <v>0.93469999999999998</v>
      </c>
      <c r="F4" s="2">
        <f>1-0.16*(C4+A4)</f>
        <v>0.88480000000000003</v>
      </c>
      <c r="G4" s="1">
        <f t="shared" si="0"/>
        <v>5.3386113191398259</v>
      </c>
      <c r="H4" s="1"/>
    </row>
    <row r="5" spans="1:10" x14ac:dyDescent="0.35">
      <c r="A5" s="1">
        <v>0.2</v>
      </c>
      <c r="B5" s="1">
        <v>1</v>
      </c>
      <c r="C5" s="1">
        <v>1.71</v>
      </c>
      <c r="D5" s="1">
        <v>1</v>
      </c>
      <c r="E5" s="2">
        <v>0.76629999999999998</v>
      </c>
      <c r="F5" s="2">
        <f>1-0.16*(C5+A5)</f>
        <v>0.69440000000000002</v>
      </c>
      <c r="G5" s="1">
        <f t="shared" si="0"/>
        <v>9.3827482709121703</v>
      </c>
      <c r="H5" s="1"/>
      <c r="I5">
        <f>_xlfn.T.TEST(G2:G5,'1 cassette'!F2:F17,2,3)</f>
        <v>0.28364572101755053</v>
      </c>
      <c r="J5">
        <f>1-_xlfn.T.DIST.2T((I2-'1 cassette'!H5)/'2 cassettes'!I3,3)</f>
        <v>0.74643954172077764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cassette</vt:lpstr>
      <vt:lpstr>2 cassettes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Wang</dc:creator>
  <cp:lastModifiedBy>Maurice Ling</cp:lastModifiedBy>
  <dcterms:created xsi:type="dcterms:W3CDTF">2017-02-19T23:32:56Z</dcterms:created>
  <dcterms:modified xsi:type="dcterms:W3CDTF">2017-02-20T15:12:40Z</dcterms:modified>
</cp:coreProperties>
</file>