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71949003-07EF-4AEE-96F5-250590C11125}" xr6:coauthVersionLast="47" xr6:coauthVersionMax="47" xr10:uidLastSave="{00000000-0000-0000-0000-000000000000}"/>
  <bookViews>
    <workbookView xWindow="-120" yWindow="-120" windowWidth="20730" windowHeight="11040" tabRatio="626" activeTab="11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8" r:id="rId7"/>
    <sheet name="Q8" sheetId="9" r:id="rId8"/>
    <sheet name="Q9" sheetId="11" r:id="rId9"/>
    <sheet name="Q10" sheetId="12" r:id="rId10"/>
    <sheet name="Q11" sheetId="13" r:id="rId11"/>
    <sheet name="Q12" sheetId="17" r:id="rId12"/>
    <sheet name="Sheet10" sheetId="10" state="hidden" r:id="rId13"/>
  </sheets>
  <definedNames>
    <definedName name="_xlnm._FilterDatabase" localSheetId="2" hidden="1">'Q3'!$A$1:$F$18</definedName>
  </definedNames>
  <calcPr calcId="191029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7" l="1"/>
  <c r="B13" i="17"/>
  <c r="B12" i="17"/>
  <c r="B11" i="17"/>
  <c r="C4" i="17"/>
  <c r="C5" i="17"/>
  <c r="C6" i="17"/>
  <c r="C7" i="17"/>
  <c r="C8" i="17"/>
  <c r="C9" i="17"/>
  <c r="C3" i="17"/>
  <c r="S20" i="13"/>
  <c r="T20" i="13"/>
  <c r="U20" i="13"/>
  <c r="S21" i="13"/>
  <c r="T21" i="13"/>
  <c r="U21" i="13"/>
  <c r="U19" i="13"/>
  <c r="T19" i="13"/>
  <c r="S19" i="13"/>
  <c r="B14" i="13"/>
  <c r="B13" i="13"/>
  <c r="B12" i="13"/>
  <c r="C31" i="12"/>
  <c r="C32" i="12"/>
  <c r="C33" i="12"/>
  <c r="C34" i="12"/>
  <c r="C30" i="12"/>
  <c r="B22" i="12"/>
  <c r="B23" i="12"/>
  <c r="B24" i="12"/>
  <c r="B25" i="12"/>
  <c r="B2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2" i="12"/>
  <c r="B24" i="11"/>
  <c r="B22" i="11"/>
  <c r="B16" i="11"/>
  <c r="B15" i="11"/>
  <c r="B14" i="11"/>
  <c r="M11" i="11"/>
  <c r="L6" i="11"/>
  <c r="L4" i="9"/>
  <c r="L5" i="9"/>
  <c r="L6" i="9"/>
  <c r="L7" i="9"/>
  <c r="L8" i="9"/>
  <c r="L9" i="9"/>
  <c r="L10" i="9"/>
  <c r="L11" i="9"/>
  <c r="L12" i="9"/>
  <c r="L3" i="9"/>
  <c r="E20" i="9"/>
  <c r="E21" i="9"/>
  <c r="E22" i="9"/>
  <c r="E23" i="9"/>
  <c r="E24" i="9"/>
  <c r="E25" i="9"/>
  <c r="E26" i="9"/>
  <c r="E27" i="9"/>
  <c r="E28" i="9"/>
  <c r="E29" i="9"/>
  <c r="B13" i="8"/>
  <c r="B12" i="8"/>
  <c r="H13" i="3"/>
  <c r="H12" i="3"/>
  <c r="H11" i="3"/>
  <c r="E18" i="3"/>
  <c r="I4" i="3"/>
  <c r="I5" i="3"/>
  <c r="I6" i="3"/>
  <c r="I3" i="3"/>
  <c r="D12" i="1"/>
  <c r="K13" i="9"/>
  <c r="J13" i="9"/>
  <c r="I13" i="9"/>
  <c r="A10" i="8"/>
  <c r="I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ndDate" description="Connection to the 'EndDate' query in the workbook." type="5" refreshedVersion="0" background="1">
    <dbPr connection="Provider=Microsoft.Mashup.OleDb.1;Data Source=$Workbook$;Location=EndDate;Extended Properties=&quot;&quot;" command="SELECT * FROM [EndDate]"/>
  </connection>
  <connection id="2" xr16:uid="{00000000-0015-0000-FFFF-FFFF01000000}" keepAlive="1" name="Query - StartDate" description="Connection to the 'StartDate' query in the workbook." type="5" refreshedVersion="0" background="1">
    <dbPr connection="Provider=Microsoft.Mashup.OleDb.1;Data Source=$Workbook$;Location=StartDate;Extended Properties=&quot;&quot;" command="SELECT * FROM [StartDate]"/>
  </connection>
</connections>
</file>

<file path=xl/sharedStrings.xml><?xml version="1.0" encoding="utf-8"?>
<sst xmlns="http://schemas.openxmlformats.org/spreadsheetml/2006/main" count="376" uniqueCount="125">
  <si>
    <t>First Name</t>
  </si>
  <si>
    <t>Last Name</t>
  </si>
  <si>
    <t>Salary</t>
  </si>
  <si>
    <t>Hari</t>
  </si>
  <si>
    <t>Sharma</t>
  </si>
  <si>
    <t>Jia</t>
  </si>
  <si>
    <t>Khan</t>
  </si>
  <si>
    <t>Harish</t>
  </si>
  <si>
    <t>Mittal</t>
  </si>
  <si>
    <t>Robert</t>
  </si>
  <si>
    <t>Kurt</t>
  </si>
  <si>
    <t>Ram</t>
  </si>
  <si>
    <t>Verma</t>
  </si>
  <si>
    <t>Venkat</t>
  </si>
  <si>
    <t>Raman</t>
  </si>
  <si>
    <t>Shefali</t>
  </si>
  <si>
    <t>Tomar</t>
  </si>
  <si>
    <t>Das</t>
  </si>
  <si>
    <t>Feroz</t>
  </si>
  <si>
    <t>Namrata</t>
  </si>
  <si>
    <t>Singh</t>
  </si>
  <si>
    <t>Company Name</t>
  </si>
  <si>
    <t>Hp</t>
  </si>
  <si>
    <t>Lenovo</t>
  </si>
  <si>
    <t>Apple</t>
  </si>
  <si>
    <t>Barclays</t>
  </si>
  <si>
    <t>Fritolay</t>
  </si>
  <si>
    <t>Accenture</t>
  </si>
  <si>
    <t>Raymonds</t>
  </si>
  <si>
    <t>Samsung</t>
  </si>
  <si>
    <t>Xiaome</t>
  </si>
  <si>
    <t>Realme</t>
  </si>
  <si>
    <t>Delhi</t>
  </si>
  <si>
    <t>Agra</t>
  </si>
  <si>
    <t>Ranchi</t>
  </si>
  <si>
    <t>Haridwar</t>
  </si>
  <si>
    <t>Bengaluru</t>
  </si>
  <si>
    <t>Mumbai</t>
  </si>
  <si>
    <t>Cochin</t>
  </si>
  <si>
    <t>Quarter</t>
  </si>
  <si>
    <t>Q1</t>
  </si>
  <si>
    <t>Q2</t>
  </si>
  <si>
    <t>Q3</t>
  </si>
  <si>
    <t>Q4</t>
  </si>
  <si>
    <t>Ghanshaym</t>
  </si>
  <si>
    <t>Kumar</t>
  </si>
  <si>
    <t>Kiran</t>
  </si>
  <si>
    <t>Gupta</t>
  </si>
  <si>
    <t>Country</t>
  </si>
  <si>
    <t xml:space="preserve">India </t>
  </si>
  <si>
    <t>US</t>
  </si>
  <si>
    <t>UK</t>
  </si>
  <si>
    <t>Australia</t>
  </si>
  <si>
    <t>Bangladesh</t>
  </si>
  <si>
    <t xml:space="preserve">Jogi </t>
  </si>
  <si>
    <t>Aryan</t>
  </si>
  <si>
    <t>Mukherji</t>
  </si>
  <si>
    <t xml:space="preserve">Ashish </t>
  </si>
  <si>
    <t>Mehra</t>
  </si>
  <si>
    <t>Binod</t>
  </si>
  <si>
    <t>Mishra</t>
  </si>
  <si>
    <t>Reporting Date</t>
  </si>
  <si>
    <t>Year</t>
  </si>
  <si>
    <t>X Product</t>
  </si>
  <si>
    <t>Y Product</t>
  </si>
  <si>
    <t>Z Product</t>
  </si>
  <si>
    <t>Total</t>
  </si>
  <si>
    <t>Item No</t>
  </si>
  <si>
    <t>Item Name</t>
  </si>
  <si>
    <t>Car Keys</t>
  </si>
  <si>
    <t>Mobile</t>
  </si>
  <si>
    <t>Wallet</t>
  </si>
  <si>
    <t xml:space="preserve">Laptop </t>
  </si>
  <si>
    <t>Charger</t>
  </si>
  <si>
    <t>Bag</t>
  </si>
  <si>
    <t>Tiffin</t>
  </si>
  <si>
    <t>ID</t>
  </si>
  <si>
    <t>No of Items</t>
  </si>
  <si>
    <t>No of Checked</t>
  </si>
  <si>
    <t>Cost</t>
  </si>
  <si>
    <t>Product</t>
  </si>
  <si>
    <t>Average</t>
  </si>
  <si>
    <t>Count</t>
  </si>
  <si>
    <t>Remarks</t>
  </si>
  <si>
    <t>Price</t>
  </si>
  <si>
    <t>Percentage</t>
  </si>
  <si>
    <t>Full Name</t>
  </si>
  <si>
    <t>Product Price Finder</t>
  </si>
  <si>
    <t xml:space="preserve">Product </t>
  </si>
  <si>
    <t>HP</t>
  </si>
  <si>
    <t>APPLE</t>
  </si>
  <si>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</si>
  <si>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</si>
  <si>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</si>
  <si>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</si>
  <si>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</si>
  <si>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</si>
  <si>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</si>
  <si>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</si>
  <si>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</si>
  <si>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</si>
  <si>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</si>
  <si>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</si>
  <si>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</si>
  <si>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Sales Billing System</t>
  </si>
  <si>
    <t>GST</t>
  </si>
  <si>
    <t xml:space="preserve">Total </t>
  </si>
  <si>
    <t xml:space="preserve">City </t>
  </si>
  <si>
    <t>Code</t>
  </si>
  <si>
    <t>Check Box</t>
  </si>
  <si>
    <t>Validation</t>
  </si>
  <si>
    <t>TABLE-A</t>
  </si>
  <si>
    <t>TABLE-B</t>
  </si>
  <si>
    <t>Table-C</t>
  </si>
  <si>
    <t>Table-B</t>
  </si>
  <si>
    <t>Employee</t>
  </si>
  <si>
    <t>Products</t>
  </si>
  <si>
    <t xml:space="preserve">Year </t>
  </si>
  <si>
    <t xml:space="preserve">Table-A </t>
  </si>
  <si>
    <t xml:space="preserve"> </t>
  </si>
  <si>
    <t>Row Labels</t>
  </si>
  <si>
    <t>Grand Total</t>
  </si>
  <si>
    <t>Sum of Salary</t>
  </si>
  <si>
    <t>Average of Salary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</si>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</sst>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-14009]dddd\,\ d\ mmmm\,\ yyyy;@"/>
    <numFmt numFmtId="165" formatCode="_ &quot;₹&quot;\ * #,##0.0_ ;_ &quot;₹&quot;\ * \-#,##0.0_ ;_ &quot;₹&quot;\ * &quot;-&quot;??_ ;_ @_ "/>
    <numFmt numFmtId="166" formatCode="##,##0.00;\-#,##0.00"/>
    <numFmt numFmtId="167" formatCode="&quot;$&quot;\ ##000&quot;,&quot;##0;\-##0,##0"/>
    <numFmt numFmtId="168" formatCode="&quot;$&quot;\ ##00&quot;,&quot;##0;\-##0,##0"/>
    <numFmt numFmtId="169" formatCode="&quot;₹&quot;\ #,##0.00"/>
    <numFmt numFmtId="170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</cellStyleXfs>
  <cellXfs count="113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1" fillId="0" borderId="0" xfId="0" applyFont="1"/>
    <xf numFmtId="8" fontId="2" fillId="0" borderId="4" xfId="0" applyNumberFormat="1" applyFont="1" applyBorder="1"/>
    <xf numFmtId="8" fontId="2" fillId="0" borderId="10" xfId="0" applyNumberFormat="1" applyFont="1" applyBorder="1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9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1" fontId="2" fillId="0" borderId="1" xfId="0" applyNumberFormat="1" applyFont="1" applyBorder="1"/>
    <xf numFmtId="0" fontId="7" fillId="2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3" fillId="0" borderId="11" xfId="0" applyFont="1" applyBorder="1"/>
    <xf numFmtId="0" fontId="2" fillId="0" borderId="11" xfId="0" applyFont="1" applyBorder="1"/>
    <xf numFmtId="0" fontId="7" fillId="2" borderId="2" xfId="0" applyFont="1" applyFill="1" applyBorder="1"/>
    <xf numFmtId="0" fontId="9" fillId="6" borderId="0" xfId="0" applyFont="1" applyFill="1"/>
    <xf numFmtId="0" fontId="2" fillId="0" borderId="0" xfId="0" applyFont="1"/>
    <xf numFmtId="0" fontId="8" fillId="6" borderId="1" xfId="0" applyFont="1" applyFill="1" applyBorder="1"/>
    <xf numFmtId="0" fontId="10" fillId="0" borderId="1" xfId="0" applyFont="1" applyBorder="1"/>
    <xf numFmtId="164" fontId="0" fillId="0" borderId="0" xfId="0" applyNumberFormat="1"/>
    <xf numFmtId="43" fontId="6" fillId="0" borderId="1" xfId="1" applyFont="1" applyBorder="1"/>
    <xf numFmtId="0" fontId="13" fillId="7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13" fillId="7" borderId="16" xfId="0" applyFont="1" applyFill="1" applyBorder="1"/>
    <xf numFmtId="0" fontId="2" fillId="3" borderId="17" xfId="0" applyFont="1" applyFill="1" applyBorder="1" applyAlignment="1">
      <alignment horizontal="center"/>
    </xf>
    <xf numFmtId="15" fontId="15" fillId="0" borderId="0" xfId="0" applyNumberFormat="1" applyFont="1"/>
    <xf numFmtId="0" fontId="0" fillId="0" borderId="18" xfId="0" applyBorder="1"/>
    <xf numFmtId="0" fontId="1" fillId="3" borderId="19" xfId="0" applyFont="1" applyFill="1" applyBorder="1"/>
    <xf numFmtId="0" fontId="0" fillId="0" borderId="20" xfId="0" applyBorder="1"/>
    <xf numFmtId="0" fontId="0" fillId="0" borderId="21" xfId="0" applyBorder="1"/>
    <xf numFmtId="0" fontId="1" fillId="0" borderId="20" xfId="0" applyFont="1" applyBorder="1"/>
    <xf numFmtId="0" fontId="0" fillId="0" borderId="21" xfId="0" applyBorder="1" applyAlignment="1">
      <alignment horizontal="right"/>
    </xf>
    <xf numFmtId="0" fontId="1" fillId="0" borderId="22" xfId="0" applyFont="1" applyBorder="1"/>
    <xf numFmtId="0" fontId="0" fillId="0" borderId="23" xfId="0" applyBorder="1"/>
    <xf numFmtId="14" fontId="3" fillId="2" borderId="1" xfId="0" applyNumberFormat="1" applyFont="1" applyFill="1" applyBorder="1"/>
    <xf numFmtId="165" fontId="3" fillId="2" borderId="1" xfId="2" applyNumberFormat="1" applyFont="1" applyFill="1" applyBorder="1"/>
    <xf numFmtId="165" fontId="2" fillId="0" borderId="1" xfId="2" applyNumberFormat="1" applyFont="1" applyBorder="1"/>
    <xf numFmtId="165" fontId="2" fillId="0" borderId="1" xfId="2" applyNumberFormat="1" applyFont="1" applyFill="1" applyBorder="1"/>
    <xf numFmtId="165" fontId="0" fillId="0" borderId="0" xfId="2" applyNumberFormat="1" applyFont="1"/>
    <xf numFmtId="0" fontId="18" fillId="11" borderId="1" xfId="0" applyFont="1" applyFill="1" applyBorder="1"/>
    <xf numFmtId="0" fontId="6" fillId="12" borderId="18" xfId="0" applyFont="1" applyFill="1" applyBorder="1"/>
    <xf numFmtId="0" fontId="9" fillId="12" borderId="19" xfId="0" applyFont="1" applyFill="1" applyBorder="1"/>
    <xf numFmtId="0" fontId="6" fillId="12" borderId="22" xfId="0" applyFont="1" applyFill="1" applyBorder="1"/>
    <xf numFmtId="0" fontId="6" fillId="12" borderId="23" xfId="0" applyFont="1" applyFill="1" applyBorder="1"/>
    <xf numFmtId="0" fontId="2" fillId="16" borderId="12" xfId="0" applyFont="1" applyFill="1" applyBorder="1"/>
    <xf numFmtId="10" fontId="2" fillId="13" borderId="13" xfId="3" applyNumberFormat="1" applyFont="1" applyFill="1" applyBorder="1"/>
    <xf numFmtId="0" fontId="0" fillId="0" borderId="24" xfId="0" applyBorder="1"/>
    <xf numFmtId="0" fontId="0" fillId="0" borderId="15" xfId="0" applyBorder="1"/>
    <xf numFmtId="0" fontId="0" fillId="0" borderId="26" xfId="0" applyBorder="1"/>
    <xf numFmtId="0" fontId="17" fillId="0" borderId="25" xfId="0" applyFont="1" applyBorder="1"/>
    <xf numFmtId="0" fontId="17" fillId="0" borderId="0" xfId="0" applyFont="1"/>
    <xf numFmtId="0" fontId="0" fillId="0" borderId="27" xfId="0" applyBorder="1"/>
    <xf numFmtId="0" fontId="0" fillId="0" borderId="17" xfId="0" applyBorder="1"/>
    <xf numFmtId="0" fontId="0" fillId="0" borderId="25" xfId="0" applyBorder="1"/>
    <xf numFmtId="0" fontId="0" fillId="0" borderId="16" xfId="0" applyBorder="1"/>
    <xf numFmtId="0" fontId="3" fillId="8" borderId="1" xfId="0" applyFont="1" applyFill="1" applyBorder="1"/>
    <xf numFmtId="8" fontId="3" fillId="8" borderId="1" xfId="0" applyNumberFormat="1" applyFont="1" applyFill="1" applyBorder="1"/>
    <xf numFmtId="0" fontId="9" fillId="8" borderId="0" xfId="0" applyFont="1" applyFill="1" applyAlignment="1">
      <alignment horizontal="center" vertical="center"/>
    </xf>
    <xf numFmtId="0" fontId="10" fillId="4" borderId="1" xfId="0" applyFont="1" applyFill="1" applyBorder="1"/>
    <xf numFmtId="0" fontId="21" fillId="11" borderId="1" xfId="0" applyFont="1" applyFill="1" applyBorder="1"/>
    <xf numFmtId="0" fontId="22" fillId="4" borderId="1" xfId="0" applyFont="1" applyFill="1" applyBorder="1"/>
    <xf numFmtId="0" fontId="20" fillId="0" borderId="0" xfId="0" applyFont="1"/>
    <xf numFmtId="49" fontId="1" fillId="0" borderId="1" xfId="2" applyNumberFormat="1" applyFont="1" applyBorder="1"/>
    <xf numFmtId="49" fontId="0" fillId="0" borderId="0" xfId="2" applyNumberFormat="1" applyFont="1"/>
    <xf numFmtId="166" fontId="0" fillId="0" borderId="1" xfId="2" applyNumberFormat="1" applyFont="1" applyBorder="1" applyProtection="1">
      <protection locked="0"/>
    </xf>
    <xf numFmtId="167" fontId="0" fillId="0" borderId="0" xfId="0" applyNumberFormat="1"/>
    <xf numFmtId="168" fontId="3" fillId="2" borderId="7" xfId="0" applyNumberFormat="1" applyFont="1" applyFill="1" applyBorder="1"/>
    <xf numFmtId="168" fontId="2" fillId="0" borderId="4" xfId="0" applyNumberFormat="1" applyFont="1" applyBorder="1"/>
    <xf numFmtId="168" fontId="2" fillId="0" borderId="10" xfId="0" applyNumberFormat="1" applyFont="1" applyBorder="1"/>
    <xf numFmtId="0" fontId="24" fillId="4" borderId="21" xfId="0" applyFont="1" applyFill="1" applyBorder="1"/>
    <xf numFmtId="2" fontId="24" fillId="4" borderId="23" xfId="0" applyNumberFormat="1" applyFont="1" applyFill="1" applyBorder="1"/>
    <xf numFmtId="0" fontId="25" fillId="4" borderId="20" xfId="0" applyFont="1" applyFill="1" applyBorder="1"/>
    <xf numFmtId="0" fontId="25" fillId="4" borderId="22" xfId="0" applyFont="1" applyFill="1" applyBorder="1"/>
    <xf numFmtId="0" fontId="10" fillId="7" borderId="1" xfId="0" applyFont="1" applyFill="1" applyBorder="1"/>
    <xf numFmtId="0" fontId="10" fillId="17" borderId="1" xfId="0" applyFont="1" applyFill="1" applyBorder="1"/>
    <xf numFmtId="168" fontId="2" fillId="18" borderId="10" xfId="0" applyNumberFormat="1" applyFont="1" applyFill="1" applyBorder="1"/>
    <xf numFmtId="8" fontId="2" fillId="18" borderId="10" xfId="0" applyNumberFormat="1" applyFont="1" applyFill="1" applyBorder="1"/>
    <xf numFmtId="0" fontId="1" fillId="18" borderId="2" xfId="0" applyFont="1" applyFill="1" applyBorder="1"/>
    <xf numFmtId="0" fontId="1" fillId="19" borderId="30" xfId="0" applyFont="1" applyFill="1" applyBorder="1"/>
    <xf numFmtId="0" fontId="20" fillId="19" borderId="0" xfId="0" applyFont="1" applyFill="1"/>
    <xf numFmtId="0" fontId="17" fillId="10" borderId="18" xfId="5" applyFont="1" applyBorder="1"/>
    <xf numFmtId="44" fontId="17" fillId="20" borderId="19" xfId="5" applyNumberFormat="1" applyFont="1" applyFill="1" applyBorder="1"/>
    <xf numFmtId="0" fontId="17" fillId="10" borderId="20" xfId="5" applyFont="1" applyBorder="1"/>
    <xf numFmtId="44" fontId="17" fillId="20" borderId="21" xfId="5" applyNumberFormat="1" applyFont="1" applyFill="1" applyBorder="1"/>
    <xf numFmtId="0" fontId="17" fillId="10" borderId="22" xfId="5" applyFont="1" applyBorder="1"/>
    <xf numFmtId="44" fontId="17" fillId="20" borderId="23" xfId="5" applyNumberFormat="1" applyFont="1" applyFill="1" applyBorder="1"/>
    <xf numFmtId="0" fontId="19" fillId="14" borderId="1" xfId="0" applyFont="1" applyFill="1" applyBorder="1"/>
    <xf numFmtId="0" fontId="17" fillId="9" borderId="1" xfId="4" applyFont="1" applyBorder="1"/>
    <xf numFmtId="44" fontId="17" fillId="9" borderId="1" xfId="4" applyNumberFormat="1" applyFont="1" applyBorder="1"/>
    <xf numFmtId="0" fontId="16" fillId="15" borderId="1" xfId="0" applyFont="1" applyFill="1" applyBorder="1"/>
    <xf numFmtId="44" fontId="17" fillId="9" borderId="1" xfId="4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170" fontId="0" fillId="0" borderId="0" xfId="0" applyNumberFormat="1"/>
    <xf numFmtId="0" fontId="12" fillId="7" borderId="12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23" fillId="7" borderId="28" xfId="0" applyFont="1" applyFill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 vertical="center"/>
    </xf>
  </cellXfs>
  <cellStyles count="6">
    <cellStyle name="20% - Accent4" xfId="4" builtinId="42"/>
    <cellStyle name="20% - Accent6" xfId="5" builtinId="50"/>
    <cellStyle name="Comma" xfId="1" builtinId="3"/>
    <cellStyle name="Currency" xfId="2" builtinId="4"/>
    <cellStyle name="Normal" xfId="0" builtinId="0"/>
    <cellStyle name="Percent" xfId="3" builtinId="5"/>
  </cellStyles>
  <dxfs count="84"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9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2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2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8" formatCode="&quot;$&quot;\ ##00&quot;,&quot;##0;\-##0,##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8" formatCode="&quot;$&quot;\ ##00&quot;,&quot;##0;\-##0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AB9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City VS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4926-8AA8-6829664A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6045520"/>
        <c:axId val="1596039280"/>
      </c:barChart>
      <c:catAx>
        <c:axId val="15960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39280"/>
        <c:crosses val="autoZero"/>
        <c:auto val="1"/>
        <c:lblAlgn val="ctr"/>
        <c:lblOffset val="100"/>
        <c:noMultiLvlLbl val="0"/>
      </c:catAx>
      <c:valAx>
        <c:axId val="159603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45520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City vs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67-47D0-AF59-F50714A673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67-47D0-AF59-F50714A673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667-47D0-AF59-F50714A673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67-47D0-AF59-F50714A673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667-47D0-AF59-F50714A673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667-47D0-AF59-F50714A673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67-47D0-AF59-F50714A673F0}"/>
              </c:ext>
            </c:extLst>
          </c:dPt>
          <c:dLbls>
            <c:dLbl>
              <c:idx val="0"/>
              <c:layout>
                <c:manualLayout>
                  <c:x val="6.2800743657042872E-3"/>
                  <c:y val="-8.768226888305629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67-47D0-AF59-F50714A673F0}"/>
                </c:ext>
              </c:extLst>
            </c:dLbl>
            <c:dLbl>
              <c:idx val="1"/>
              <c:layout>
                <c:manualLayout>
                  <c:x val="-8.2808398950131226E-3"/>
                  <c:y val="5.4680664916461014E-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67-47D0-AF59-F50714A673F0}"/>
                </c:ext>
              </c:extLst>
            </c:dLbl>
            <c:dLbl>
              <c:idx val="2"/>
              <c:layout>
                <c:manualLayout>
                  <c:x val="6.5933945756780406E-3"/>
                  <c:y val="-7.28269903762029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67-47D0-AF59-F50714A673F0}"/>
                </c:ext>
              </c:extLst>
            </c:dLbl>
            <c:dLbl>
              <c:idx val="3"/>
              <c:layout>
                <c:manualLayout>
                  <c:x val="1.1163167104111986E-2"/>
                  <c:y val="-3.54848352289297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67-47D0-AF59-F50714A673F0}"/>
                </c:ext>
              </c:extLst>
            </c:dLbl>
            <c:dLbl>
              <c:idx val="4"/>
              <c:layout>
                <c:manualLayout>
                  <c:x val="-3.607392825896763E-2"/>
                  <c:y val="-3.000583260425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67-47D0-AF59-F50714A673F0}"/>
                </c:ext>
              </c:extLst>
            </c:dLbl>
            <c:dLbl>
              <c:idx val="5"/>
              <c:layout>
                <c:manualLayout>
                  <c:x val="-1.1952099737532808E-2"/>
                  <c:y val="-0.147837197433654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67-47D0-AF59-F50714A673F0}"/>
                </c:ext>
              </c:extLst>
            </c:dLbl>
            <c:dLbl>
              <c:idx val="6"/>
              <c:layout>
                <c:manualLayout>
                  <c:x val="3.8756561679790025E-2"/>
                  <c:y val="-4.53867745698454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67-47D0-AF59-F50714A67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7-47D0-AF59-F50714A673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X-Product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3-46BB-AFF0-3134415DC37A}"/>
            </c:ext>
          </c:extLst>
        </c:ser>
        <c:ser>
          <c:idx val="1"/>
          <c:order val="1"/>
          <c:tx>
            <c:strRef>
              <c:f>'Q4'!$B$1</c:f>
              <c:strCache>
                <c:ptCount val="1"/>
                <c:pt idx="0">
                  <c:v>X Product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'Q4'!$B$2:$B$11</c:f>
              <c:numCache>
                <c:formatCode>General</c:formatCode>
                <c:ptCount val="10"/>
                <c:pt idx="0">
                  <c:v>20000</c:v>
                </c:pt>
                <c:pt idx="1">
                  <c:v>5000</c:v>
                </c:pt>
                <c:pt idx="2">
                  <c:v>40000</c:v>
                </c:pt>
                <c:pt idx="3">
                  <c:v>50000</c:v>
                </c:pt>
                <c:pt idx="4">
                  <c:v>600000</c:v>
                </c:pt>
                <c:pt idx="5">
                  <c:v>55000</c:v>
                </c:pt>
                <c:pt idx="6">
                  <c:v>5200</c:v>
                </c:pt>
                <c:pt idx="7">
                  <c:v>4200</c:v>
                </c:pt>
                <c:pt idx="8">
                  <c:v>10000</c:v>
                </c:pt>
                <c:pt idx="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3-46BB-AFF0-3134415DC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6788688"/>
        <c:axId val="1696790608"/>
      </c:lineChart>
      <c:catAx>
        <c:axId val="1696788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6790608"/>
        <c:crosses val="autoZero"/>
        <c:auto val="1"/>
        <c:lblAlgn val="ctr"/>
        <c:lblOffset val="100"/>
        <c:noMultiLvlLbl val="0"/>
      </c:catAx>
      <c:valAx>
        <c:axId val="169679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88688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Y-Product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'Q4'!$C$2:$C$11</c:f>
              <c:numCache>
                <c:formatCode>General</c:formatCode>
                <c:ptCount val="10"/>
                <c:pt idx="0">
                  <c:v>6500</c:v>
                </c:pt>
                <c:pt idx="1">
                  <c:v>8500</c:v>
                </c:pt>
                <c:pt idx="2">
                  <c:v>25000</c:v>
                </c:pt>
                <c:pt idx="3">
                  <c:v>3600</c:v>
                </c:pt>
                <c:pt idx="4">
                  <c:v>45000</c:v>
                </c:pt>
                <c:pt idx="5">
                  <c:v>25000</c:v>
                </c:pt>
                <c:pt idx="6">
                  <c:v>47000</c:v>
                </c:pt>
                <c:pt idx="7">
                  <c:v>65000</c:v>
                </c:pt>
                <c:pt idx="8">
                  <c:v>45000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4-46D7-A994-CBE720D882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6788688"/>
        <c:axId val="1696790608"/>
      </c:lineChart>
      <c:catAx>
        <c:axId val="1696788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6790608"/>
        <c:crosses val="autoZero"/>
        <c:auto val="1"/>
        <c:lblAlgn val="ctr"/>
        <c:lblOffset val="100"/>
        <c:noMultiLvlLbl val="0"/>
      </c:catAx>
      <c:valAx>
        <c:axId val="169679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88688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63222143729355"/>
          <c:y val="0.91916715673844196"/>
          <c:w val="0.32952205172898108"/>
          <c:h val="7.4544596356770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Z-Product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'Q4'!$D$2:$D$11</c:f>
              <c:numCache>
                <c:formatCode>##,##0.00;\-#,##0.00</c:formatCode>
                <c:ptCount val="10"/>
                <c:pt idx="0">
                  <c:v>250000</c:v>
                </c:pt>
                <c:pt idx="1">
                  <c:v>888888</c:v>
                </c:pt>
                <c:pt idx="2">
                  <c:v>450000</c:v>
                </c:pt>
                <c:pt idx="3">
                  <c:v>25000</c:v>
                </c:pt>
                <c:pt idx="4">
                  <c:v>65000</c:v>
                </c:pt>
                <c:pt idx="5">
                  <c:v>45000</c:v>
                </c:pt>
                <c:pt idx="6">
                  <c:v>450000</c:v>
                </c:pt>
                <c:pt idx="7">
                  <c:v>650000</c:v>
                </c:pt>
                <c:pt idx="8">
                  <c:v>45000</c:v>
                </c:pt>
                <c:pt idx="9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6-4C71-B1F5-A448DCB76F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6788688"/>
        <c:axId val="1696790608"/>
      </c:lineChart>
      <c:catAx>
        <c:axId val="1696788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6790608"/>
        <c:crosses val="autoZero"/>
        <c:auto val="1"/>
        <c:lblAlgn val="ctr"/>
        <c:lblOffset val="100"/>
        <c:noMultiLvlLbl val="0"/>
      </c:catAx>
      <c:valAx>
        <c:axId val="1696790608"/>
        <c:scaling>
          <c:orientation val="minMax"/>
        </c:scaling>
        <c:delete val="0"/>
        <c:axPos val="l"/>
        <c:numFmt formatCode="##,##0.00;\-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88688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63222143729355"/>
          <c:y val="0.91916715673844196"/>
          <c:w val="0.32952205172898108"/>
          <c:h val="7.4544596356770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 Chart for Year and all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'Q4'!$A$1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5-40D2-978C-F11C643CC8A4}"/>
            </c:ext>
          </c:extLst>
        </c:ser>
        <c:ser>
          <c:idx val="1"/>
          <c:order val="1"/>
          <c:tx>
            <c:strRef>
              <c:f>'Q4'!$B$1</c:f>
              <c:strCache>
                <c:ptCount val="1"/>
                <c:pt idx="0">
                  <c:v>X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'Q4'!$B$2:$B$11</c:f>
              <c:numCache>
                <c:formatCode>General</c:formatCode>
                <c:ptCount val="10"/>
                <c:pt idx="0">
                  <c:v>20000</c:v>
                </c:pt>
                <c:pt idx="1">
                  <c:v>5000</c:v>
                </c:pt>
                <c:pt idx="2">
                  <c:v>40000</c:v>
                </c:pt>
                <c:pt idx="3">
                  <c:v>50000</c:v>
                </c:pt>
                <c:pt idx="4">
                  <c:v>600000</c:v>
                </c:pt>
                <c:pt idx="5">
                  <c:v>55000</c:v>
                </c:pt>
                <c:pt idx="6">
                  <c:v>5200</c:v>
                </c:pt>
                <c:pt idx="7">
                  <c:v>4200</c:v>
                </c:pt>
                <c:pt idx="8">
                  <c:v>10000</c:v>
                </c:pt>
                <c:pt idx="9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5-40D2-978C-F11C643CC8A4}"/>
            </c:ext>
          </c:extLst>
        </c:ser>
        <c:ser>
          <c:idx val="2"/>
          <c:order val="2"/>
          <c:tx>
            <c:strRef>
              <c:f>'Q4'!$C$1</c:f>
              <c:strCache>
                <c:ptCount val="1"/>
                <c:pt idx="0">
                  <c:v>Y Product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'Q4'!$C$2:$C$11</c:f>
              <c:numCache>
                <c:formatCode>General</c:formatCode>
                <c:ptCount val="10"/>
                <c:pt idx="0">
                  <c:v>6500</c:v>
                </c:pt>
                <c:pt idx="1">
                  <c:v>8500</c:v>
                </c:pt>
                <c:pt idx="2">
                  <c:v>25000</c:v>
                </c:pt>
                <c:pt idx="3">
                  <c:v>3600</c:v>
                </c:pt>
                <c:pt idx="4">
                  <c:v>45000</c:v>
                </c:pt>
                <c:pt idx="5">
                  <c:v>25000</c:v>
                </c:pt>
                <c:pt idx="6">
                  <c:v>47000</c:v>
                </c:pt>
                <c:pt idx="7">
                  <c:v>65000</c:v>
                </c:pt>
                <c:pt idx="8">
                  <c:v>45000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5-40D2-978C-F11C643CC8A4}"/>
            </c:ext>
          </c:extLst>
        </c:ser>
        <c:ser>
          <c:idx val="3"/>
          <c:order val="3"/>
          <c:tx>
            <c:strRef>
              <c:f>'Q4'!$D$1</c:f>
              <c:strCache>
                <c:ptCount val="1"/>
                <c:pt idx="0">
                  <c:v>Z Product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'Q4'!$D$2:$D$11</c:f>
              <c:numCache>
                <c:formatCode>##,##0.00;\-#,##0.00</c:formatCode>
                <c:ptCount val="10"/>
                <c:pt idx="0">
                  <c:v>250000</c:v>
                </c:pt>
                <c:pt idx="1">
                  <c:v>888888</c:v>
                </c:pt>
                <c:pt idx="2">
                  <c:v>450000</c:v>
                </c:pt>
                <c:pt idx="3">
                  <c:v>25000</c:v>
                </c:pt>
                <c:pt idx="4">
                  <c:v>65000</c:v>
                </c:pt>
                <c:pt idx="5">
                  <c:v>45000</c:v>
                </c:pt>
                <c:pt idx="6">
                  <c:v>450000</c:v>
                </c:pt>
                <c:pt idx="7">
                  <c:v>650000</c:v>
                </c:pt>
                <c:pt idx="8">
                  <c:v>45000</c:v>
                </c:pt>
                <c:pt idx="9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5-40D2-978C-F11C643C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09344"/>
        <c:axId val="1706598304"/>
        <c:axId val="1568117616"/>
      </c:area3DChart>
      <c:catAx>
        <c:axId val="170660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98304"/>
        <c:crosses val="autoZero"/>
        <c:auto val="1"/>
        <c:lblAlgn val="ctr"/>
        <c:lblOffset val="100"/>
        <c:noMultiLvlLbl val="0"/>
      </c:catAx>
      <c:valAx>
        <c:axId val="17065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09344"/>
        <c:crosses val="autoZero"/>
        <c:crossBetween val="midCat"/>
      </c:valAx>
      <c:serAx>
        <c:axId val="1568117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98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'Q12'!$B$2</c:f>
              <c:strCache>
                <c:ptCount val="1"/>
                <c:pt idx="0">
                  <c:v>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'Q12'!$B$3:$B$9</c:f>
              <c:numCache>
                <c:formatCode>_("₹"* #,##0.00_);_("₹"* \(#,##0.00\);_("₹"* "-"??_);_(@_)</c:formatCode>
                <c:ptCount val="7"/>
                <c:pt idx="0">
                  <c:v>200</c:v>
                </c:pt>
                <c:pt idx="1">
                  <c:v>600</c:v>
                </c:pt>
                <c:pt idx="2">
                  <c:v>1200</c:v>
                </c:pt>
                <c:pt idx="3">
                  <c:v>300</c:v>
                </c:pt>
                <c:pt idx="4">
                  <c:v>700</c:v>
                </c:pt>
                <c:pt idx="5">
                  <c:v>1200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5-4266-85A9-32F709B93793}"/>
            </c:ext>
          </c:extLst>
        </c:ser>
        <c:ser>
          <c:idx val="1"/>
          <c:order val="1"/>
          <c:tx>
            <c:strRef>
              <c:f>'Q12'!$C$2</c:f>
              <c:strCache>
                <c:ptCount val="1"/>
                <c:pt idx="0">
                  <c:v>Price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'Q12'!$C$3:$C$9</c:f>
              <c:numCache>
                <c:formatCode>_("₹"* #,##0.00_);_("₹"* \(#,##0.00\);_("₹"* "-"??_);_(@_)</c:formatCode>
                <c:ptCount val="7"/>
                <c:pt idx="0">
                  <c:v>2000</c:v>
                </c:pt>
                <c:pt idx="1">
                  <c:v>1200</c:v>
                </c:pt>
                <c:pt idx="2">
                  <c:v>3600</c:v>
                </c:pt>
                <c:pt idx="3">
                  <c:v>1200</c:v>
                </c:pt>
                <c:pt idx="4">
                  <c:v>3500</c:v>
                </c:pt>
                <c:pt idx="5">
                  <c:v>7200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5-4266-85A9-32F709B93793}"/>
            </c:ext>
          </c:extLst>
        </c:ser>
        <c:ser>
          <c:idx val="2"/>
          <c:order val="2"/>
          <c:tx>
            <c:strRef>
              <c:f>'Q12'!$D$2</c:f>
              <c:strCache>
                <c:ptCount val="1"/>
                <c:pt idx="0">
                  <c:v>Shop cart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'Q12'!$D$3:$D$9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5-4266-85A9-32F709B937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70470784"/>
        <c:axId val="1670468864"/>
      </c:barChart>
      <c:catAx>
        <c:axId val="167047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68864"/>
        <c:crosses val="autoZero"/>
        <c:auto val="1"/>
        <c:lblAlgn val="ctr"/>
        <c:lblOffset val="100"/>
        <c:noMultiLvlLbl val="0"/>
      </c:catAx>
      <c:valAx>
        <c:axId val="1670468864"/>
        <c:scaling>
          <c:orientation val="minMax"/>
        </c:scaling>
        <c:delete val="0"/>
        <c:axPos val="b"/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'Q12'!$B$2</c:f>
              <c:strCache>
                <c:ptCount val="1"/>
                <c:pt idx="0">
                  <c:v>Item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C8-4F77-8625-0A84CEB5D9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C8-4F77-8625-0A84CEB5D9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C8-4F77-8625-0A84CEB5D9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C8-4F77-8625-0A84CEB5D9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C8-4F77-8625-0A84CEB5D9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C8-4F77-8625-0A84CEB5D9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C8-4F77-8625-0A84CEB5D9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'Q12'!$B$3:$B$9</c:f>
              <c:numCache>
                <c:formatCode>_("₹"* #,##0.00_);_("₹"* \(#,##0.00\);_("₹"* "-"??_);_(@_)</c:formatCode>
                <c:ptCount val="7"/>
                <c:pt idx="0">
                  <c:v>200</c:v>
                </c:pt>
                <c:pt idx="1">
                  <c:v>600</c:v>
                </c:pt>
                <c:pt idx="2">
                  <c:v>1200</c:v>
                </c:pt>
                <c:pt idx="3">
                  <c:v>300</c:v>
                </c:pt>
                <c:pt idx="4">
                  <c:v>700</c:v>
                </c:pt>
                <c:pt idx="5">
                  <c:v>1200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4-4022-88CF-C2E6E087C1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shade val="50000"/>
          <a:alpha val="8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D$2" lockText="1"/>
</file>

<file path=xl/ctrlProps/ctrlProp10.xml><?xml version="1.0" encoding="utf-8"?>
<formControlPr xmlns="http://schemas.microsoft.com/office/spreadsheetml/2009/9/main" objectType="CheckBox" fmlaLink="$D$2" lockText="1"/>
</file>

<file path=xl/ctrlProps/ctrlProp11.xml><?xml version="1.0" encoding="utf-8"?>
<formControlPr xmlns="http://schemas.microsoft.com/office/spreadsheetml/2009/9/main" objectType="CheckBox" fmlaLink="$D$2" lockText="1"/>
</file>

<file path=xl/ctrlProps/ctrlProp12.xml><?xml version="1.0" encoding="utf-8"?>
<formControlPr xmlns="http://schemas.microsoft.com/office/spreadsheetml/2009/9/main" objectType="CheckBox" fmlaLink="$D$2" lockText="1"/>
</file>

<file path=xl/ctrlProps/ctrlProp13.xml><?xml version="1.0" encoding="utf-8"?>
<formControlPr xmlns="http://schemas.microsoft.com/office/spreadsheetml/2009/9/main" objectType="CheckBox" fmlaLink="$D$2" lockText="1"/>
</file>

<file path=xl/ctrlProps/ctrlProp14.xml><?xml version="1.0" encoding="utf-8"?>
<formControlPr xmlns="http://schemas.microsoft.com/office/spreadsheetml/2009/9/main" objectType="CheckBox" checked="Checked" fmlaLink="$D$6" lockText="1" noThreeD="1"/>
</file>

<file path=xl/ctrlProps/ctrlProp15.xml><?xml version="1.0" encoding="utf-8"?>
<formControlPr xmlns="http://schemas.microsoft.com/office/spreadsheetml/2009/9/main" objectType="CheckBox" fmlaLink="$D$7" lockText="1" noThreeD="1"/>
</file>

<file path=xl/ctrlProps/ctrlProp16.xml><?xml version="1.0" encoding="utf-8"?>
<formControlPr xmlns="http://schemas.microsoft.com/office/spreadsheetml/2009/9/main" objectType="CheckBox" checked="Checked" fmlaLink="$D$8" lockText="1" noThreeD="1"/>
</file>

<file path=xl/ctrlProps/ctrlProp17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#REF!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#REF!" lockText="1" noThreeD="1"/>
</file>

<file path=xl/ctrlProps/ctrlProp21.xml><?xml version="1.0" encoding="utf-8"?>
<formControlPr xmlns="http://schemas.microsoft.com/office/spreadsheetml/2009/9/main" objectType="CheckBox" fmlaLink="#REF!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fmlaLink="#REF!" lockText="1" noThreeD="1"/>
</file>

<file path=xl/ctrlProps/ctrlProp24.xml><?xml version="1.0" encoding="utf-8"?>
<formControlPr xmlns="http://schemas.microsoft.com/office/spreadsheetml/2009/9/main" objectType="CheckBox" checked="Checked" fmlaLink="#REF!" lockText="1" noThreeD="1"/>
</file>

<file path=xl/ctrlProps/ctrlProp25.xml><?xml version="1.0" encoding="utf-8"?>
<formControlPr xmlns="http://schemas.microsoft.com/office/spreadsheetml/2009/9/main" objectType="CheckBox" checked="Checked" fmlaLink="#REF!" lockText="1" noThreeD="1"/>
</file>

<file path=xl/ctrlProps/ctrlProp26.xml><?xml version="1.0" encoding="utf-8"?>
<formControlPr xmlns="http://schemas.microsoft.com/office/spreadsheetml/2009/9/main" objectType="CheckBox" checked="Checked" fmlaLink="#REF!" lockText="1" noThreeD="1"/>
</file>

<file path=xl/ctrlProps/ctrlProp3.xml><?xml version="1.0" encoding="utf-8"?>
<formControlPr xmlns="http://schemas.microsoft.com/office/spreadsheetml/2009/9/main" objectType="CheckBox" checked="Checked" fmlaLink="$D$4" lockText="1" noThreeD="1"/>
</file>

<file path=xl/ctrlProps/ctrlProp4.xml><?xml version="1.0" encoding="utf-8"?>
<formControlPr xmlns="http://schemas.microsoft.com/office/spreadsheetml/2009/9/main" objectType="CheckBox" fmlaLink="$D$5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$D$3" lockText="1"/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9525</xdr:rowOff>
    </xdr:from>
    <xdr:to>
      <xdr:col>15</xdr:col>
      <xdr:colOff>533400</xdr:colOff>
      <xdr:row>8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91425" y="723900"/>
          <a:ext cx="4543425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2400">
            <a:effectLst/>
          </a:endParaRPr>
        </a:p>
        <a:p>
          <a:r>
            <a:rPr lang="en-US" sz="1800"/>
            <a:t>Qs) Find the total Salary 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0</xdr:row>
      <xdr:rowOff>209550</xdr:rowOff>
    </xdr:from>
    <xdr:to>
      <xdr:col>10</xdr:col>
      <xdr:colOff>1009650</xdr:colOff>
      <xdr:row>14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8153400" y="209550"/>
          <a:ext cx="7077075" cy="328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u="sng"/>
            <a:t>Questions:</a:t>
          </a:r>
        </a:p>
        <a:p>
          <a:endParaRPr lang="en-US" sz="1600" b="1" u="sng"/>
        </a:p>
        <a:p>
          <a:r>
            <a:rPr lang="en-US" sz="1600" b="0" u="none"/>
            <a:t>Q1) Write</a:t>
          </a:r>
          <a:r>
            <a:rPr lang="en-US" sz="1600" b="0" u="none" baseline="0"/>
            <a:t> the full name by mergin two column cells</a:t>
          </a:r>
        </a:p>
        <a:p>
          <a:endParaRPr lang="en-US" sz="1600" b="0" u="none" baseline="0"/>
        </a:p>
        <a:p>
          <a:r>
            <a:rPr lang="en-US" sz="1600" b="0" u="none" baseline="0"/>
            <a:t>Q2) How I can finc the Salary of each Employee in Table-B</a:t>
          </a:r>
        </a:p>
        <a:p>
          <a:endParaRPr lang="en-US" sz="1600" b="0" u="none" baseline="0"/>
        </a:p>
        <a:p>
          <a:r>
            <a:rPr lang="en-US" sz="1600" b="0" u="none" baseline="0"/>
            <a:t>Q3) Find the Cost of Each employee with respect to each product and Product data you will get from previous sheets?</a:t>
          </a:r>
        </a:p>
        <a:p>
          <a:endParaRPr lang="en-US" sz="1100" b="0" u="none" baseline="0"/>
        </a:p>
        <a:p>
          <a:endParaRPr lang="en-US" sz="1100" b="0" u="none" baseline="0"/>
        </a:p>
        <a:p>
          <a:endParaRPr lang="en-US" sz="1100" b="0" u="none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152400</xdr:rowOff>
    </xdr:from>
    <xdr:to>
      <xdr:col>13</xdr:col>
      <xdr:colOff>390525</xdr:colOff>
      <xdr:row>13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5648325" y="552450"/>
          <a:ext cx="390525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b="1" u="sng"/>
        </a:p>
        <a:p>
          <a:r>
            <a:rPr lang="en-US" sz="1400" b="0" u="none"/>
            <a:t>Q1) Find the Minimum </a:t>
          </a:r>
          <a:r>
            <a:rPr lang="en-US" sz="1400" b="0" u="none" baseline="0"/>
            <a:t> value for X-Product  ,Y Product and Z Product in Table-A</a:t>
          </a:r>
        </a:p>
        <a:p>
          <a:endParaRPr lang="en-US" sz="1400" b="0" u="none" baseline="0"/>
        </a:p>
        <a:p>
          <a:r>
            <a:rPr lang="en-US" sz="1400" b="0" u="none" baseline="0"/>
            <a:t>Q2) Find the X Product  , Y Product and Z Product Value for year 2019 , 2020 , 2021 in Table-B</a:t>
          </a:r>
        </a:p>
        <a:p>
          <a:endParaRPr lang="en-US" sz="1100" b="0" u="none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142874</xdr:rowOff>
    </xdr:from>
    <xdr:to>
      <xdr:col>15</xdr:col>
      <xdr:colOff>504825</xdr:colOff>
      <xdr:row>9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982200" y="733424"/>
          <a:ext cx="3429000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</a:t>
          </a:r>
        </a:p>
        <a:p>
          <a:endParaRPr lang="en-US" sz="1400"/>
        </a:p>
        <a:p>
          <a:r>
            <a:rPr lang="en-US" sz="1400"/>
            <a:t>Q1) Calculate the Price Column</a:t>
          </a:r>
        </a:p>
        <a:p>
          <a:endParaRPr lang="en-US" sz="1400"/>
        </a:p>
        <a:p>
          <a:r>
            <a:rPr lang="en-US" sz="1400"/>
            <a:t>Q2) Find the Subtotal value , Discount </a:t>
          </a:r>
          <a:r>
            <a:rPr lang="en-US" sz="1400" baseline="0"/>
            <a:t> , GST and Total</a:t>
          </a:r>
        </a:p>
        <a:p>
          <a:br>
            <a:rPr lang="en-US" sz="1400" baseline="0"/>
          </a:br>
          <a:r>
            <a:rPr lang="en-US" sz="1400" baseline="0"/>
            <a:t>Q3) Create a Pie Chart  and Bar chart for this Sales Billing System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  <a:p>
          <a:endParaRPr lang="en-US" sz="1100"/>
        </a:p>
      </xdr:txBody>
    </xdr:sp>
    <xdr:clientData/>
  </xdr:twoCellAnchor>
  <xdr:twoCellAnchor>
    <xdr:from>
      <xdr:col>0</xdr:col>
      <xdr:colOff>1189490</xdr:colOff>
      <xdr:row>19</xdr:row>
      <xdr:rowOff>74156</xdr:rowOff>
    </xdr:from>
    <xdr:to>
      <xdr:col>5</xdr:col>
      <xdr:colOff>204107</xdr:colOff>
      <xdr:row>35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377405</xdr:colOff>
      <xdr:row>20</xdr:row>
      <xdr:rowOff>12220</xdr:rowOff>
    </xdr:from>
    <xdr:to>
      <xdr:col>16</xdr:col>
      <xdr:colOff>593066</xdr:colOff>
      <xdr:row>36</xdr:row>
      <xdr:rowOff>143773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19051</xdr:rowOff>
    </xdr:from>
    <xdr:to>
      <xdr:col>10</xdr:col>
      <xdr:colOff>66675</xdr:colOff>
      <xdr:row>7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209925" y="209551"/>
          <a:ext cx="2952750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100"/>
        </a:p>
        <a:p>
          <a:r>
            <a:rPr lang="en-US" sz="1400"/>
            <a:t>Qs) Create</a:t>
          </a:r>
          <a:r>
            <a:rPr lang="en-US" sz="1400" baseline="0"/>
            <a:t> a two different   visual represention for  City  Vs Code</a:t>
          </a:r>
          <a:endParaRPr lang="en-US" sz="1400"/>
        </a:p>
      </xdr:txBody>
    </xdr:sp>
    <xdr:clientData/>
  </xdr:twoCellAnchor>
  <xdr:twoCellAnchor>
    <xdr:from>
      <xdr:col>2</xdr:col>
      <xdr:colOff>400050</xdr:colOff>
      <xdr:row>8</xdr:row>
      <xdr:rowOff>4762</xdr:rowOff>
    </xdr:from>
    <xdr:to>
      <xdr:col>10</xdr:col>
      <xdr:colOff>95250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500062</xdr:colOff>
      <xdr:row>7</xdr:row>
      <xdr:rowOff>109537</xdr:rowOff>
    </xdr:from>
    <xdr:to>
      <xdr:col>18</xdr:col>
      <xdr:colOff>195262</xdr:colOff>
      <xdr:row>21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114300</xdr:rowOff>
    </xdr:from>
    <xdr:to>
      <xdr:col>19</xdr:col>
      <xdr:colOff>171450</xdr:colOff>
      <xdr:row>21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391650" y="114300"/>
          <a:ext cx="5676900" cy="476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Q1)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Salary Analysis by Country: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pivot table to analyze the average salary for each country.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Include the country as rows and the average salary as the values.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 the countries in descending order based on average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 the salary values as currency.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Q2) Quarterly Salary Trends: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line chart to visualize the quarterly salary trends over time.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reporting date as the x-axis and the salary as the y-axis.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the data by quarter and year to show quarterly trends.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a title to the chart and label the axes appropriately.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Q3) Top Earners Analysis: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the top 3 earners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total salary for each individual by summing their salary across all quarters.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the individuals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Display the top 3 earners along with their total salary in a separate table.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28574</xdr:rowOff>
    </xdr:from>
    <xdr:to>
      <xdr:col>15</xdr:col>
      <xdr:colOff>257175</xdr:colOff>
      <xdr:row>10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057775" y="409574"/>
          <a:ext cx="558165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 Create</a:t>
          </a:r>
          <a:r>
            <a:rPr lang="en-US" sz="1400" baseline="0"/>
            <a:t> a line chart for  XProduct , Y Product and Z Product </a:t>
          </a:r>
        </a:p>
        <a:p>
          <a:endParaRPr lang="en-US" sz="1400" baseline="0"/>
        </a:p>
        <a:p>
          <a:r>
            <a:rPr lang="en-US" sz="1400" baseline="0"/>
            <a:t>Q2) Create a Area Chart for Year and All Products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721986</xdr:colOff>
      <xdr:row>15</xdr:row>
      <xdr:rowOff>104861</xdr:rowOff>
    </xdr:from>
    <xdr:to>
      <xdr:col>6</xdr:col>
      <xdr:colOff>436926</xdr:colOff>
      <xdr:row>30</xdr:row>
      <xdr:rowOff>96123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332064</xdr:colOff>
      <xdr:row>15</xdr:row>
      <xdr:rowOff>78647</xdr:rowOff>
    </xdr:from>
    <xdr:to>
      <xdr:col>15</xdr:col>
      <xdr:colOff>55743</xdr:colOff>
      <xdr:row>30</xdr:row>
      <xdr:rowOff>69909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594220</xdr:colOff>
      <xdr:row>15</xdr:row>
      <xdr:rowOff>96124</xdr:rowOff>
    </xdr:from>
    <xdr:to>
      <xdr:col>23</xdr:col>
      <xdr:colOff>317899</xdr:colOff>
      <xdr:row>30</xdr:row>
      <xdr:rowOff>87386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45983</xdr:colOff>
      <xdr:row>0</xdr:row>
      <xdr:rowOff>73571</xdr:rowOff>
    </xdr:from>
    <xdr:to>
      <xdr:col>23</xdr:col>
      <xdr:colOff>326259</xdr:colOff>
      <xdr:row>15</xdr:row>
      <xdr:rowOff>24961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9524</xdr:rowOff>
    </xdr:from>
    <xdr:to>
      <xdr:col>18</xdr:col>
      <xdr:colOff>419100</xdr:colOff>
      <xdr:row>13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124700" y="390524"/>
          <a:ext cx="564832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Highlight</a:t>
          </a:r>
          <a:r>
            <a:rPr lang="en-US" sz="1400" baseline="0"/>
            <a:t> those with red whose value is less than equal to 5000 and those values with green greater than equal to 5000 for X Product and Y Product Columns </a:t>
          </a:r>
        </a:p>
        <a:p>
          <a:endParaRPr lang="en-US" sz="1400" baseline="0"/>
        </a:p>
        <a:p>
          <a:r>
            <a:rPr lang="en-US" sz="1400" baseline="0"/>
            <a:t>Q2) Show the databars in Z Product Columns </a:t>
          </a:r>
        </a:p>
        <a:p>
          <a:endParaRPr lang="en-US" sz="1400" baseline="0"/>
        </a:p>
        <a:p>
          <a:r>
            <a:rPr lang="en-US" sz="1400" baseline="0"/>
            <a:t>Q3) Highlight First Name Column  with yellow color letter starting with N</a:t>
          </a:r>
          <a:endParaRPr 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</xdr:row>
      <xdr:rowOff>190500</xdr:rowOff>
    </xdr:from>
    <xdr:to>
      <xdr:col>12</xdr:col>
      <xdr:colOff>581025</xdr:colOff>
      <xdr:row>13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8429625" y="904875"/>
          <a:ext cx="34290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Qs)</a:t>
          </a:r>
          <a:r>
            <a:rPr lang="en-US" sz="1400" baseline="0"/>
            <a:t> Create a Pivot table for this dataset in which I want the total Salary for each country</a:t>
          </a:r>
          <a:endParaRPr 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0</xdr:row>
          <xdr:rowOff>142875</xdr:rowOff>
        </xdr:from>
        <xdr:to>
          <xdr:col>2</xdr:col>
          <xdr:colOff>847725</xdr:colOff>
          <xdr:row>2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</xdr:row>
          <xdr:rowOff>142875</xdr:rowOff>
        </xdr:from>
        <xdr:to>
          <xdr:col>2</xdr:col>
          <xdr:colOff>847725</xdr:colOff>
          <xdr:row>3</xdr:row>
          <xdr:rowOff>19050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</xdr:row>
          <xdr:rowOff>142875</xdr:rowOff>
        </xdr:from>
        <xdr:to>
          <xdr:col>2</xdr:col>
          <xdr:colOff>847725</xdr:colOff>
          <xdr:row>4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142875</xdr:rowOff>
        </xdr:from>
        <xdr:to>
          <xdr:col>2</xdr:col>
          <xdr:colOff>847725</xdr:colOff>
          <xdr:row>5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</xdr:row>
          <xdr:rowOff>142875</xdr:rowOff>
        </xdr:from>
        <xdr:to>
          <xdr:col>2</xdr:col>
          <xdr:colOff>847725</xdr:colOff>
          <xdr:row>6</xdr:row>
          <xdr:rowOff>19050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</xdr:row>
          <xdr:rowOff>142875</xdr:rowOff>
        </xdr:from>
        <xdr:to>
          <xdr:col>2</xdr:col>
          <xdr:colOff>847725</xdr:colOff>
          <xdr:row>7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</xdr:row>
          <xdr:rowOff>142875</xdr:rowOff>
        </xdr:from>
        <xdr:to>
          <xdr:col>2</xdr:col>
          <xdr:colOff>847725</xdr:colOff>
          <xdr:row>8</xdr:row>
          <xdr:rowOff>19050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142875</xdr:rowOff>
        </xdr:from>
        <xdr:to>
          <xdr:col>2</xdr:col>
          <xdr:colOff>847725</xdr:colOff>
          <xdr:row>9</xdr:row>
          <xdr:rowOff>19050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</xdr:row>
          <xdr:rowOff>142875</xdr:rowOff>
        </xdr:from>
        <xdr:to>
          <xdr:col>2</xdr:col>
          <xdr:colOff>847725</xdr:colOff>
          <xdr:row>3</xdr:row>
          <xdr:rowOff>19050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</xdr:row>
          <xdr:rowOff>142875</xdr:rowOff>
        </xdr:from>
        <xdr:to>
          <xdr:col>2</xdr:col>
          <xdr:colOff>847725</xdr:colOff>
          <xdr:row>6</xdr:row>
          <xdr:rowOff>19050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6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</xdr:row>
          <xdr:rowOff>142875</xdr:rowOff>
        </xdr:from>
        <xdr:to>
          <xdr:col>2</xdr:col>
          <xdr:colOff>847725</xdr:colOff>
          <xdr:row>7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6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</xdr:row>
          <xdr:rowOff>142875</xdr:rowOff>
        </xdr:from>
        <xdr:to>
          <xdr:col>2</xdr:col>
          <xdr:colOff>847725</xdr:colOff>
          <xdr:row>8</xdr:row>
          <xdr:rowOff>19050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6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142875</xdr:rowOff>
        </xdr:from>
        <xdr:to>
          <xdr:col>2</xdr:col>
          <xdr:colOff>847725</xdr:colOff>
          <xdr:row>9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6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</xdr:row>
          <xdr:rowOff>142875</xdr:rowOff>
        </xdr:from>
        <xdr:to>
          <xdr:col>2</xdr:col>
          <xdr:colOff>847725</xdr:colOff>
          <xdr:row>6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6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</xdr:row>
          <xdr:rowOff>142875</xdr:rowOff>
        </xdr:from>
        <xdr:to>
          <xdr:col>2</xdr:col>
          <xdr:colOff>847725</xdr:colOff>
          <xdr:row>7</xdr:row>
          <xdr:rowOff>19050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6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</xdr:row>
          <xdr:rowOff>142875</xdr:rowOff>
        </xdr:from>
        <xdr:to>
          <xdr:col>2</xdr:col>
          <xdr:colOff>847725</xdr:colOff>
          <xdr:row>8</xdr:row>
          <xdr:rowOff>19050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6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142875</xdr:rowOff>
        </xdr:from>
        <xdr:to>
          <xdr:col>2</xdr:col>
          <xdr:colOff>847725</xdr:colOff>
          <xdr:row>9</xdr:row>
          <xdr:rowOff>19050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6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19050</xdr:rowOff>
        </xdr:from>
        <xdr:to>
          <xdr:col>7</xdr:col>
          <xdr:colOff>762000</xdr:colOff>
          <xdr:row>11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6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190500</xdr:rowOff>
        </xdr:from>
        <xdr:to>
          <xdr:col>7</xdr:col>
          <xdr:colOff>762000</xdr:colOff>
          <xdr:row>4</xdr:row>
          <xdr:rowOff>190500</xdr:rowOff>
        </xdr:to>
        <xdr:sp macro="" textlink="">
          <xdr:nvSpPr>
            <xdr:cNvPr id="7189" name="Check Box 21" descr="Status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6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Status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28575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6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180975</xdr:colOff>
          <xdr:row>15</xdr:row>
          <xdr:rowOff>114300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6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28575</xdr:rowOff>
        </xdr:from>
        <xdr:to>
          <xdr:col>7</xdr:col>
          <xdr:colOff>161925</xdr:colOff>
          <xdr:row>8</xdr:row>
          <xdr:rowOff>161925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6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28575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6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28575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6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28575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6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304800</xdr:colOff>
          <xdr:row>16</xdr:row>
          <xdr:rowOff>28575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6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161925</xdr:colOff>
      <xdr:row>3</xdr:row>
      <xdr:rowOff>180975</xdr:rowOff>
    </xdr:from>
    <xdr:to>
      <xdr:col>16</xdr:col>
      <xdr:colOff>76200</xdr:colOff>
      <xdr:row>10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762875" y="781050"/>
          <a:ext cx="4181475" cy="1219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100"/>
        </a:p>
        <a:p>
          <a:r>
            <a:rPr lang="en-US" sz="1400"/>
            <a:t>Qs) How many number of items</a:t>
          </a:r>
          <a:r>
            <a:rPr lang="en-US" sz="1400" baseline="0"/>
            <a:t> are there and How many number of items are checked</a:t>
          </a:r>
          <a:endParaRPr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1</xdr:row>
      <xdr:rowOff>28575</xdr:rowOff>
    </xdr:from>
    <xdr:to>
      <xdr:col>18</xdr:col>
      <xdr:colOff>476250</xdr:colOff>
      <xdr:row>15</xdr:row>
      <xdr:rowOff>47624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906250" y="219075"/>
          <a:ext cx="2752725" cy="2686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400">
            <a:effectLst/>
          </a:endParaRPr>
        </a:p>
        <a:p>
          <a:endParaRPr lang="en-US" sz="1400"/>
        </a:p>
        <a:p>
          <a:r>
            <a:rPr lang="en-US" sz="1400"/>
            <a:t>Q1) Find</a:t>
          </a:r>
          <a:r>
            <a:rPr lang="en-US" sz="1400" baseline="0"/>
            <a:t> the total value of each product in Total Columns in TABLE-A</a:t>
          </a:r>
        </a:p>
        <a:p>
          <a:endParaRPr lang="en-US" sz="1400" baseline="0"/>
        </a:p>
        <a:p>
          <a:r>
            <a:rPr lang="en-US" sz="1400" baseline="0"/>
            <a:t>Q2) Find the average value of each Product in Average Column of TABLE-B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38101</xdr:rowOff>
    </xdr:from>
    <xdr:to>
      <xdr:col>9</xdr:col>
      <xdr:colOff>742950</xdr:colOff>
      <xdr:row>14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5476875" y="304801"/>
          <a:ext cx="5019675" cy="3362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u="sng"/>
        </a:p>
        <a:p>
          <a:r>
            <a:rPr lang="en-US" sz="1400"/>
            <a:t>Q1) Find</a:t>
          </a:r>
          <a:r>
            <a:rPr lang="en-US" sz="1400" baseline="0"/>
            <a:t> the price of the APPLE  Product</a:t>
          </a:r>
        </a:p>
        <a:p>
          <a:endParaRPr lang="en-US" sz="1400" baseline="0"/>
        </a:p>
        <a:p>
          <a:r>
            <a:rPr lang="en-US" sz="1400" baseline="0"/>
            <a:t>Q2) Find the Price of HP Product in Product Price Finder</a:t>
          </a:r>
        </a:p>
        <a:p>
          <a:endParaRPr lang="en-US" sz="1400" baseline="0"/>
        </a:p>
        <a:p>
          <a:r>
            <a:rPr lang="en-US" sz="1400" baseline="0"/>
            <a:t>Q3) What is the count of Bad remarks for Realme brand</a:t>
          </a:r>
        </a:p>
        <a:p>
          <a:endParaRPr lang="en-US" sz="1400" baseline="0"/>
        </a:p>
        <a:p>
          <a:r>
            <a:rPr lang="en-US" sz="1400" baseline="0"/>
            <a:t>Q4) Calculate the Total Cost , Average Cost and Count of the Cost in Table-C</a:t>
          </a:r>
        </a:p>
        <a:p>
          <a:endParaRPr lang="en-US" sz="1400" baseline="0"/>
        </a:p>
        <a:p>
          <a:r>
            <a:rPr lang="en-US" sz="1400"/>
            <a:t>Q5) What is the total value for realme product in</a:t>
          </a:r>
          <a:r>
            <a:rPr lang="en-US" sz="1400" baseline="0"/>
            <a:t> Table-C</a:t>
          </a:r>
        </a:p>
        <a:p>
          <a:endParaRPr lang="en-US" sz="1400" baseline="0"/>
        </a:p>
        <a:p>
          <a:r>
            <a:rPr lang="en-US" sz="1400" baseline="0"/>
            <a:t>Q6) Show me the Remarks for the realme Product in Table-C 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Nikam" refreshedDate="45477.413253472223" createdVersion="8" refreshedVersion="8" minRefreshableVersion="3" recordCount="16" xr:uid="{45F96F92-B87A-49AE-B691-BB6249655581}">
  <cacheSource type="worksheet">
    <worksheetSource ref="A1:F17" sheet="Q3"/>
  </cacheSource>
  <cacheFields count="6">
    <cacheField name="First Name" numFmtId="0">
      <sharedItems/>
    </cacheField>
    <cacheField name="Last Name" numFmtId="0">
      <sharedItems/>
    </cacheField>
    <cacheField name="Country" numFmtId="0">
      <sharedItems count="5">
        <s v="India "/>
        <s v="US"/>
        <s v="UK"/>
        <s v="Australia"/>
        <s v="Bangladesh"/>
      </sharedItems>
    </cacheField>
    <cacheField name="Quarter" numFmtId="0">
      <sharedItems/>
    </cacheField>
    <cacheField name="Salary" numFmtId="165">
      <sharedItems containsSemiMixedTypes="0" containsString="0" containsNumber="1" containsInteger="1" minValue="49000" maxValue="650000"/>
    </cacheField>
    <cacheField name="Reporting Date" numFmtId="14">
      <sharedItems containsSemiMixedTypes="0" containsNonDate="0" containsDate="1" containsString="0" minDate="2015-09-26T00:00:00" maxDate="2021-10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Nikam" refreshedDate="45477.755912384258" createdVersion="8" refreshedVersion="8" minRefreshableVersion="3" recordCount="17" xr:uid="{A01E5696-398C-487A-9D32-5DF9DB91E2D9}">
  <cacheSource type="worksheet">
    <worksheetSource name="Table2"/>
  </cacheSource>
  <cacheFields count="5">
    <cacheField name="First Name" numFmtId="0">
      <sharedItems/>
    </cacheField>
    <cacheField name="Last Name" numFmtId="0">
      <sharedItems containsBlank="1"/>
    </cacheField>
    <cacheField name="Country" numFmtId="0">
      <sharedItems containsBlank="1" count="6">
        <s v="India "/>
        <s v="US"/>
        <s v="UK"/>
        <s v="Australia"/>
        <s v="Bangladesh"/>
        <m/>
      </sharedItems>
    </cacheField>
    <cacheField name="Quarter" numFmtId="0">
      <sharedItems containsBlank="1"/>
    </cacheField>
    <cacheField name="Salary" numFmtId="8">
      <sharedItems containsString="0" containsBlank="1" containsNumber="1" containsInteger="1" minValue="49000" maxValue="6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Feroz"/>
    <s v="Khan"/>
    <x v="0"/>
    <s v="Q1"/>
    <n v="650000"/>
    <d v="2017-10-22T00:00:00"/>
  </r>
  <r>
    <s v="Hari"/>
    <s v="Sharma"/>
    <x v="1"/>
    <s v="Q2"/>
    <n v="100000"/>
    <d v="2021-09-26T00:00:00"/>
  </r>
  <r>
    <s v="Harish"/>
    <s v="Mittal"/>
    <x v="2"/>
    <s v="Q3"/>
    <n v="150000"/>
    <d v="2021-06-15T00:00:00"/>
  </r>
  <r>
    <s v="Jia"/>
    <s v="Khan"/>
    <x v="3"/>
    <s v="Q4"/>
    <n v="250000"/>
    <d v="2019-08-14T00:00:00"/>
  </r>
  <r>
    <s v="Namrata"/>
    <s v="Singh"/>
    <x v="4"/>
    <s v="Q1"/>
    <n v="49000"/>
    <d v="2017-10-22T00:00:00"/>
  </r>
  <r>
    <s v="Namrata"/>
    <s v="Das"/>
    <x v="0"/>
    <s v="Q2"/>
    <n v="55000"/>
    <d v="2015-09-26T00:00:00"/>
  </r>
  <r>
    <s v="Ram"/>
    <s v="Verma"/>
    <x v="1"/>
    <s v="Q3"/>
    <n v="450000"/>
    <d v="2021-06-15T00:00:00"/>
  </r>
  <r>
    <s v="Robert"/>
    <s v="Kurt"/>
    <x v="2"/>
    <s v="Q4"/>
    <n v="300000"/>
    <d v="2021-10-22T00:00:00"/>
  </r>
  <r>
    <s v="Shefali"/>
    <s v="Tomar"/>
    <x v="3"/>
    <s v="Q1"/>
    <n v="650000"/>
    <d v="2015-09-26T00:00:00"/>
  </r>
  <r>
    <s v="Venkat"/>
    <s v="Raman"/>
    <x v="4"/>
    <s v="Q2"/>
    <n v="550000"/>
    <d v="2021-09-26T00:00:00"/>
  </r>
  <r>
    <s v="Ghanshaym"/>
    <s v="Kumar"/>
    <x v="0"/>
    <s v="Q3"/>
    <n v="450000"/>
    <d v="2016-06-15T00:00:00"/>
  </r>
  <r>
    <s v="Kiran"/>
    <s v="Gupta"/>
    <x v="1"/>
    <s v="Q4"/>
    <n v="350000"/>
    <d v="2021-03-05T00:00:00"/>
  </r>
  <r>
    <s v="Jogi "/>
    <s v="Das"/>
    <x v="0"/>
    <s v="Q1"/>
    <n v="250000"/>
    <d v="2017-11-23T00:00:00"/>
  </r>
  <r>
    <s v="Aryan"/>
    <s v="Mukherji"/>
    <x v="1"/>
    <s v="Q2"/>
    <n v="150000"/>
    <d v="2018-08-13T00:00:00"/>
  </r>
  <r>
    <s v="Ashish "/>
    <s v="Mehra"/>
    <x v="2"/>
    <s v="Q3"/>
    <n v="50000"/>
    <d v="2021-05-03T00:00:00"/>
  </r>
  <r>
    <s v="Binod"/>
    <s v="Mishra"/>
    <x v="2"/>
    <s v="Q4"/>
    <n v="250000"/>
    <d v="2020-01-2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Feroz"/>
    <s v="Khan"/>
    <x v="0"/>
    <s v="Q1"/>
    <n v="650000"/>
  </r>
  <r>
    <s v="Hari"/>
    <s v="Sharma"/>
    <x v="1"/>
    <s v="Q2"/>
    <n v="100000"/>
  </r>
  <r>
    <s v="Harish"/>
    <s v="Mittal"/>
    <x v="2"/>
    <s v="Q3"/>
    <n v="150000"/>
  </r>
  <r>
    <s v="Jia"/>
    <s v="Khan"/>
    <x v="3"/>
    <s v="Q4"/>
    <n v="250000"/>
  </r>
  <r>
    <s v="Namrata"/>
    <s v="Singh"/>
    <x v="4"/>
    <s v="Q1"/>
    <n v="49000"/>
  </r>
  <r>
    <s v="Namrata"/>
    <s v="Das"/>
    <x v="0"/>
    <s v="Q2"/>
    <n v="55000"/>
  </r>
  <r>
    <s v="Ram"/>
    <s v="Verma"/>
    <x v="1"/>
    <s v="Q3"/>
    <n v="450000"/>
  </r>
  <r>
    <s v="Robert"/>
    <s v="Kurt"/>
    <x v="2"/>
    <s v="Q4"/>
    <n v="300000"/>
  </r>
  <r>
    <s v="Shefali"/>
    <s v="Tomar"/>
    <x v="3"/>
    <s v="Q1"/>
    <n v="650000"/>
  </r>
  <r>
    <s v="Venkat"/>
    <s v="Raman"/>
    <x v="4"/>
    <s v="Q2"/>
    <n v="550000"/>
  </r>
  <r>
    <s v="Ghanshaym"/>
    <s v="Kumar"/>
    <x v="0"/>
    <s v="Q3"/>
    <n v="450000"/>
  </r>
  <r>
    <s v="Kiran"/>
    <s v="Gupta"/>
    <x v="1"/>
    <s v="Q4"/>
    <n v="350000"/>
  </r>
  <r>
    <s v="Jogi "/>
    <s v="Das"/>
    <x v="0"/>
    <s v="Q1"/>
    <n v="250000"/>
  </r>
  <r>
    <s v="Aryan"/>
    <s v="Mukherji"/>
    <x v="1"/>
    <s v="Q2"/>
    <n v="150000"/>
  </r>
  <r>
    <s v="Ashish "/>
    <s v="Mehra"/>
    <x v="2"/>
    <s v="Q3"/>
    <n v="50000"/>
  </r>
  <r>
    <s v="Binod"/>
    <s v="Mishra"/>
    <x v="2"/>
    <s v="Q4"/>
    <n v="250000"/>
  </r>
  <r>
    <s v="Total"/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DC278-F11A-4E4E-966C-9980E3A829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6:D32" firstHeaderRow="1" firstDataRow="1" firstDataCol="1"/>
  <pivotFields count="6">
    <pivotField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dataField="1" numFmtId="165" showAll="0"/>
    <pivotField numFmtId="1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4" subtotal="average" baseField="2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E5C4E-CE2A-41A6-A75C-36BE95EFCB2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4:D30" firstHeaderRow="1" firstDataRow="1" firstDataCol="1"/>
  <pivotFields count="5">
    <pivotField showAll="0"/>
    <pivotField showAll="0"/>
    <pivotField axis="axisRow" showAll="0">
      <items count="7">
        <item x="3"/>
        <item x="4"/>
        <item x="0"/>
        <item x="2"/>
        <item x="1"/>
        <item h="1" x="5"/>
        <item t="default"/>
      </items>
    </pivotField>
    <pivotField showAll="0"/>
    <pivotField dataField="1" numFmtId="8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" totalsRowShown="0" headerRowDxfId="83" headerRowBorderDxfId="82" tableBorderDxfId="81" totalsRowBorderDxfId="80">
  <autoFilter ref="A1:D12" xr:uid="{00000000-0009-0000-0100-000001000000}"/>
  <tableColumns count="4">
    <tableColumn id="1" xr3:uid="{00000000-0010-0000-0000-000001000000}" name="First Name" dataDxfId="79" totalsRowDxfId="78"/>
    <tableColumn id="2" xr3:uid="{00000000-0010-0000-0000-000002000000}" name="Last Name" dataDxfId="77" totalsRowDxfId="76"/>
    <tableColumn id="3" xr3:uid="{00000000-0010-0000-0000-000003000000}" name="Company Name" dataDxfId="75" totalsRowDxfId="74"/>
    <tableColumn id="4" xr3:uid="{00000000-0010-0000-0000-000004000000}" name="Salary" dataDxfId="73" totalsRowDxfId="72"/>
  </tableColumns>
  <tableStyleInfo name="TableStyleDark10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8" totalsRowShown="0" headerRowDxfId="71" headerRowBorderDxfId="70" tableBorderDxfId="69" totalsRowBorderDxfId="68">
  <autoFilter ref="A1:E18" xr:uid="{00000000-0009-0000-0100-000002000000}">
    <filterColumn colId="2">
      <filters>
        <filter val="Australia"/>
        <filter val="India"/>
        <filter val="US"/>
      </filters>
    </filterColumn>
  </autoFilter>
  <tableColumns count="5">
    <tableColumn id="1" xr3:uid="{00000000-0010-0000-0100-000001000000}" name="First Name" dataDxfId="67" totalsRowDxfId="66"/>
    <tableColumn id="2" xr3:uid="{00000000-0010-0000-0100-000002000000}" name="Last Name" dataDxfId="65" totalsRowDxfId="64"/>
    <tableColumn id="3" xr3:uid="{00000000-0010-0000-0100-000003000000}" name="Country" dataDxfId="63" totalsRowDxfId="62"/>
    <tableColumn id="4" xr3:uid="{00000000-0010-0000-0100-000004000000}" name="Quarter" dataDxfId="61" totalsRowDxfId="60"/>
    <tableColumn id="5" xr3:uid="{00000000-0010-0000-0100-000005000000}" name="Salary" dataDxfId="59" totalsRowDxfId="58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"/>
  <sheetViews>
    <sheetView workbookViewId="0">
      <selection activeCell="D14" sqref="D14"/>
    </sheetView>
  </sheetViews>
  <sheetFormatPr defaultRowHeight="15" x14ac:dyDescent="0.25"/>
  <cols>
    <col min="1" max="1" width="15.5703125" customWidth="1"/>
    <col min="2" max="2" width="15" customWidth="1"/>
    <col min="3" max="3" width="20.85546875" customWidth="1"/>
    <col min="4" max="4" width="22" style="78" customWidth="1"/>
  </cols>
  <sheetData>
    <row r="1" spans="1:4" ht="18.75" x14ac:dyDescent="0.3">
      <c r="A1" s="9" t="s">
        <v>0</v>
      </c>
      <c r="B1" s="10" t="s">
        <v>1</v>
      </c>
      <c r="C1" s="10" t="s">
        <v>21</v>
      </c>
      <c r="D1" s="79" t="s">
        <v>2</v>
      </c>
    </row>
    <row r="2" spans="1:4" ht="18.75" x14ac:dyDescent="0.3">
      <c r="A2" s="6" t="s">
        <v>18</v>
      </c>
      <c r="B2" s="1" t="s">
        <v>6</v>
      </c>
      <c r="C2" s="1" t="s">
        <v>30</v>
      </c>
      <c r="D2" s="80">
        <v>650000</v>
      </c>
    </row>
    <row r="3" spans="1:4" ht="18.75" x14ac:dyDescent="0.3">
      <c r="A3" s="6" t="s">
        <v>3</v>
      </c>
      <c r="B3" s="1" t="s">
        <v>4</v>
      </c>
      <c r="C3" s="1" t="s">
        <v>22</v>
      </c>
      <c r="D3" s="80">
        <v>100000</v>
      </c>
    </row>
    <row r="4" spans="1:4" ht="18.75" x14ac:dyDescent="0.3">
      <c r="A4" s="6" t="s">
        <v>7</v>
      </c>
      <c r="B4" s="1" t="s">
        <v>8</v>
      </c>
      <c r="C4" s="1" t="s">
        <v>24</v>
      </c>
      <c r="D4" s="80">
        <v>150000</v>
      </c>
    </row>
    <row r="5" spans="1:4" ht="18.75" x14ac:dyDescent="0.3">
      <c r="A5" s="6" t="s">
        <v>5</v>
      </c>
      <c r="B5" s="1" t="s">
        <v>6</v>
      </c>
      <c r="C5" s="1" t="s">
        <v>23</v>
      </c>
      <c r="D5" s="80">
        <v>250000</v>
      </c>
    </row>
    <row r="6" spans="1:4" ht="18.75" x14ac:dyDescent="0.3">
      <c r="A6" s="6" t="s">
        <v>19</v>
      </c>
      <c r="B6" s="1" t="s">
        <v>20</v>
      </c>
      <c r="C6" s="1" t="s">
        <v>31</v>
      </c>
      <c r="D6" s="80">
        <v>49000</v>
      </c>
    </row>
    <row r="7" spans="1:4" ht="18.75" x14ac:dyDescent="0.3">
      <c r="A7" s="6" t="s">
        <v>19</v>
      </c>
      <c r="B7" s="1" t="s">
        <v>17</v>
      </c>
      <c r="C7" s="1" t="s">
        <v>29</v>
      </c>
      <c r="D7" s="80">
        <v>55000</v>
      </c>
    </row>
    <row r="8" spans="1:4" ht="18.75" x14ac:dyDescent="0.3">
      <c r="A8" s="6" t="s">
        <v>11</v>
      </c>
      <c r="B8" s="1" t="s">
        <v>12</v>
      </c>
      <c r="C8" s="1" t="s">
        <v>26</v>
      </c>
      <c r="D8" s="80">
        <v>450000</v>
      </c>
    </row>
    <row r="9" spans="1:4" ht="18.75" x14ac:dyDescent="0.3">
      <c r="A9" s="6" t="s">
        <v>9</v>
      </c>
      <c r="B9" s="1" t="s">
        <v>10</v>
      </c>
      <c r="C9" s="1" t="s">
        <v>25</v>
      </c>
      <c r="D9" s="80">
        <v>300000</v>
      </c>
    </row>
    <row r="10" spans="1:4" ht="18.75" x14ac:dyDescent="0.3">
      <c r="A10" s="6" t="s">
        <v>15</v>
      </c>
      <c r="B10" s="1" t="s">
        <v>16</v>
      </c>
      <c r="C10" s="1" t="s">
        <v>28</v>
      </c>
      <c r="D10" s="80">
        <v>650000</v>
      </c>
    </row>
    <row r="11" spans="1:4" ht="18.75" x14ac:dyDescent="0.3">
      <c r="A11" s="7" t="s">
        <v>13</v>
      </c>
      <c r="B11" s="8" t="s">
        <v>14</v>
      </c>
      <c r="C11" s="8" t="s">
        <v>27</v>
      </c>
      <c r="D11" s="81">
        <v>550000</v>
      </c>
    </row>
    <row r="12" spans="1:4" ht="18.75" x14ac:dyDescent="0.3">
      <c r="A12" s="7" t="s">
        <v>106</v>
      </c>
      <c r="B12" s="8"/>
      <c r="C12" s="8"/>
      <c r="D12" s="88">
        <f>SUM(D2:D11)</f>
        <v>3204000</v>
      </c>
    </row>
    <row r="13" spans="1:4" ht="28.5" customHeight="1" x14ac:dyDescent="0.25"/>
  </sheetData>
  <sortState xmlns:xlrd2="http://schemas.microsoft.com/office/spreadsheetml/2017/richdata2" ref="D22:E29">
    <sortCondition ref="D21:D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34"/>
  <sheetViews>
    <sheetView topLeftCell="A22" zoomScale="75" workbookViewId="0">
      <selection activeCell="F33" sqref="F33"/>
    </sheetView>
  </sheetViews>
  <sheetFormatPr defaultRowHeight="15" x14ac:dyDescent="0.25"/>
  <cols>
    <col min="1" max="1" width="22.42578125" customWidth="1"/>
    <col min="2" max="2" width="39.7109375" customWidth="1"/>
    <col min="3" max="3" width="24.5703125" customWidth="1"/>
    <col min="4" max="4" width="16.42578125" customWidth="1"/>
    <col min="5" max="5" width="21.7109375" customWidth="1"/>
    <col min="6" max="6" width="15.7109375" customWidth="1"/>
    <col min="10" max="10" width="45.28515625" customWidth="1"/>
    <col min="11" max="11" width="27.85546875" customWidth="1"/>
    <col min="12" max="12" width="27.140625" customWidth="1"/>
    <col min="13" max="13" width="23.7109375" customWidth="1"/>
  </cols>
  <sheetData>
    <row r="1" spans="1:4" ht="18.75" x14ac:dyDescent="0.3">
      <c r="A1" s="22" t="s">
        <v>0</v>
      </c>
      <c r="B1" s="22" t="s">
        <v>1</v>
      </c>
      <c r="C1" s="22" t="s">
        <v>86</v>
      </c>
      <c r="D1" s="27" t="s">
        <v>2</v>
      </c>
    </row>
    <row r="2" spans="1:4" ht="18.75" x14ac:dyDescent="0.3">
      <c r="A2" s="23" t="s">
        <v>18</v>
      </c>
      <c r="B2" s="24" t="s">
        <v>6</v>
      </c>
      <c r="C2" s="24" t="str">
        <f>CONCATENATE(A2," ",B2)</f>
        <v>Feroz Khan</v>
      </c>
      <c r="D2" s="23">
        <v>650000</v>
      </c>
    </row>
    <row r="3" spans="1:4" ht="18.75" x14ac:dyDescent="0.3">
      <c r="A3" s="19" t="s">
        <v>3</v>
      </c>
      <c r="B3" s="1" t="s">
        <v>4</v>
      </c>
      <c r="C3" s="24" t="str">
        <f t="shared" ref="C3:C17" si="0">CONCATENATE(A3," ",B3)</f>
        <v>Hari Sharma</v>
      </c>
      <c r="D3" s="19">
        <v>100000</v>
      </c>
    </row>
    <row r="4" spans="1:4" ht="18.75" x14ac:dyDescent="0.3">
      <c r="A4" s="23" t="s">
        <v>7</v>
      </c>
      <c r="B4" s="24" t="s">
        <v>8</v>
      </c>
      <c r="C4" s="24" t="str">
        <f t="shared" si="0"/>
        <v>Harish Mittal</v>
      </c>
      <c r="D4" s="23">
        <v>150000</v>
      </c>
    </row>
    <row r="5" spans="1:4" ht="18.75" x14ac:dyDescent="0.3">
      <c r="A5" s="19" t="s">
        <v>5</v>
      </c>
      <c r="B5" s="1" t="s">
        <v>6</v>
      </c>
      <c r="C5" s="24" t="str">
        <f t="shared" si="0"/>
        <v>Jia Khan</v>
      </c>
      <c r="D5" s="19">
        <v>250000</v>
      </c>
    </row>
    <row r="6" spans="1:4" ht="18.75" x14ac:dyDescent="0.3">
      <c r="A6" s="23" t="s">
        <v>19</v>
      </c>
      <c r="B6" s="24" t="s">
        <v>20</v>
      </c>
      <c r="C6" s="24" t="str">
        <f t="shared" si="0"/>
        <v>Namrata Singh</v>
      </c>
      <c r="D6" s="23">
        <v>49000</v>
      </c>
    </row>
    <row r="7" spans="1:4" ht="18.75" x14ac:dyDescent="0.3">
      <c r="A7" s="19" t="s">
        <v>19</v>
      </c>
      <c r="B7" s="1" t="s">
        <v>17</v>
      </c>
      <c r="C7" s="24" t="str">
        <f t="shared" si="0"/>
        <v>Namrata Das</v>
      </c>
      <c r="D7" s="19">
        <v>55000</v>
      </c>
    </row>
    <row r="8" spans="1:4" ht="18.75" x14ac:dyDescent="0.3">
      <c r="A8" s="23" t="s">
        <v>11</v>
      </c>
      <c r="B8" s="24" t="s">
        <v>12</v>
      </c>
      <c r="C8" s="24" t="str">
        <f t="shared" si="0"/>
        <v>Ram Verma</v>
      </c>
      <c r="D8" s="23">
        <v>25000</v>
      </c>
    </row>
    <row r="9" spans="1:4" ht="18.75" x14ac:dyDescent="0.3">
      <c r="A9" s="19" t="s">
        <v>9</v>
      </c>
      <c r="B9" s="1" t="s">
        <v>10</v>
      </c>
      <c r="C9" s="24" t="str">
        <f t="shared" si="0"/>
        <v>Robert Kurt</v>
      </c>
      <c r="D9" s="19">
        <v>450000</v>
      </c>
    </row>
    <row r="10" spans="1:4" ht="18.75" x14ac:dyDescent="0.3">
      <c r="A10" s="23" t="s">
        <v>15</v>
      </c>
      <c r="B10" s="24" t="s">
        <v>16</v>
      </c>
      <c r="C10" s="24" t="str">
        <f t="shared" si="0"/>
        <v>Shefali Tomar</v>
      </c>
      <c r="D10" s="23">
        <v>300000</v>
      </c>
    </row>
    <row r="11" spans="1:4" ht="18.75" x14ac:dyDescent="0.3">
      <c r="A11" s="19" t="s">
        <v>13</v>
      </c>
      <c r="B11" s="1" t="s">
        <v>14</v>
      </c>
      <c r="C11" s="24" t="str">
        <f t="shared" si="0"/>
        <v>Venkat Raman</v>
      </c>
      <c r="D11" s="19">
        <v>650000</v>
      </c>
    </row>
    <row r="12" spans="1:4" ht="18.75" x14ac:dyDescent="0.3">
      <c r="A12" s="23" t="s">
        <v>44</v>
      </c>
      <c r="B12" s="24" t="s">
        <v>45</v>
      </c>
      <c r="C12" s="24" t="str">
        <f t="shared" si="0"/>
        <v>Ghanshaym Kumar</v>
      </c>
      <c r="D12" s="23">
        <v>550000</v>
      </c>
    </row>
    <row r="13" spans="1:4" ht="18.75" x14ac:dyDescent="0.3">
      <c r="A13" s="19" t="s">
        <v>46</v>
      </c>
      <c r="B13" s="1" t="s">
        <v>47</v>
      </c>
      <c r="C13" s="24" t="str">
        <f t="shared" si="0"/>
        <v>Kiran Gupta</v>
      </c>
      <c r="D13" s="19">
        <v>431327.272727273</v>
      </c>
    </row>
    <row r="14" spans="1:4" ht="18.75" x14ac:dyDescent="0.3">
      <c r="A14" s="23" t="s">
        <v>54</v>
      </c>
      <c r="B14" s="24" t="s">
        <v>17</v>
      </c>
      <c r="C14" s="24" t="str">
        <f t="shared" si="0"/>
        <v>Jogi  Das</v>
      </c>
      <c r="D14" s="23">
        <v>454290.909090909</v>
      </c>
    </row>
    <row r="15" spans="1:4" ht="18.75" x14ac:dyDescent="0.3">
      <c r="A15" s="19" t="s">
        <v>55</v>
      </c>
      <c r="B15" s="1" t="s">
        <v>56</v>
      </c>
      <c r="C15" s="24" t="str">
        <f t="shared" si="0"/>
        <v>Aryan Mukherji</v>
      </c>
      <c r="D15" s="19">
        <v>477254.54545454599</v>
      </c>
    </row>
    <row r="16" spans="1:4" ht="18.75" x14ac:dyDescent="0.3">
      <c r="A16" s="23" t="s">
        <v>57</v>
      </c>
      <c r="B16" s="24" t="s">
        <v>58</v>
      </c>
      <c r="C16" s="24" t="str">
        <f t="shared" si="0"/>
        <v>Ashish  Mehra</v>
      </c>
      <c r="D16" s="23">
        <v>500218.181818182</v>
      </c>
    </row>
    <row r="17" spans="1:7" ht="18.75" x14ac:dyDescent="0.3">
      <c r="A17" s="25" t="s">
        <v>59</v>
      </c>
      <c r="B17" s="26" t="s">
        <v>60</v>
      </c>
      <c r="C17" s="24" t="str">
        <f t="shared" si="0"/>
        <v>Binod Mishra</v>
      </c>
      <c r="D17" s="25">
        <v>523181.81818181899</v>
      </c>
    </row>
    <row r="19" spans="1:7" x14ac:dyDescent="0.25">
      <c r="A19" t="s">
        <v>114</v>
      </c>
    </row>
    <row r="20" spans="1:7" ht="21" x14ac:dyDescent="0.35">
      <c r="A20" s="28" t="s">
        <v>115</v>
      </c>
      <c r="B20" s="27" t="s">
        <v>2</v>
      </c>
      <c r="C20" s="27"/>
    </row>
    <row r="21" spans="1:7" ht="18.75" x14ac:dyDescent="0.3">
      <c r="A21" s="23" t="s">
        <v>11</v>
      </c>
      <c r="B21" s="1">
        <f ca="1">SUMIF($A$2:$D$17,A21,$D$2:$D$17)</f>
        <v>25000</v>
      </c>
    </row>
    <row r="22" spans="1:7" ht="18.75" x14ac:dyDescent="0.3">
      <c r="A22" s="19" t="s">
        <v>9</v>
      </c>
      <c r="B22" s="1">
        <f t="shared" ref="B22:B25" ca="1" si="1">SUMIF($A$2:$D$17,A22,$D$2:$D$17)</f>
        <v>450000</v>
      </c>
      <c r="G22">
        <v>2.5</v>
      </c>
    </row>
    <row r="23" spans="1:7" ht="18.75" x14ac:dyDescent="0.3">
      <c r="A23" s="23" t="s">
        <v>15</v>
      </c>
      <c r="B23" s="1">
        <f t="shared" ca="1" si="1"/>
        <v>300000</v>
      </c>
    </row>
    <row r="24" spans="1:7" ht="18.75" x14ac:dyDescent="0.3">
      <c r="A24" s="19" t="s">
        <v>13</v>
      </c>
      <c r="B24" s="1">
        <f t="shared" ca="1" si="1"/>
        <v>650000</v>
      </c>
    </row>
    <row r="25" spans="1:7" ht="18.75" x14ac:dyDescent="0.3">
      <c r="A25" s="23" t="s">
        <v>44</v>
      </c>
      <c r="B25" s="1">
        <f t="shared" ca="1" si="1"/>
        <v>550000</v>
      </c>
    </row>
    <row r="26" spans="1:7" ht="18.75" x14ac:dyDescent="0.3">
      <c r="B26" s="29"/>
    </row>
    <row r="27" spans="1:7" ht="18.75" x14ac:dyDescent="0.3">
      <c r="B27" s="29"/>
    </row>
    <row r="28" spans="1:7" x14ac:dyDescent="0.25">
      <c r="A28" t="s">
        <v>113</v>
      </c>
    </row>
    <row r="29" spans="1:7" ht="21" x14ac:dyDescent="0.35">
      <c r="A29" s="28" t="s">
        <v>115</v>
      </c>
      <c r="B29" s="28" t="s">
        <v>116</v>
      </c>
      <c r="C29" s="27" t="s">
        <v>79</v>
      </c>
    </row>
    <row r="30" spans="1:7" ht="18.75" x14ac:dyDescent="0.3">
      <c r="A30" s="23" t="s">
        <v>11</v>
      </c>
      <c r="B30" s="24" t="s">
        <v>30</v>
      </c>
      <c r="C30">
        <f ca="1">SUMIF('Q9'!$A$2:$B$13,'Q10'!B30,'Q9'!$B$2:$B$13)</f>
        <v>650000</v>
      </c>
    </row>
    <row r="31" spans="1:7" ht="18.75" x14ac:dyDescent="0.3">
      <c r="A31" s="19" t="s">
        <v>9</v>
      </c>
      <c r="B31" s="1" t="s">
        <v>22</v>
      </c>
      <c r="C31">
        <f ca="1">SUMIF('Q9'!$A$2:$B$13,'Q10'!B31,'Q9'!$B$2:$B$13)</f>
        <v>149000</v>
      </c>
    </row>
    <row r="32" spans="1:7" ht="18.75" x14ac:dyDescent="0.3">
      <c r="A32" s="23" t="s">
        <v>15</v>
      </c>
      <c r="B32" s="24" t="s">
        <v>24</v>
      </c>
      <c r="C32">
        <f ca="1">SUMIF('Q9'!$A$2:$B$13,'Q10'!B32,'Q9'!$B$2:$B$13)</f>
        <v>250000</v>
      </c>
    </row>
    <row r="33" spans="1:3" ht="18.75" x14ac:dyDescent="0.3">
      <c r="A33" s="19" t="s">
        <v>13</v>
      </c>
      <c r="B33" s="1" t="s">
        <v>23</v>
      </c>
      <c r="C33">
        <f ca="1">SUMIF('Q9'!$A$2:$B$13,'Q10'!B33,'Q9'!$B$2:$B$13)</f>
        <v>150000</v>
      </c>
    </row>
    <row r="34" spans="1:3" ht="18.75" x14ac:dyDescent="0.3">
      <c r="A34" s="23" t="s">
        <v>44</v>
      </c>
      <c r="B34" s="24" t="s">
        <v>31</v>
      </c>
      <c r="C34">
        <f ca="1">SUMIF('Q9'!$A$2:$B$13,'Q10'!B34,'Q9'!$B$2:$B$13)</f>
        <v>55000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U21"/>
  <sheetViews>
    <sheetView topLeftCell="C1" zoomScale="69" workbookViewId="0">
      <selection activeCell="P18" sqref="P18"/>
    </sheetView>
  </sheetViews>
  <sheetFormatPr defaultRowHeight="15" x14ac:dyDescent="0.25"/>
  <cols>
    <col min="1" max="1" width="14" customWidth="1"/>
    <col min="2" max="2" width="12.85546875" customWidth="1"/>
    <col min="3" max="3" width="13.5703125" customWidth="1"/>
    <col min="4" max="4" width="14.7109375" customWidth="1"/>
    <col min="18" max="18" width="42.5703125" customWidth="1"/>
    <col min="19" max="19" width="13.85546875" customWidth="1"/>
    <col min="20" max="20" width="14.42578125" customWidth="1"/>
    <col min="21" max="21" width="14.85546875" customWidth="1"/>
  </cols>
  <sheetData>
    <row r="1" spans="1:4" ht="15.75" x14ac:dyDescent="0.25">
      <c r="A1" s="30" t="s">
        <v>62</v>
      </c>
      <c r="B1" s="30" t="s">
        <v>63</v>
      </c>
      <c r="C1" s="30" t="s">
        <v>64</v>
      </c>
      <c r="D1" s="30" t="s">
        <v>65</v>
      </c>
    </row>
    <row r="2" spans="1:4" ht="15.75" x14ac:dyDescent="0.25">
      <c r="A2" s="31">
        <v>2017</v>
      </c>
      <c r="B2" s="87">
        <v>5000</v>
      </c>
      <c r="C2" s="31">
        <v>8500</v>
      </c>
      <c r="D2" s="31">
        <v>65000</v>
      </c>
    </row>
    <row r="3" spans="1:4" ht="15.75" x14ac:dyDescent="0.25">
      <c r="A3" s="31">
        <v>2018</v>
      </c>
      <c r="B3" s="86">
        <v>40000</v>
      </c>
      <c r="C3" s="31">
        <v>25000</v>
      </c>
      <c r="D3" s="31">
        <v>450000</v>
      </c>
    </row>
    <row r="4" spans="1:4" ht="15.75" x14ac:dyDescent="0.25">
      <c r="A4" s="31">
        <v>2019</v>
      </c>
      <c r="B4" s="86">
        <v>50000</v>
      </c>
      <c r="C4" s="31">
        <v>3600</v>
      </c>
      <c r="D4" s="31">
        <v>25000</v>
      </c>
    </row>
    <row r="5" spans="1:4" ht="15.75" x14ac:dyDescent="0.25">
      <c r="A5" s="31">
        <v>2020</v>
      </c>
      <c r="B5" s="86">
        <v>600000</v>
      </c>
      <c r="C5" s="31">
        <v>45000</v>
      </c>
      <c r="D5" s="31">
        <v>65000</v>
      </c>
    </row>
    <row r="6" spans="1:4" ht="15.75" x14ac:dyDescent="0.25">
      <c r="A6" s="31">
        <v>2021</v>
      </c>
      <c r="B6" s="86">
        <v>55000</v>
      </c>
      <c r="C6" s="31">
        <v>25000</v>
      </c>
      <c r="D6" s="31">
        <v>45000</v>
      </c>
    </row>
    <row r="11" spans="1:4" x14ac:dyDescent="0.25">
      <c r="A11" t="s">
        <v>118</v>
      </c>
    </row>
    <row r="12" spans="1:4" ht="15.75" x14ac:dyDescent="0.25">
      <c r="A12" s="30" t="s">
        <v>63</v>
      </c>
      <c r="B12">
        <f>MIN(B2:B6)</f>
        <v>5000</v>
      </c>
    </row>
    <row r="13" spans="1:4" ht="15.75" x14ac:dyDescent="0.25">
      <c r="A13" s="30" t="s">
        <v>64</v>
      </c>
      <c r="B13">
        <f>MIN(C2:C6)</f>
        <v>3600</v>
      </c>
    </row>
    <row r="14" spans="1:4" ht="15.75" x14ac:dyDescent="0.25">
      <c r="A14" s="30" t="s">
        <v>65</v>
      </c>
      <c r="B14">
        <f>MIN(D2:D6)</f>
        <v>25000</v>
      </c>
    </row>
    <row r="17" spans="18:21" x14ac:dyDescent="0.25">
      <c r="R17" t="s">
        <v>114</v>
      </c>
    </row>
    <row r="18" spans="18:21" ht="21" x14ac:dyDescent="0.35">
      <c r="R18" s="28" t="s">
        <v>117</v>
      </c>
      <c r="S18" s="28" t="s">
        <v>63</v>
      </c>
      <c r="T18" s="28" t="s">
        <v>64</v>
      </c>
      <c r="U18" s="28" t="s">
        <v>65</v>
      </c>
    </row>
    <row r="19" spans="18:21" ht="15.75" x14ac:dyDescent="0.25">
      <c r="R19" s="31">
        <v>2019</v>
      </c>
      <c r="S19">
        <f>VLOOKUP($R19,$A$2:$D$6,MATCH(S$18,$A$1:$D$1,0),0)</f>
        <v>50000</v>
      </c>
      <c r="T19">
        <f>VLOOKUP($R19,$A$2:$D$6,MATCH(T$18,$A$1:$D$1,0),0)</f>
        <v>3600</v>
      </c>
      <c r="U19">
        <f>VLOOKUP($R19,$A$2:$D$6,MATCH(U$18,$A$1:$D$1,0),0)</f>
        <v>25000</v>
      </c>
    </row>
    <row r="20" spans="18:21" ht="15.75" x14ac:dyDescent="0.25">
      <c r="R20" s="31">
        <v>2020</v>
      </c>
      <c r="S20">
        <f t="shared" ref="S20:U21" si="0">VLOOKUP($R20,$A$2:$D$6,MATCH(S$18,$A$1:$D$1,0),0)</f>
        <v>600000</v>
      </c>
      <c r="T20">
        <f t="shared" si="0"/>
        <v>45000</v>
      </c>
      <c r="U20">
        <f t="shared" si="0"/>
        <v>65000</v>
      </c>
    </row>
    <row r="21" spans="18:21" ht="15.75" x14ac:dyDescent="0.25">
      <c r="R21" s="31">
        <v>2021</v>
      </c>
      <c r="S21">
        <f t="shared" si="0"/>
        <v>55000</v>
      </c>
      <c r="T21">
        <f t="shared" si="0"/>
        <v>25000</v>
      </c>
      <c r="U21">
        <f t="shared" si="0"/>
        <v>45000</v>
      </c>
    </row>
  </sheetData>
  <conditionalFormatting sqref="A12:A14">
    <cfRule type="expression" dxfId="17" priority="1">
      <formula>"if(mod(row(),2)=0,""TRUE"",""FALSE"")"</formula>
    </cfRule>
    <cfRule type="expression" dxfId="16" priority="2">
      <formula>"if(mod(row(),2)=0,""TRUE"",""FALSE"")"</formula>
    </cfRule>
    <cfRule type="expression" dxfId="15" priority="3">
      <formula>"if(mod(row(),2=0),""TRUE"",""FALSE"")"</formula>
    </cfRule>
  </conditionalFormatting>
  <conditionalFormatting sqref="A1:D6">
    <cfRule type="expression" dxfId="14" priority="41">
      <formula>"if(mod(row(),2)=0,""TRUE"",""FALSE"")"</formula>
    </cfRule>
    <cfRule type="expression" dxfId="13" priority="42">
      <formula>"if(mod(row(),2)=0,""TRUE"",""FALSE"")"</formula>
    </cfRule>
    <cfRule type="expression" dxfId="12" priority="43">
      <formula>"if(mod(row(),2=0),""TRUE"",""FALSE"")"</formula>
    </cfRule>
    <cfRule type="expression" dxfId="11" priority="43">
      <formula>"if(mod(row(),2)=0,""TRUE"",""FALSE"")"</formula>
    </cfRule>
  </conditionalFormatting>
  <conditionalFormatting sqref="A2:D6">
    <cfRule type="expression" dxfId="10" priority="40">
      <formula>"if(mod(row(),2)=0,""TRUE"",""FALSE"")"</formula>
    </cfRule>
  </conditionalFormatting>
  <conditionalFormatting sqref="R19:R21">
    <cfRule type="expression" dxfId="9" priority="34">
      <formula>"if(mod(row(),2)=0,""TRUE"",""FALSE"")"</formula>
    </cfRule>
    <cfRule type="expression" dxfId="8" priority="35">
      <formula>"if(mod(row(),2)=0,""TRUE"",""FALSE"")"</formula>
    </cfRule>
    <cfRule type="expression" dxfId="7" priority="36">
      <formula>"if(mod(row(),2)=0,""TRUE"",""FALSE"")"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I17"/>
  <sheetViews>
    <sheetView showGridLines="0" tabSelected="1" zoomScale="53" workbookViewId="0">
      <selection activeCell="S16" sqref="S16"/>
    </sheetView>
  </sheetViews>
  <sheetFormatPr defaultRowHeight="15" x14ac:dyDescent="0.25"/>
  <cols>
    <col min="1" max="1" width="25.28515625" customWidth="1"/>
    <col min="2" max="2" width="22.7109375" customWidth="1"/>
    <col min="3" max="3" width="19.28515625" bestFit="1" customWidth="1"/>
    <col min="4" max="4" width="22.140625" customWidth="1"/>
    <col min="5" max="5" width="11.7109375" customWidth="1"/>
    <col min="6" max="6" width="12.5703125" bestFit="1" customWidth="1"/>
  </cols>
  <sheetData>
    <row r="1" spans="1:9" ht="23.25" x14ac:dyDescent="0.25">
      <c r="A1" s="112" t="s">
        <v>104</v>
      </c>
      <c r="B1" s="112"/>
      <c r="C1" s="112"/>
      <c r="D1" s="112"/>
      <c r="E1" s="59"/>
      <c r="F1" s="59"/>
      <c r="G1" s="59"/>
      <c r="H1" s="59"/>
      <c r="I1" s="60"/>
    </row>
    <row r="2" spans="1:9" ht="23.25" x14ac:dyDescent="0.35">
      <c r="A2" s="99" t="s">
        <v>91</v>
      </c>
      <c r="B2" s="99" t="s">
        <v>92</v>
      </c>
      <c r="C2" s="99" t="s">
        <v>93</v>
      </c>
      <c r="D2" s="99" t="s">
        <v>94</v>
      </c>
      <c r="I2" s="61"/>
    </row>
    <row r="3" spans="1:9" ht="23.25" x14ac:dyDescent="0.35">
      <c r="A3" s="100" t="s">
        <v>95</v>
      </c>
      <c r="B3" s="101">
        <v>200</v>
      </c>
      <c r="C3" s="101">
        <f>B3*D3</f>
        <v>2000</v>
      </c>
      <c r="D3" s="102">
        <v>10</v>
      </c>
      <c r="I3" s="61"/>
    </row>
    <row r="4" spans="1:9" ht="23.25" x14ac:dyDescent="0.35">
      <c r="A4" s="100" t="s">
        <v>96</v>
      </c>
      <c r="B4" s="103">
        <v>600</v>
      </c>
      <c r="C4" s="101">
        <f t="shared" ref="C4:C9" si="0">B4*D4</f>
        <v>1200</v>
      </c>
      <c r="D4" s="102">
        <v>2</v>
      </c>
      <c r="I4" s="61"/>
    </row>
    <row r="5" spans="1:9" ht="23.25" x14ac:dyDescent="0.35">
      <c r="A5" s="100" t="s">
        <v>97</v>
      </c>
      <c r="B5" s="101">
        <v>1200</v>
      </c>
      <c r="C5" s="101">
        <f t="shared" si="0"/>
        <v>3600</v>
      </c>
      <c r="D5" s="102">
        <v>3</v>
      </c>
      <c r="I5" s="61"/>
    </row>
    <row r="6" spans="1:9" ht="23.25" x14ac:dyDescent="0.35">
      <c r="A6" s="100" t="s">
        <v>98</v>
      </c>
      <c r="B6" s="101">
        <v>300</v>
      </c>
      <c r="C6" s="101">
        <f t="shared" si="0"/>
        <v>1200</v>
      </c>
      <c r="D6" s="102">
        <v>4</v>
      </c>
      <c r="I6" s="61"/>
    </row>
    <row r="7" spans="1:9" ht="23.25" x14ac:dyDescent="0.35">
      <c r="A7" s="100" t="s">
        <v>99</v>
      </c>
      <c r="B7" s="101">
        <v>700</v>
      </c>
      <c r="C7" s="101">
        <f t="shared" si="0"/>
        <v>3500</v>
      </c>
      <c r="D7" s="102">
        <v>5</v>
      </c>
      <c r="I7" s="61"/>
    </row>
    <row r="8" spans="1:9" ht="23.25" x14ac:dyDescent="0.35">
      <c r="A8" s="100" t="s">
        <v>100</v>
      </c>
      <c r="B8" s="101">
        <v>1200</v>
      </c>
      <c r="C8" s="101">
        <f t="shared" si="0"/>
        <v>7200</v>
      </c>
      <c r="D8" s="102">
        <v>6</v>
      </c>
      <c r="I8" s="61"/>
    </row>
    <row r="9" spans="1:9" ht="23.25" x14ac:dyDescent="0.35">
      <c r="A9" s="100" t="s">
        <v>101</v>
      </c>
      <c r="B9" s="101">
        <v>100</v>
      </c>
      <c r="C9" s="101">
        <f t="shared" si="0"/>
        <v>200</v>
      </c>
      <c r="D9" s="102">
        <v>2</v>
      </c>
      <c r="I9" s="61"/>
    </row>
    <row r="10" spans="1:9" ht="24" thickBot="1" x14ac:dyDescent="0.4">
      <c r="A10" s="62"/>
      <c r="B10" s="63"/>
      <c r="C10" s="63"/>
      <c r="D10" s="63"/>
      <c r="I10" s="61"/>
    </row>
    <row r="11" spans="1:9" ht="24" thickBot="1" x14ac:dyDescent="0.4">
      <c r="A11" s="93" t="s">
        <v>102</v>
      </c>
      <c r="B11" s="94">
        <f>SUM(C3:C9)</f>
        <v>18900</v>
      </c>
      <c r="C11" s="63"/>
      <c r="D11" s="63"/>
      <c r="I11" s="61"/>
    </row>
    <row r="12" spans="1:9" ht="24" thickBot="1" x14ac:dyDescent="0.4">
      <c r="A12" s="95" t="s">
        <v>103</v>
      </c>
      <c r="B12" s="96">
        <f>B11*10%</f>
        <v>1890</v>
      </c>
      <c r="C12" s="63"/>
      <c r="D12" s="63"/>
      <c r="E12" s="57" t="s">
        <v>103</v>
      </c>
      <c r="F12" s="58">
        <v>0.1</v>
      </c>
      <c r="I12" s="61"/>
    </row>
    <row r="13" spans="1:9" ht="24" thickBot="1" x14ac:dyDescent="0.4">
      <c r="A13" s="95" t="s">
        <v>105</v>
      </c>
      <c r="B13" s="96">
        <f>B11*12%</f>
        <v>2268</v>
      </c>
      <c r="C13" s="63"/>
      <c r="D13" s="63"/>
      <c r="E13" s="57" t="s">
        <v>105</v>
      </c>
      <c r="F13" s="58">
        <v>0.12</v>
      </c>
      <c r="I13" s="61"/>
    </row>
    <row r="14" spans="1:9" ht="24" thickBot="1" x14ac:dyDescent="0.4">
      <c r="A14" s="97" t="s">
        <v>66</v>
      </c>
      <c r="B14" s="98">
        <f>B11-B12+B13</f>
        <v>19278</v>
      </c>
      <c r="C14" s="63"/>
      <c r="D14" s="63"/>
      <c r="I14" s="61"/>
    </row>
    <row r="15" spans="1:9" x14ac:dyDescent="0.25">
      <c r="A15" s="66"/>
      <c r="I15" s="61"/>
    </row>
    <row r="16" spans="1:9" x14ac:dyDescent="0.25">
      <c r="A16" s="66"/>
      <c r="I16" s="61"/>
    </row>
    <row r="17" spans="1:9" ht="15.75" thickBot="1" x14ac:dyDescent="0.3">
      <c r="A17" s="67"/>
      <c r="B17" s="64"/>
      <c r="C17" s="64"/>
      <c r="D17" s="64"/>
      <c r="E17" s="64"/>
      <c r="F17" s="64"/>
      <c r="G17" s="64"/>
      <c r="H17" s="64"/>
      <c r="I17" s="65"/>
    </row>
  </sheetData>
  <mergeCells count="1">
    <mergeCell ref="A1:D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D11"/>
  <sheetViews>
    <sheetView workbookViewId="0">
      <selection activeCell="C5" sqref="C5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5" bestFit="1" customWidth="1"/>
    <col min="4" max="4" width="9.28515625" bestFit="1" customWidth="1"/>
  </cols>
  <sheetData>
    <row r="1" spans="1:4" x14ac:dyDescent="0.25">
      <c r="A1" s="4" t="s">
        <v>62</v>
      </c>
      <c r="B1" s="4" t="s">
        <v>63</v>
      </c>
      <c r="C1" s="4" t="s">
        <v>64</v>
      </c>
      <c r="D1" s="4" t="s">
        <v>65</v>
      </c>
    </row>
    <row r="2" spans="1:4" x14ac:dyDescent="0.25">
      <c r="A2" s="5">
        <v>2014</v>
      </c>
      <c r="B2" s="5">
        <v>20000</v>
      </c>
      <c r="C2" s="5">
        <v>6500</v>
      </c>
      <c r="D2" s="5">
        <v>250000</v>
      </c>
    </row>
    <row r="3" spans="1:4" x14ac:dyDescent="0.25">
      <c r="A3" s="5">
        <v>2017</v>
      </c>
      <c r="B3" s="5">
        <v>5000</v>
      </c>
      <c r="C3" s="5">
        <v>8500</v>
      </c>
      <c r="D3" s="5">
        <v>65000</v>
      </c>
    </row>
    <row r="4" spans="1:4" x14ac:dyDescent="0.25">
      <c r="A4" s="5">
        <v>2018</v>
      </c>
      <c r="B4" s="5">
        <v>40000</v>
      </c>
      <c r="C4" s="5">
        <v>25000</v>
      </c>
      <c r="D4" s="5">
        <v>450000</v>
      </c>
    </row>
    <row r="5" spans="1:4" x14ac:dyDescent="0.25">
      <c r="A5" s="5">
        <v>2019</v>
      </c>
      <c r="B5" s="5">
        <v>50000</v>
      </c>
      <c r="C5" s="5">
        <v>3600</v>
      </c>
      <c r="D5" s="5">
        <v>25000</v>
      </c>
    </row>
    <row r="6" spans="1:4" x14ac:dyDescent="0.25">
      <c r="A6" s="5">
        <v>2020</v>
      </c>
      <c r="B6" s="5">
        <v>600000</v>
      </c>
      <c r="C6" s="5">
        <v>45000</v>
      </c>
      <c r="D6" s="5">
        <v>65000</v>
      </c>
    </row>
    <row r="7" spans="1:4" x14ac:dyDescent="0.25">
      <c r="A7" s="5">
        <v>2021</v>
      </c>
      <c r="B7" s="5">
        <v>55000</v>
      </c>
      <c r="C7" s="5">
        <v>25000</v>
      </c>
      <c r="D7" s="5">
        <v>45000</v>
      </c>
    </row>
    <row r="8" spans="1:4" x14ac:dyDescent="0.25">
      <c r="A8" s="5">
        <v>2018</v>
      </c>
      <c r="B8" s="5">
        <v>5200</v>
      </c>
      <c r="C8" s="5">
        <v>47000</v>
      </c>
      <c r="D8" s="5">
        <v>450000</v>
      </c>
    </row>
    <row r="9" spans="1:4" x14ac:dyDescent="0.25">
      <c r="A9" s="5">
        <v>2017</v>
      </c>
      <c r="B9" s="5">
        <v>4200</v>
      </c>
      <c r="C9" s="5">
        <v>65000</v>
      </c>
      <c r="D9" s="5">
        <v>650000</v>
      </c>
    </row>
    <row r="10" spans="1:4" x14ac:dyDescent="0.25">
      <c r="A10" s="5">
        <v>2015</v>
      </c>
      <c r="B10" s="5">
        <v>10000</v>
      </c>
      <c r="C10" s="5">
        <v>45000</v>
      </c>
      <c r="D10" s="5">
        <v>45000</v>
      </c>
    </row>
    <row r="11" spans="1:4" x14ac:dyDescent="0.25">
      <c r="A11" s="5">
        <v>2016</v>
      </c>
      <c r="B11" s="5">
        <v>80000</v>
      </c>
      <c r="C11" s="5">
        <v>2500</v>
      </c>
      <c r="D11" s="5">
        <v>85000</v>
      </c>
    </row>
  </sheetData>
  <conditionalFormatting sqref="A2">
    <cfRule type="expression" dxfId="6" priority="7">
      <formula>"if(mod(row(),2)=0,""TRUE"",""FALSE"")"</formula>
    </cfRule>
    <cfRule type="expression" dxfId="5" priority="8">
      <formula>"if(mod(row(),2=0,""TRUE"",""FALSE"")"</formula>
    </cfRule>
    <cfRule type="expression" priority="9">
      <formula>"if(mod(row(),2=0,""TRUE"",""FALSE"")"</formula>
    </cfRule>
  </conditionalFormatting>
  <conditionalFormatting sqref="A1:D11">
    <cfRule type="expression" dxfId="4" priority="1">
      <formula>"if(mod(row(),2=0),""TRUE"",""FALSE"")"</formula>
    </cfRule>
    <cfRule type="expression" dxfId="3" priority="2">
      <formula>"if(mod(row(),2)=0,""TRUE"",""FALSE"")"</formula>
    </cfRule>
    <cfRule type="expression" dxfId="2" priority="3">
      <formula>"if(mod(row(),2)=0,""TRUE"",""FALSE"")"</formula>
    </cfRule>
    <cfRule type="expression" dxfId="1" priority="5">
      <formula>"if(mod(row(),2)=0,""TRUE"",""FALSE"")"</formula>
    </cfRule>
  </conditionalFormatting>
  <conditionalFormatting sqref="A2:D11">
    <cfRule type="expression" dxfId="0" priority="6">
      <formula>"if(mod(row(),2)=0,""TRUE"",""FALSE"")"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8"/>
  <sheetViews>
    <sheetView topLeftCell="A6" workbookViewId="0">
      <selection activeCell="S19" sqref="S19"/>
    </sheetView>
  </sheetViews>
  <sheetFormatPr defaultRowHeight="15" x14ac:dyDescent="0.25"/>
  <sheetData>
    <row r="1" spans="1:2" x14ac:dyDescent="0.25">
      <c r="A1" t="s">
        <v>107</v>
      </c>
      <c r="B1" t="s">
        <v>108</v>
      </c>
    </row>
    <row r="2" spans="1:2" x14ac:dyDescent="0.25">
      <c r="A2" t="s">
        <v>34</v>
      </c>
      <c r="B2">
        <v>5</v>
      </c>
    </row>
    <row r="3" spans="1:2" x14ac:dyDescent="0.25">
      <c r="A3" t="s">
        <v>37</v>
      </c>
      <c r="B3">
        <v>2</v>
      </c>
    </row>
    <row r="4" spans="1:2" x14ac:dyDescent="0.25">
      <c r="A4" t="s">
        <v>35</v>
      </c>
      <c r="B4">
        <v>4</v>
      </c>
    </row>
    <row r="5" spans="1:2" x14ac:dyDescent="0.25">
      <c r="A5" t="s">
        <v>32</v>
      </c>
      <c r="B5">
        <v>1</v>
      </c>
    </row>
    <row r="6" spans="1:2" x14ac:dyDescent="0.25">
      <c r="A6" t="s">
        <v>38</v>
      </c>
      <c r="B6">
        <v>7</v>
      </c>
    </row>
    <row r="7" spans="1:2" x14ac:dyDescent="0.25">
      <c r="A7" t="s">
        <v>36</v>
      </c>
      <c r="B7">
        <v>3</v>
      </c>
    </row>
    <row r="8" spans="1:2" x14ac:dyDescent="0.25">
      <c r="A8" t="s">
        <v>33</v>
      </c>
      <c r="B8">
        <v>6</v>
      </c>
    </row>
  </sheetData>
  <sortState xmlns:xlrd2="http://schemas.microsoft.com/office/spreadsheetml/2017/richdata2" ref="A2:B8">
    <sortCondition descending="1" ref="A2:A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I43"/>
  <sheetViews>
    <sheetView topLeftCell="A2" zoomScale="72" workbookViewId="0">
      <selection activeCell="E23" sqref="E23"/>
    </sheetView>
  </sheetViews>
  <sheetFormatPr defaultRowHeight="15" x14ac:dyDescent="0.25"/>
  <cols>
    <col min="1" max="1" width="14.5703125" customWidth="1"/>
    <col min="2" max="2" width="15.28515625" customWidth="1"/>
    <col min="3" max="3" width="13.140625" bestFit="1" customWidth="1"/>
    <col min="4" max="4" width="16.42578125" bestFit="1" customWidth="1"/>
    <col min="5" max="5" width="26.85546875" style="51" customWidth="1"/>
    <col min="6" max="6" width="19.5703125" style="17" customWidth="1"/>
  </cols>
  <sheetData>
    <row r="1" spans="1:9" ht="18.75" x14ac:dyDescent="0.3">
      <c r="A1" s="2" t="s">
        <v>0</v>
      </c>
      <c r="B1" s="2" t="s">
        <v>1</v>
      </c>
      <c r="C1" s="2" t="s">
        <v>48</v>
      </c>
      <c r="D1" s="2" t="s">
        <v>39</v>
      </c>
      <c r="E1" s="48" t="s">
        <v>2</v>
      </c>
      <c r="F1" s="47" t="s">
        <v>61</v>
      </c>
      <c r="G1" s="47" t="s">
        <v>124</v>
      </c>
    </row>
    <row r="2" spans="1:9" ht="18.75" x14ac:dyDescent="0.3">
      <c r="A2" s="1" t="s">
        <v>18</v>
      </c>
      <c r="B2" s="1" t="s">
        <v>6</v>
      </c>
      <c r="C2" s="1" t="s">
        <v>49</v>
      </c>
      <c r="D2" s="1" t="s">
        <v>40</v>
      </c>
      <c r="E2" s="49">
        <v>650000</v>
      </c>
      <c r="F2" s="3">
        <v>43030</v>
      </c>
    </row>
    <row r="3" spans="1:9" ht="18.75" x14ac:dyDescent="0.3">
      <c r="A3" s="1" t="s">
        <v>3</v>
      </c>
      <c r="B3" s="1" t="s">
        <v>4</v>
      </c>
      <c r="C3" s="1" t="s">
        <v>50</v>
      </c>
      <c r="D3" s="1" t="s">
        <v>41</v>
      </c>
      <c r="E3" s="49">
        <v>100000</v>
      </c>
      <c r="F3" s="3">
        <v>44465</v>
      </c>
      <c r="H3" s="1" t="s">
        <v>40</v>
      </c>
      <c r="I3">
        <f>SUMIFS($E$2:$E$17,$D$2:$D$17,H3)</f>
        <v>1599000</v>
      </c>
    </row>
    <row r="4" spans="1:9" ht="18.75" x14ac:dyDescent="0.3">
      <c r="A4" s="1" t="s">
        <v>7</v>
      </c>
      <c r="B4" s="1" t="s">
        <v>8</v>
      </c>
      <c r="C4" s="1" t="s">
        <v>51</v>
      </c>
      <c r="D4" s="1" t="s">
        <v>42</v>
      </c>
      <c r="E4" s="49">
        <v>150000</v>
      </c>
      <c r="F4" s="3">
        <v>44362</v>
      </c>
      <c r="H4" s="1" t="s">
        <v>41</v>
      </c>
      <c r="I4">
        <f t="shared" ref="I4:I6" si="0">SUMIFS($E$2:$E$17,$D$2:$D$17,H4)</f>
        <v>855000</v>
      </c>
    </row>
    <row r="5" spans="1:9" ht="18.75" x14ac:dyDescent="0.3">
      <c r="A5" s="1" t="s">
        <v>5</v>
      </c>
      <c r="B5" s="1" t="s">
        <v>6</v>
      </c>
      <c r="C5" s="1" t="s">
        <v>52</v>
      </c>
      <c r="D5" s="1" t="s">
        <v>43</v>
      </c>
      <c r="E5" s="49">
        <v>250000</v>
      </c>
      <c r="F5" s="3">
        <v>43691</v>
      </c>
      <c r="H5" s="1" t="s">
        <v>42</v>
      </c>
      <c r="I5">
        <f t="shared" si="0"/>
        <v>1100000</v>
      </c>
    </row>
    <row r="6" spans="1:9" ht="18.75" x14ac:dyDescent="0.3">
      <c r="A6" s="1" t="s">
        <v>19</v>
      </c>
      <c r="B6" s="1" t="s">
        <v>20</v>
      </c>
      <c r="C6" s="1" t="s">
        <v>53</v>
      </c>
      <c r="D6" s="1" t="s">
        <v>40</v>
      </c>
      <c r="E6" s="49">
        <v>49000</v>
      </c>
      <c r="F6" s="3">
        <v>43030</v>
      </c>
      <c r="H6" s="1" t="s">
        <v>43</v>
      </c>
      <c r="I6">
        <f t="shared" si="0"/>
        <v>1150000</v>
      </c>
    </row>
    <row r="7" spans="1:9" ht="18.75" x14ac:dyDescent="0.3">
      <c r="A7" s="1" t="s">
        <v>19</v>
      </c>
      <c r="B7" s="1" t="s">
        <v>17</v>
      </c>
      <c r="C7" s="1" t="s">
        <v>49</v>
      </c>
      <c r="D7" s="1" t="s">
        <v>41</v>
      </c>
      <c r="E7" s="49">
        <v>55000</v>
      </c>
      <c r="F7" s="3">
        <v>42273</v>
      </c>
      <c r="I7">
        <f>SUM(I3:I6)</f>
        <v>4704000</v>
      </c>
    </row>
    <row r="8" spans="1:9" ht="18.75" x14ac:dyDescent="0.3">
      <c r="A8" s="1" t="s">
        <v>11</v>
      </c>
      <c r="B8" s="1" t="s">
        <v>12</v>
      </c>
      <c r="C8" s="1" t="s">
        <v>50</v>
      </c>
      <c r="D8" s="1" t="s">
        <v>42</v>
      </c>
      <c r="E8" s="49">
        <v>450000</v>
      </c>
      <c r="F8" s="3">
        <v>44362</v>
      </c>
    </row>
    <row r="9" spans="1:9" ht="18.75" x14ac:dyDescent="0.3">
      <c r="A9" s="1" t="s">
        <v>9</v>
      </c>
      <c r="B9" s="1" t="s">
        <v>10</v>
      </c>
      <c r="C9" s="1" t="s">
        <v>51</v>
      </c>
      <c r="D9" s="1" t="s">
        <v>43</v>
      </c>
      <c r="E9" s="49">
        <v>300000</v>
      </c>
      <c r="F9" s="3">
        <v>44491</v>
      </c>
    </row>
    <row r="10" spans="1:9" ht="18.75" x14ac:dyDescent="0.3">
      <c r="A10" s="1" t="s">
        <v>15</v>
      </c>
      <c r="B10" s="1" t="s">
        <v>16</v>
      </c>
      <c r="C10" s="1" t="s">
        <v>52</v>
      </c>
      <c r="D10" s="1" t="s">
        <v>40</v>
      </c>
      <c r="E10" s="49">
        <v>650000</v>
      </c>
      <c r="F10" s="3">
        <v>42273</v>
      </c>
    </row>
    <row r="11" spans="1:9" ht="18.75" x14ac:dyDescent="0.3">
      <c r="A11" s="1" t="s">
        <v>13</v>
      </c>
      <c r="B11" s="1" t="s">
        <v>14</v>
      </c>
      <c r="C11" s="1" t="s">
        <v>53</v>
      </c>
      <c r="D11" s="1" t="s">
        <v>41</v>
      </c>
      <c r="E11" s="49">
        <v>550000</v>
      </c>
      <c r="F11" s="3">
        <v>44465</v>
      </c>
      <c r="H11" s="74">
        <f>LARGE(E2:E17,1)</f>
        <v>650000</v>
      </c>
    </row>
    <row r="12" spans="1:9" ht="18.75" x14ac:dyDescent="0.3">
      <c r="A12" s="1" t="s">
        <v>44</v>
      </c>
      <c r="B12" s="1" t="s">
        <v>45</v>
      </c>
      <c r="C12" s="1" t="s">
        <v>49</v>
      </c>
      <c r="D12" s="1" t="s">
        <v>42</v>
      </c>
      <c r="E12" s="49">
        <v>450000</v>
      </c>
      <c r="F12" s="3">
        <v>42536</v>
      </c>
      <c r="H12" s="74">
        <f>LARGE(E2:E17,2)</f>
        <v>650000</v>
      </c>
    </row>
    <row r="13" spans="1:9" ht="18.75" x14ac:dyDescent="0.3">
      <c r="A13" s="1" t="s">
        <v>46</v>
      </c>
      <c r="B13" s="1" t="s">
        <v>47</v>
      </c>
      <c r="C13" s="1" t="s">
        <v>50</v>
      </c>
      <c r="D13" s="1" t="s">
        <v>43</v>
      </c>
      <c r="E13" s="49">
        <v>350000</v>
      </c>
      <c r="F13" s="3">
        <v>44260</v>
      </c>
      <c r="H13" s="74">
        <f>LARGE(E2:E17,3)</f>
        <v>550000</v>
      </c>
    </row>
    <row r="14" spans="1:9" ht="18.75" x14ac:dyDescent="0.3">
      <c r="A14" s="1" t="s">
        <v>54</v>
      </c>
      <c r="B14" s="1" t="s">
        <v>17</v>
      </c>
      <c r="C14" s="1" t="s">
        <v>49</v>
      </c>
      <c r="D14" s="1" t="s">
        <v>40</v>
      </c>
      <c r="E14" s="50">
        <v>250000</v>
      </c>
      <c r="F14" s="3">
        <v>43062</v>
      </c>
    </row>
    <row r="15" spans="1:9" ht="18.75" x14ac:dyDescent="0.3">
      <c r="A15" s="1" t="s">
        <v>55</v>
      </c>
      <c r="B15" s="1" t="s">
        <v>56</v>
      </c>
      <c r="C15" s="1" t="s">
        <v>50</v>
      </c>
      <c r="D15" s="1" t="s">
        <v>41</v>
      </c>
      <c r="E15" s="49">
        <v>150000</v>
      </c>
      <c r="F15" s="3">
        <v>43325</v>
      </c>
    </row>
    <row r="16" spans="1:9" ht="18.75" x14ac:dyDescent="0.3">
      <c r="A16" s="1" t="s">
        <v>57</v>
      </c>
      <c r="B16" s="1" t="s">
        <v>58</v>
      </c>
      <c r="C16" s="1" t="s">
        <v>51</v>
      </c>
      <c r="D16" s="1" t="s">
        <v>42</v>
      </c>
      <c r="E16" s="50">
        <v>50000</v>
      </c>
      <c r="F16" s="3">
        <v>44319</v>
      </c>
    </row>
    <row r="17" spans="1:6" ht="18.75" x14ac:dyDescent="0.3">
      <c r="A17" s="1" t="s">
        <v>59</v>
      </c>
      <c r="B17" s="1" t="s">
        <v>60</v>
      </c>
      <c r="C17" s="1" t="s">
        <v>51</v>
      </c>
      <c r="D17" s="1" t="s">
        <v>43</v>
      </c>
      <c r="E17" s="49">
        <v>250000</v>
      </c>
      <c r="F17" s="3">
        <v>43851</v>
      </c>
    </row>
    <row r="18" spans="1:6" hidden="1" x14ac:dyDescent="0.25">
      <c r="E18" s="51">
        <f>SUM(E2:E17)</f>
        <v>4704000</v>
      </c>
    </row>
    <row r="26" spans="1:6" x14ac:dyDescent="0.25">
      <c r="C26" s="104" t="s">
        <v>120</v>
      </c>
      <c r="D26" t="s">
        <v>123</v>
      </c>
      <c r="E26"/>
    </row>
    <row r="27" spans="1:6" x14ac:dyDescent="0.25">
      <c r="C27" s="105" t="s">
        <v>52</v>
      </c>
      <c r="D27" s="106">
        <v>450000</v>
      </c>
      <c r="E27"/>
    </row>
    <row r="28" spans="1:6" x14ac:dyDescent="0.25">
      <c r="C28" s="105" t="s">
        <v>53</v>
      </c>
      <c r="D28" s="106">
        <v>299500</v>
      </c>
      <c r="E28"/>
    </row>
    <row r="29" spans="1:6" x14ac:dyDescent="0.25">
      <c r="C29" s="105" t="s">
        <v>49</v>
      </c>
      <c r="D29" s="106">
        <v>351250</v>
      </c>
      <c r="E29"/>
    </row>
    <row r="30" spans="1:6" x14ac:dyDescent="0.25">
      <c r="C30" s="105" t="s">
        <v>51</v>
      </c>
      <c r="D30" s="106">
        <v>187500</v>
      </c>
      <c r="E30"/>
    </row>
    <row r="31" spans="1:6" x14ac:dyDescent="0.25">
      <c r="C31" s="105" t="s">
        <v>50</v>
      </c>
      <c r="D31" s="106">
        <v>262500</v>
      </c>
      <c r="E31"/>
    </row>
    <row r="32" spans="1:6" x14ac:dyDescent="0.25">
      <c r="C32" s="105" t="s">
        <v>121</v>
      </c>
      <c r="D32" s="106">
        <v>294000</v>
      </c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</sheetData>
  <autoFilter ref="A1:F18" xr:uid="{00000000-0009-0000-0000-000002000000}">
    <filterColumn colId="2">
      <customFilters>
        <customFilter operator="notEqual" val=" "/>
      </customFilters>
    </filterColumn>
  </autoFilter>
  <phoneticPr fontId="4" type="noConversion"/>
  <conditionalFormatting sqref="E2:E17">
    <cfRule type="top10" dxfId="57" priority="1" rank="3"/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33"/>
  <sheetViews>
    <sheetView zoomScale="68" workbookViewId="0">
      <selection activeCell="J13" sqref="J13"/>
    </sheetView>
  </sheetViews>
  <sheetFormatPr defaultRowHeight="15" x14ac:dyDescent="0.25"/>
  <cols>
    <col min="1" max="1" width="10.85546875" customWidth="1"/>
    <col min="2" max="2" width="15.7109375" customWidth="1"/>
    <col min="3" max="3" width="14" customWidth="1"/>
    <col min="4" max="4" width="14.5703125" style="76" customWidth="1"/>
  </cols>
  <sheetData>
    <row r="1" spans="1:4" x14ac:dyDescent="0.25">
      <c r="A1" s="4" t="s">
        <v>62</v>
      </c>
      <c r="B1" s="4" t="s">
        <v>63</v>
      </c>
      <c r="C1" s="4" t="s">
        <v>64</v>
      </c>
      <c r="D1" s="75" t="s">
        <v>65</v>
      </c>
    </row>
    <row r="2" spans="1:4" x14ac:dyDescent="0.25">
      <c r="A2" s="5">
        <v>2014</v>
      </c>
      <c r="B2" s="5">
        <v>20000</v>
      </c>
      <c r="C2" s="5">
        <v>6500</v>
      </c>
      <c r="D2" s="77">
        <v>250000</v>
      </c>
    </row>
    <row r="3" spans="1:4" x14ac:dyDescent="0.25">
      <c r="A3" s="5">
        <v>2017</v>
      </c>
      <c r="B3" s="5">
        <v>5000</v>
      </c>
      <c r="C3" s="5">
        <v>8500</v>
      </c>
      <c r="D3" s="77">
        <v>888888</v>
      </c>
    </row>
    <row r="4" spans="1:4" x14ac:dyDescent="0.25">
      <c r="A4" s="5">
        <v>2018</v>
      </c>
      <c r="B4" s="5">
        <v>40000</v>
      </c>
      <c r="C4" s="5">
        <v>25000</v>
      </c>
      <c r="D4" s="77">
        <v>450000</v>
      </c>
    </row>
    <row r="5" spans="1:4" x14ac:dyDescent="0.25">
      <c r="A5" s="5">
        <v>2019</v>
      </c>
      <c r="B5" s="5">
        <v>50000</v>
      </c>
      <c r="C5" s="5">
        <v>3600</v>
      </c>
      <c r="D5" s="77">
        <v>25000</v>
      </c>
    </row>
    <row r="6" spans="1:4" x14ac:dyDescent="0.25">
      <c r="A6" s="5">
        <v>2020</v>
      </c>
      <c r="B6" s="5">
        <v>600000</v>
      </c>
      <c r="C6" s="5">
        <v>45000</v>
      </c>
      <c r="D6" s="77">
        <v>65000</v>
      </c>
    </row>
    <row r="7" spans="1:4" x14ac:dyDescent="0.25">
      <c r="A7" s="5">
        <v>2021</v>
      </c>
      <c r="B7" s="5">
        <v>55000</v>
      </c>
      <c r="C7" s="5">
        <v>25000</v>
      </c>
      <c r="D7" s="77">
        <v>45000</v>
      </c>
    </row>
    <row r="8" spans="1:4" x14ac:dyDescent="0.25">
      <c r="A8" s="5">
        <v>2018</v>
      </c>
      <c r="B8" s="5">
        <v>5200</v>
      </c>
      <c r="C8" s="5">
        <v>47000</v>
      </c>
      <c r="D8" s="77">
        <v>450000</v>
      </c>
    </row>
    <row r="9" spans="1:4" x14ac:dyDescent="0.25">
      <c r="A9" s="5">
        <v>2017</v>
      </c>
      <c r="B9" s="5">
        <v>4200</v>
      </c>
      <c r="C9" s="5">
        <v>65000</v>
      </c>
      <c r="D9" s="77">
        <v>650000</v>
      </c>
    </row>
    <row r="10" spans="1:4" x14ac:dyDescent="0.25">
      <c r="A10" s="5">
        <v>2015</v>
      </c>
      <c r="B10" s="5">
        <v>10000</v>
      </c>
      <c r="C10" s="5">
        <v>45000</v>
      </c>
      <c r="D10" s="77">
        <v>45000</v>
      </c>
    </row>
    <row r="11" spans="1:4" x14ac:dyDescent="0.25">
      <c r="A11" s="5">
        <v>2016</v>
      </c>
      <c r="B11" s="5">
        <v>80000</v>
      </c>
      <c r="C11" s="5">
        <v>2500</v>
      </c>
      <c r="D11" s="77">
        <v>85000</v>
      </c>
    </row>
    <row r="33" spans="7:7" x14ac:dyDescent="0.25">
      <c r="G33" t="s">
        <v>119</v>
      </c>
    </row>
  </sheetData>
  <conditionalFormatting sqref="A2">
    <cfRule type="expression" dxfId="56" priority="8">
      <formula>"if(mod(row(),2)=0,""TRUE"",""FALSE"")"</formula>
    </cfRule>
    <cfRule type="expression" dxfId="55" priority="9">
      <formula>"if(mod(row(),2=0,""TRUE"",""FALSE"")"</formula>
    </cfRule>
    <cfRule type="expression" priority="10">
      <formula>"if(mod(row(),2=0,""TRUE"",""FALSE"")"</formula>
    </cfRule>
  </conditionalFormatting>
  <conditionalFormatting sqref="A1:D11">
    <cfRule type="expression" dxfId="54" priority="3">
      <formula>"if(mod(row(),2)=0,""TRUE"",""FALSE"")"</formula>
    </cfRule>
    <cfRule type="expression" dxfId="53" priority="5">
      <formula>"if(mod(row(),2)=0,""TRUE"",""FALSE"")"</formula>
    </cfRule>
  </conditionalFormatting>
  <conditionalFormatting sqref="A1:D1048576">
    <cfRule type="expression" dxfId="52" priority="1">
      <formula>"if(mod(row(),2=0),""TRUE"",""FALSE"")"</formula>
    </cfRule>
    <cfRule type="expression" dxfId="51" priority="2">
      <formula>"if(mod(row(),2)=0,""TRUE"",""FALSE"")"</formula>
    </cfRule>
  </conditionalFormatting>
  <conditionalFormatting sqref="A2:D11">
    <cfRule type="expression" dxfId="50" priority="7">
      <formula>"if(mod(row(),2)=0,""TRUE"",""FALSE"")"</formula>
    </cfRule>
  </conditionalFormatting>
  <conditionalFormatting sqref="F9">
    <cfRule type="expression" dxfId="49" priority="6">
      <formula>"if(mod(row(),2)=0,""TRUE"",""FALSE"")"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2"/>
  <sheetViews>
    <sheetView zoomScale="76" workbookViewId="0">
      <selection activeCell="N17" sqref="N17"/>
    </sheetView>
  </sheetViews>
  <sheetFormatPr defaultRowHeight="15" x14ac:dyDescent="0.25"/>
  <cols>
    <col min="1" max="1" width="11.42578125" customWidth="1"/>
    <col min="2" max="2" width="12.85546875" customWidth="1"/>
    <col min="3" max="3" width="13.28515625" customWidth="1"/>
    <col min="4" max="4" width="15.5703125" customWidth="1"/>
    <col min="5" max="5" width="13.28515625" customWidth="1"/>
  </cols>
  <sheetData>
    <row r="1" spans="1:5" x14ac:dyDescent="0.25">
      <c r="A1" s="4" t="s">
        <v>62</v>
      </c>
      <c r="B1" t="s">
        <v>63</v>
      </c>
      <c r="C1" t="s">
        <v>64</v>
      </c>
      <c r="D1" t="s">
        <v>65</v>
      </c>
      <c r="E1" t="s">
        <v>0</v>
      </c>
    </row>
    <row r="2" spans="1:5" x14ac:dyDescent="0.25">
      <c r="A2" s="5">
        <v>2014</v>
      </c>
      <c r="B2">
        <v>20000</v>
      </c>
      <c r="C2">
        <v>6500</v>
      </c>
      <c r="D2">
        <v>250000</v>
      </c>
      <c r="E2" t="s">
        <v>18</v>
      </c>
    </row>
    <row r="3" spans="1:5" x14ac:dyDescent="0.25">
      <c r="A3" s="5">
        <v>2017</v>
      </c>
      <c r="B3">
        <v>5000</v>
      </c>
      <c r="C3">
        <v>8500</v>
      </c>
      <c r="D3">
        <v>65000</v>
      </c>
      <c r="E3" t="s">
        <v>3</v>
      </c>
    </row>
    <row r="4" spans="1:5" x14ac:dyDescent="0.25">
      <c r="A4" s="5">
        <v>2018</v>
      </c>
      <c r="B4">
        <v>40000</v>
      </c>
      <c r="C4">
        <v>25000</v>
      </c>
      <c r="D4">
        <v>450000</v>
      </c>
      <c r="E4" t="s">
        <v>7</v>
      </c>
    </row>
    <row r="5" spans="1:5" x14ac:dyDescent="0.25">
      <c r="A5" s="5">
        <v>2019</v>
      </c>
      <c r="B5">
        <v>50000</v>
      </c>
      <c r="C5">
        <v>3600</v>
      </c>
      <c r="D5">
        <v>25000</v>
      </c>
      <c r="E5" t="s">
        <v>5</v>
      </c>
    </row>
    <row r="6" spans="1:5" x14ac:dyDescent="0.25">
      <c r="A6" s="5">
        <v>2020</v>
      </c>
      <c r="B6">
        <v>600000</v>
      </c>
      <c r="C6">
        <v>45000</v>
      </c>
      <c r="D6">
        <v>65000</v>
      </c>
      <c r="E6" t="s">
        <v>19</v>
      </c>
    </row>
    <row r="7" spans="1:5" x14ac:dyDescent="0.25">
      <c r="A7" s="5">
        <v>2021</v>
      </c>
      <c r="B7">
        <v>55000</v>
      </c>
      <c r="C7">
        <v>25000</v>
      </c>
      <c r="D7">
        <v>45000</v>
      </c>
      <c r="E7" t="s">
        <v>19</v>
      </c>
    </row>
    <row r="8" spans="1:5" x14ac:dyDescent="0.25">
      <c r="A8" s="5">
        <v>2018</v>
      </c>
      <c r="B8">
        <v>5200</v>
      </c>
      <c r="C8">
        <v>47000</v>
      </c>
      <c r="D8">
        <v>450000</v>
      </c>
      <c r="E8" t="s">
        <v>11</v>
      </c>
    </row>
    <row r="9" spans="1:5" x14ac:dyDescent="0.25">
      <c r="A9" s="5">
        <v>2017</v>
      </c>
      <c r="B9">
        <v>4200</v>
      </c>
      <c r="C9">
        <v>65000</v>
      </c>
      <c r="D9">
        <v>650000</v>
      </c>
      <c r="E9" t="s">
        <v>9</v>
      </c>
    </row>
    <row r="10" spans="1:5" x14ac:dyDescent="0.25">
      <c r="A10" s="5">
        <v>2015</v>
      </c>
      <c r="B10">
        <v>10000</v>
      </c>
      <c r="C10">
        <v>45000</v>
      </c>
      <c r="D10">
        <v>45000</v>
      </c>
      <c r="E10" t="s">
        <v>15</v>
      </c>
    </row>
    <row r="11" spans="1:5" x14ac:dyDescent="0.25">
      <c r="A11" s="5">
        <v>2016</v>
      </c>
      <c r="B11">
        <v>80000</v>
      </c>
      <c r="C11">
        <v>2500</v>
      </c>
      <c r="D11">
        <v>85000</v>
      </c>
      <c r="E11" t="s">
        <v>13</v>
      </c>
    </row>
    <row r="12" spans="1:5" x14ac:dyDescent="0.25">
      <c r="B12">
        <v>2000</v>
      </c>
    </row>
  </sheetData>
  <conditionalFormatting sqref="A1:A11">
    <cfRule type="expression" dxfId="48" priority="15">
      <formula>"if(mod(row(),2=0),""TRUE"",""FALSE"")"</formula>
    </cfRule>
    <cfRule type="expression" dxfId="47" priority="16">
      <formula>"if(mod(row(),2)=0,""TRUE"",""FALSE"")"</formula>
    </cfRule>
    <cfRule type="expression" dxfId="46" priority="17">
      <formula>"if(mod(row(),2)=0,""TRUE"",""FALSE"")"</formula>
    </cfRule>
    <cfRule type="expression" dxfId="45" priority="19">
      <formula>"if(mod(row(),2)=0,""TRUE"",""FALSE"")"</formula>
    </cfRule>
  </conditionalFormatting>
  <conditionalFormatting sqref="A2">
    <cfRule type="expression" dxfId="44" priority="22">
      <formula>"if(mod(row(),2=0,""TRUE"",""FALSE"")"</formula>
    </cfRule>
    <cfRule type="expression" priority="23">
      <formula>"if(mod(row(),2=0,""TRUE"",""FALSE"")"</formula>
    </cfRule>
  </conditionalFormatting>
  <conditionalFormatting sqref="A2:A11">
    <cfRule type="expression" dxfId="43" priority="20">
      <formula>"if(mod(row(),2)=0,""TRUE"",""FALSE"")"</formula>
    </cfRule>
  </conditionalFormatting>
  <conditionalFormatting sqref="B2:B11">
    <cfRule type="colorScale" priority="5">
      <colorScale>
        <cfvo type="num" val="&quot;&lt;5000&quot;"/>
        <cfvo type="num" val="&quot;&gt;5000&quot;"/>
        <color rgb="FFFF7128"/>
        <color rgb="FFFFEF9C"/>
      </colorScale>
    </cfRule>
  </conditionalFormatting>
  <conditionalFormatting sqref="B2:C11 B12">
    <cfRule type="expression" dxfId="42" priority="6" stopIfTrue="1">
      <formula>IF($B$2:$D$12,"&lt;5000")</formula>
    </cfRule>
    <cfRule type="colorScale" priority="7">
      <colorScale>
        <cfvo type="num" val="&quot;&gt;5000&quot;"/>
        <cfvo type="num" val="&quot;&lt;=5000&quot;"/>
        <color rgb="FFFF7128"/>
        <color rgb="FF00B050"/>
      </colorScale>
    </cfRule>
  </conditionalFormatting>
  <conditionalFormatting sqref="B2:C11">
    <cfRule type="cellIs" dxfId="41" priority="3" operator="greaterThanOrEqual">
      <formula>5000</formula>
    </cfRule>
  </conditionalFormatting>
  <conditionalFormatting sqref="D2:D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{59029C2B-7424-4DC3-B955-20DD0DF1110B}</x14:id>
        </ext>
      </extLst>
    </cfRule>
  </conditionalFormatting>
  <conditionalFormatting sqref="D13:D1048576"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{6A351F9E-F972-41C6-AE0B-B13B4BA2BD2E}</x14:id>
        </ext>
      </extLst>
    </cfRule>
  </conditionalFormatting>
  <conditionalFormatting sqref="D12:E12 E13:E1048576">
    <cfRule type="containsText" dxfId="40" priority="12" operator="containsText" text="a">
      <formula>NOT(ISERROR(SEARCH("a",D12)))</formula>
    </cfRule>
  </conditionalFormatting>
  <conditionalFormatting sqref="E2:E11 B1:E1 B2:C11 B12">
    <cfRule type="cellIs" dxfId="39" priority="4" operator="lessThan">
      <formula>5000</formula>
    </cfRule>
  </conditionalFormatting>
  <conditionalFormatting sqref="E2:E11">
    <cfRule type="beginsWith" dxfId="38" priority="1" operator="beginsWith" text="N">
      <formula>LEFT(E2,LEN("N"))="N"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029C2B-7424-4DC3-B955-20DD0DF11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6A351F9E-F972-41C6-AE0B-B13B4BA2BD2E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D13:D1048576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30"/>
  <sheetViews>
    <sheetView topLeftCell="A23" workbookViewId="0">
      <selection activeCell="E33" sqref="E33"/>
    </sheetView>
  </sheetViews>
  <sheetFormatPr defaultRowHeight="15" x14ac:dyDescent="0.25"/>
  <cols>
    <col min="1" max="1" width="18.7109375" customWidth="1"/>
    <col min="2" max="2" width="22.85546875" customWidth="1"/>
    <col min="3" max="3" width="13.140625" bestFit="1" customWidth="1"/>
    <col min="4" max="4" width="12.85546875" bestFit="1" customWidth="1"/>
    <col min="5" max="5" width="35" customWidth="1"/>
  </cols>
  <sheetData>
    <row r="1" spans="1:5" ht="18.75" x14ac:dyDescent="0.3">
      <c r="A1" s="9" t="s">
        <v>0</v>
      </c>
      <c r="B1" s="10" t="s">
        <v>1</v>
      </c>
      <c r="C1" s="10" t="s">
        <v>48</v>
      </c>
      <c r="D1" s="10" t="s">
        <v>39</v>
      </c>
      <c r="E1" s="11" t="s">
        <v>2</v>
      </c>
    </row>
    <row r="2" spans="1:5" ht="18.75" x14ac:dyDescent="0.3">
      <c r="A2" s="6" t="s">
        <v>18</v>
      </c>
      <c r="B2" s="1" t="s">
        <v>6</v>
      </c>
      <c r="C2" s="1" t="s">
        <v>49</v>
      </c>
      <c r="D2" s="1" t="s">
        <v>40</v>
      </c>
      <c r="E2" s="13">
        <v>650000</v>
      </c>
    </row>
    <row r="3" spans="1:5" ht="18.75" x14ac:dyDescent="0.3">
      <c r="A3" s="6" t="s">
        <v>3</v>
      </c>
      <c r="B3" s="1" t="s">
        <v>4</v>
      </c>
      <c r="C3" s="1" t="s">
        <v>50</v>
      </c>
      <c r="D3" s="1" t="s">
        <v>41</v>
      </c>
      <c r="E3" s="13">
        <v>100000</v>
      </c>
    </row>
    <row r="4" spans="1:5" ht="18.75" hidden="1" x14ac:dyDescent="0.3">
      <c r="A4" s="6" t="s">
        <v>7</v>
      </c>
      <c r="B4" s="1" t="s">
        <v>8</v>
      </c>
      <c r="C4" s="1" t="s">
        <v>51</v>
      </c>
      <c r="D4" s="1" t="s">
        <v>42</v>
      </c>
      <c r="E4" s="13">
        <v>150000</v>
      </c>
    </row>
    <row r="5" spans="1:5" ht="18.75" x14ac:dyDescent="0.3">
      <c r="A5" s="6" t="s">
        <v>5</v>
      </c>
      <c r="B5" s="1" t="s">
        <v>6</v>
      </c>
      <c r="C5" s="1" t="s">
        <v>52</v>
      </c>
      <c r="D5" s="1" t="s">
        <v>43</v>
      </c>
      <c r="E5" s="13">
        <v>250000</v>
      </c>
    </row>
    <row r="6" spans="1:5" ht="18.75" hidden="1" x14ac:dyDescent="0.3">
      <c r="A6" s="6" t="s">
        <v>19</v>
      </c>
      <c r="B6" s="1" t="s">
        <v>20</v>
      </c>
      <c r="C6" s="1" t="s">
        <v>53</v>
      </c>
      <c r="D6" s="1" t="s">
        <v>40</v>
      </c>
      <c r="E6" s="13">
        <v>49000</v>
      </c>
    </row>
    <row r="7" spans="1:5" ht="18.75" x14ac:dyDescent="0.3">
      <c r="A7" s="6" t="s">
        <v>19</v>
      </c>
      <c r="B7" s="1" t="s">
        <v>17</v>
      </c>
      <c r="C7" s="1" t="s">
        <v>49</v>
      </c>
      <c r="D7" s="1" t="s">
        <v>41</v>
      </c>
      <c r="E7" s="13">
        <v>55000</v>
      </c>
    </row>
    <row r="8" spans="1:5" ht="18.75" x14ac:dyDescent="0.3">
      <c r="A8" s="6" t="s">
        <v>11</v>
      </c>
      <c r="B8" s="1" t="s">
        <v>12</v>
      </c>
      <c r="C8" s="1" t="s">
        <v>50</v>
      </c>
      <c r="D8" s="1" t="s">
        <v>42</v>
      </c>
      <c r="E8" s="13">
        <v>450000</v>
      </c>
    </row>
    <row r="9" spans="1:5" ht="18.75" hidden="1" x14ac:dyDescent="0.3">
      <c r="A9" s="6" t="s">
        <v>9</v>
      </c>
      <c r="B9" s="1" t="s">
        <v>10</v>
      </c>
      <c r="C9" s="1" t="s">
        <v>51</v>
      </c>
      <c r="D9" s="1" t="s">
        <v>43</v>
      </c>
      <c r="E9" s="13">
        <v>300000</v>
      </c>
    </row>
    <row r="10" spans="1:5" ht="18.75" x14ac:dyDescent="0.3">
      <c r="A10" s="6" t="s">
        <v>15</v>
      </c>
      <c r="B10" s="1" t="s">
        <v>16</v>
      </c>
      <c r="C10" s="1" t="s">
        <v>52</v>
      </c>
      <c r="D10" s="1" t="s">
        <v>40</v>
      </c>
      <c r="E10" s="13">
        <v>650000</v>
      </c>
    </row>
    <row r="11" spans="1:5" ht="18.75" hidden="1" x14ac:dyDescent="0.3">
      <c r="A11" s="6" t="s">
        <v>13</v>
      </c>
      <c r="B11" s="1" t="s">
        <v>14</v>
      </c>
      <c r="C11" s="1" t="s">
        <v>53</v>
      </c>
      <c r="D11" s="1" t="s">
        <v>41</v>
      </c>
      <c r="E11" s="13">
        <v>550000</v>
      </c>
    </row>
    <row r="12" spans="1:5" ht="18.75" x14ac:dyDescent="0.3">
      <c r="A12" s="6" t="s">
        <v>44</v>
      </c>
      <c r="B12" s="1" t="s">
        <v>45</v>
      </c>
      <c r="C12" s="1" t="s">
        <v>49</v>
      </c>
      <c r="D12" s="1" t="s">
        <v>42</v>
      </c>
      <c r="E12" s="13">
        <v>450000</v>
      </c>
    </row>
    <row r="13" spans="1:5" ht="18.75" x14ac:dyDescent="0.3">
      <c r="A13" s="6" t="s">
        <v>46</v>
      </c>
      <c r="B13" s="1" t="s">
        <v>47</v>
      </c>
      <c r="C13" s="1" t="s">
        <v>50</v>
      </c>
      <c r="D13" s="1" t="s">
        <v>43</v>
      </c>
      <c r="E13" s="13">
        <v>350000</v>
      </c>
    </row>
    <row r="14" spans="1:5" ht="18.75" x14ac:dyDescent="0.3">
      <c r="A14" s="6" t="s">
        <v>54</v>
      </c>
      <c r="B14" s="1" t="s">
        <v>17</v>
      </c>
      <c r="C14" s="1" t="s">
        <v>49</v>
      </c>
      <c r="D14" s="1" t="s">
        <v>40</v>
      </c>
      <c r="E14" s="13">
        <v>250000</v>
      </c>
    </row>
    <row r="15" spans="1:5" ht="18.75" x14ac:dyDescent="0.3">
      <c r="A15" s="6" t="s">
        <v>55</v>
      </c>
      <c r="B15" s="1" t="s">
        <v>56</v>
      </c>
      <c r="C15" s="1" t="s">
        <v>50</v>
      </c>
      <c r="D15" s="1" t="s">
        <v>41</v>
      </c>
      <c r="E15" s="13">
        <v>150000</v>
      </c>
    </row>
    <row r="16" spans="1:5" ht="18.75" hidden="1" x14ac:dyDescent="0.3">
      <c r="A16" s="6" t="s">
        <v>57</v>
      </c>
      <c r="B16" s="1" t="s">
        <v>58</v>
      </c>
      <c r="C16" s="1" t="s">
        <v>51</v>
      </c>
      <c r="D16" s="1" t="s">
        <v>42</v>
      </c>
      <c r="E16" s="13">
        <v>50000</v>
      </c>
    </row>
    <row r="17" spans="1:5" ht="18.75" hidden="1" x14ac:dyDescent="0.3">
      <c r="A17" s="7" t="s">
        <v>59</v>
      </c>
      <c r="B17" s="8" t="s">
        <v>60</v>
      </c>
      <c r="C17" s="8" t="s">
        <v>51</v>
      </c>
      <c r="D17" s="8" t="s">
        <v>43</v>
      </c>
      <c r="E17" s="14">
        <v>250000</v>
      </c>
    </row>
    <row r="18" spans="1:5" ht="18.75" x14ac:dyDescent="0.3">
      <c r="A18" s="7" t="s">
        <v>66</v>
      </c>
      <c r="B18" s="8"/>
      <c r="C18" s="8"/>
      <c r="D18" s="8"/>
      <c r="E18" s="89"/>
    </row>
    <row r="24" spans="1:5" x14ac:dyDescent="0.25">
      <c r="C24" s="104" t="s">
        <v>120</v>
      </c>
      <c r="D24" t="s">
        <v>122</v>
      </c>
    </row>
    <row r="25" spans="1:5" x14ac:dyDescent="0.25">
      <c r="C25" s="105" t="s">
        <v>52</v>
      </c>
      <c r="D25">
        <v>900000</v>
      </c>
    </row>
    <row r="26" spans="1:5" x14ac:dyDescent="0.25">
      <c r="C26" s="105" t="s">
        <v>53</v>
      </c>
      <c r="D26">
        <v>599000</v>
      </c>
    </row>
    <row r="27" spans="1:5" x14ac:dyDescent="0.25">
      <c r="C27" s="105" t="s">
        <v>49</v>
      </c>
      <c r="D27">
        <v>1405000</v>
      </c>
    </row>
    <row r="28" spans="1:5" x14ac:dyDescent="0.25">
      <c r="C28" s="105" t="s">
        <v>51</v>
      </c>
      <c r="D28">
        <v>750000</v>
      </c>
    </row>
    <row r="29" spans="1:5" x14ac:dyDescent="0.25">
      <c r="C29" s="105" t="s">
        <v>50</v>
      </c>
      <c r="D29">
        <v>1050000</v>
      </c>
    </row>
    <row r="30" spans="1:5" x14ac:dyDescent="0.25">
      <c r="C30" s="105" t="s">
        <v>121</v>
      </c>
      <c r="D30">
        <v>4704000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D15"/>
  <sheetViews>
    <sheetView workbookViewId="0">
      <selection activeCell="D13" sqref="D13"/>
    </sheetView>
  </sheetViews>
  <sheetFormatPr defaultRowHeight="15" x14ac:dyDescent="0.25"/>
  <cols>
    <col min="1" max="1" width="19.85546875" customWidth="1"/>
    <col min="2" max="2" width="16.28515625" customWidth="1"/>
    <col min="3" max="3" width="13.7109375" customWidth="1"/>
    <col min="4" max="4" width="12.28515625" style="74" customWidth="1"/>
    <col min="6" max="6" width="12.5703125" customWidth="1"/>
    <col min="8" max="8" width="11.85546875" customWidth="1"/>
  </cols>
  <sheetData>
    <row r="1" spans="1:4" ht="15.75" x14ac:dyDescent="0.25">
      <c r="A1" s="52" t="s">
        <v>67</v>
      </c>
      <c r="B1" s="52" t="s">
        <v>68</v>
      </c>
      <c r="C1" s="52" t="s">
        <v>109</v>
      </c>
      <c r="D1" s="72" t="s">
        <v>110</v>
      </c>
    </row>
    <row r="2" spans="1:4" ht="15.75" x14ac:dyDescent="0.25">
      <c r="A2" s="71">
        <v>1</v>
      </c>
      <c r="B2" s="71" t="s">
        <v>69</v>
      </c>
      <c r="C2" s="71"/>
      <c r="D2" s="73" t="b">
        <v>0</v>
      </c>
    </row>
    <row r="3" spans="1:4" ht="15.75" x14ac:dyDescent="0.25">
      <c r="A3" s="71">
        <v>2</v>
      </c>
      <c r="B3" s="71" t="s">
        <v>70</v>
      </c>
      <c r="C3" s="71"/>
      <c r="D3" s="73" t="b">
        <v>0</v>
      </c>
    </row>
    <row r="4" spans="1:4" ht="15.75" x14ac:dyDescent="0.25">
      <c r="A4" s="71">
        <v>3</v>
      </c>
      <c r="B4" s="71" t="s">
        <v>71</v>
      </c>
      <c r="C4" s="71"/>
      <c r="D4" s="73" t="b">
        <v>1</v>
      </c>
    </row>
    <row r="5" spans="1:4" ht="15.75" x14ac:dyDescent="0.25">
      <c r="A5" s="71">
        <v>4</v>
      </c>
      <c r="B5" s="71" t="s">
        <v>72</v>
      </c>
      <c r="C5" s="71"/>
      <c r="D5" s="73" t="b">
        <v>0</v>
      </c>
    </row>
    <row r="6" spans="1:4" ht="15.75" x14ac:dyDescent="0.25">
      <c r="A6" s="71">
        <v>5</v>
      </c>
      <c r="B6" s="71" t="s">
        <v>73</v>
      </c>
      <c r="C6" s="71"/>
      <c r="D6" s="73" t="b">
        <v>1</v>
      </c>
    </row>
    <row r="7" spans="1:4" ht="15.75" x14ac:dyDescent="0.25">
      <c r="A7" s="71">
        <v>6</v>
      </c>
      <c r="B7" s="71" t="s">
        <v>74</v>
      </c>
      <c r="C7" s="71"/>
      <c r="D7" s="73" t="b">
        <v>0</v>
      </c>
    </row>
    <row r="8" spans="1:4" ht="15.75" x14ac:dyDescent="0.25">
      <c r="A8" s="71">
        <v>7</v>
      </c>
      <c r="B8" s="71" t="s">
        <v>75</v>
      </c>
      <c r="C8" s="71"/>
      <c r="D8" s="73" t="b">
        <v>1</v>
      </c>
    </row>
    <row r="9" spans="1:4" ht="15.75" x14ac:dyDescent="0.25">
      <c r="A9" s="71">
        <v>8</v>
      </c>
      <c r="B9" s="71" t="s">
        <v>76</v>
      </c>
      <c r="C9" s="71"/>
      <c r="D9" s="73" t="b">
        <v>1</v>
      </c>
    </row>
    <row r="10" spans="1:4" x14ac:dyDescent="0.25">
      <c r="A10" s="12">
        <f>SUM(A2:A9)</f>
        <v>36</v>
      </c>
    </row>
    <row r="11" spans="1:4" ht="15.75" thickBot="1" x14ac:dyDescent="0.3"/>
    <row r="12" spans="1:4" ht="21" x14ac:dyDescent="0.35">
      <c r="A12" s="53" t="s">
        <v>77</v>
      </c>
      <c r="B12" s="54">
        <f>COUNTA(B2:B9)</f>
        <v>8</v>
      </c>
    </row>
    <row r="13" spans="1:4" ht="21.75" thickBot="1" x14ac:dyDescent="0.4">
      <c r="A13" s="55" t="s">
        <v>78</v>
      </c>
      <c r="B13" s="56">
        <f>COUNTIF($D$2:$D$9,"TRUE")</f>
        <v>4</v>
      </c>
    </row>
    <row r="14" spans="1:4" ht="42" customHeight="1" x14ac:dyDescent="0.25"/>
    <row r="15" spans="1:4" hidden="1" x14ac:dyDescent="0.25"/>
  </sheetData>
  <conditionalFormatting sqref="D1:D1048576">
    <cfRule type="cellIs" dxfId="37" priority="5" operator="equal">
      <formula>TRUE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47625</xdr:colOff>
                    <xdr:row>0</xdr:row>
                    <xdr:rowOff>142875</xdr:rowOff>
                  </from>
                  <to>
                    <xdr:col>2</xdr:col>
                    <xdr:colOff>847725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2</xdr:col>
                    <xdr:colOff>47625</xdr:colOff>
                    <xdr:row>1</xdr:row>
                    <xdr:rowOff>142875</xdr:rowOff>
                  </from>
                  <to>
                    <xdr:col>2</xdr:col>
                    <xdr:colOff>847725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2</xdr:col>
                    <xdr:colOff>47625</xdr:colOff>
                    <xdr:row>2</xdr:row>
                    <xdr:rowOff>142875</xdr:rowOff>
                  </from>
                  <to>
                    <xdr:col>2</xdr:col>
                    <xdr:colOff>847725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2</xdr:col>
                    <xdr:colOff>47625</xdr:colOff>
                    <xdr:row>3</xdr:row>
                    <xdr:rowOff>142875</xdr:rowOff>
                  </from>
                  <to>
                    <xdr:col>2</xdr:col>
                    <xdr:colOff>847725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2</xdr:col>
                    <xdr:colOff>47625</xdr:colOff>
                    <xdr:row>4</xdr:row>
                    <xdr:rowOff>142875</xdr:rowOff>
                  </from>
                  <to>
                    <xdr:col>2</xdr:col>
                    <xdr:colOff>847725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2</xdr:col>
                    <xdr:colOff>47625</xdr:colOff>
                    <xdr:row>5</xdr:row>
                    <xdr:rowOff>142875</xdr:rowOff>
                  </from>
                  <to>
                    <xdr:col>2</xdr:col>
                    <xdr:colOff>847725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2</xdr:col>
                    <xdr:colOff>47625</xdr:colOff>
                    <xdr:row>6</xdr:row>
                    <xdr:rowOff>142875</xdr:rowOff>
                  </from>
                  <to>
                    <xdr:col>2</xdr:col>
                    <xdr:colOff>847725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142875</xdr:rowOff>
                  </from>
                  <to>
                    <xdr:col>2</xdr:col>
                    <xdr:colOff>847725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2</xdr:col>
                    <xdr:colOff>47625</xdr:colOff>
                    <xdr:row>1</xdr:row>
                    <xdr:rowOff>142875</xdr:rowOff>
                  </from>
                  <to>
                    <xdr:col>2</xdr:col>
                    <xdr:colOff>847725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3" name="Check Box 12">
              <controlPr defaultSize="0" autoFill="0" autoLine="0" autoPict="0">
                <anchor moveWithCells="1">
                  <from>
                    <xdr:col>2</xdr:col>
                    <xdr:colOff>47625</xdr:colOff>
                    <xdr:row>4</xdr:row>
                    <xdr:rowOff>142875</xdr:rowOff>
                  </from>
                  <to>
                    <xdr:col>2</xdr:col>
                    <xdr:colOff>847725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4" name="Check Box 13">
              <controlPr defaultSize="0" autoFill="0" autoLine="0" autoPict="0">
                <anchor moveWithCells="1">
                  <from>
                    <xdr:col>2</xdr:col>
                    <xdr:colOff>47625</xdr:colOff>
                    <xdr:row>5</xdr:row>
                    <xdr:rowOff>142875</xdr:rowOff>
                  </from>
                  <to>
                    <xdr:col>2</xdr:col>
                    <xdr:colOff>847725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5" name="Check Box 14">
              <controlPr defaultSize="0" autoFill="0" autoLine="0" autoPict="0">
                <anchor moveWithCells="1">
                  <from>
                    <xdr:col>2</xdr:col>
                    <xdr:colOff>47625</xdr:colOff>
                    <xdr:row>6</xdr:row>
                    <xdr:rowOff>142875</xdr:rowOff>
                  </from>
                  <to>
                    <xdr:col>2</xdr:col>
                    <xdr:colOff>847725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6" name="Check Box 15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142875</xdr:rowOff>
                  </from>
                  <to>
                    <xdr:col>2</xdr:col>
                    <xdr:colOff>847725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7" name="Check Box 16">
              <controlPr defaultSize="0" autoFill="0" autoLine="0" autoPict="0">
                <anchor moveWithCells="1">
                  <from>
                    <xdr:col>2</xdr:col>
                    <xdr:colOff>47625</xdr:colOff>
                    <xdr:row>4</xdr:row>
                    <xdr:rowOff>142875</xdr:rowOff>
                  </from>
                  <to>
                    <xdr:col>2</xdr:col>
                    <xdr:colOff>847725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8" name="Check Box 17">
              <controlPr defaultSize="0" autoFill="0" autoLine="0" autoPict="0">
                <anchor moveWithCells="1">
                  <from>
                    <xdr:col>2</xdr:col>
                    <xdr:colOff>47625</xdr:colOff>
                    <xdr:row>5</xdr:row>
                    <xdr:rowOff>142875</xdr:rowOff>
                  </from>
                  <to>
                    <xdr:col>2</xdr:col>
                    <xdr:colOff>847725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9" name="Check Box 18">
              <controlPr defaultSize="0" autoFill="0" autoLine="0" autoPict="0">
                <anchor moveWithCells="1">
                  <from>
                    <xdr:col>2</xdr:col>
                    <xdr:colOff>47625</xdr:colOff>
                    <xdr:row>6</xdr:row>
                    <xdr:rowOff>142875</xdr:rowOff>
                  </from>
                  <to>
                    <xdr:col>2</xdr:col>
                    <xdr:colOff>847725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0" name="Check Box 19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142875</xdr:rowOff>
                  </from>
                  <to>
                    <xdr:col>2</xdr:col>
                    <xdr:colOff>847725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1" name="Check Box 20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19050</xdr:rowOff>
                  </from>
                  <to>
                    <xdr:col>7</xdr:col>
                    <xdr:colOff>762000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2" name="Check Box 21">
              <controlPr defaultSize="0" autoFill="0" autoLine="0" autoPict="0" altText="Status">
                <anchor moveWithCells="1">
                  <from>
                    <xdr:col>7</xdr:col>
                    <xdr:colOff>0</xdr:colOff>
                    <xdr:row>3</xdr:row>
                    <xdr:rowOff>190500</xdr:rowOff>
                  </from>
                  <to>
                    <xdr:col>7</xdr:col>
                    <xdr:colOff>762000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3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4" name="Check Box 26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180975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5" name="Check Box 27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28575</xdr:rowOff>
                  </from>
                  <to>
                    <xdr:col>7</xdr:col>
                    <xdr:colOff>161925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26" name="Check Box 28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27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28" name="Check Box 30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29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6</xdr:col>
                    <xdr:colOff>304800</xdr:colOff>
                    <xdr:row>16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P29"/>
  <sheetViews>
    <sheetView topLeftCell="C13" zoomScale="122" workbookViewId="0">
      <selection activeCell="N10" sqref="N10"/>
    </sheetView>
  </sheetViews>
  <sheetFormatPr defaultRowHeight="15" x14ac:dyDescent="0.25"/>
  <cols>
    <col min="1" max="1" width="24.28515625" customWidth="1"/>
    <col min="2" max="2" width="37.140625" customWidth="1"/>
    <col min="5" max="5" width="9.5703125" bestFit="1" customWidth="1"/>
    <col min="9" max="9" width="11.42578125" customWidth="1"/>
    <col min="11" max="11" width="10.5703125" customWidth="1"/>
    <col min="12" max="12" width="13.85546875" bestFit="1" customWidth="1"/>
    <col min="16" max="16" width="10.42578125" bestFit="1" customWidth="1"/>
  </cols>
  <sheetData>
    <row r="1" spans="1:12" x14ac:dyDescent="0.25">
      <c r="H1" t="s">
        <v>112</v>
      </c>
    </row>
    <row r="2" spans="1:12" x14ac:dyDescent="0.25">
      <c r="A2" s="15">
        <v>43831</v>
      </c>
      <c r="B2" s="32">
        <v>44562</v>
      </c>
      <c r="H2" s="4" t="s">
        <v>62</v>
      </c>
      <c r="I2" s="4" t="s">
        <v>63</v>
      </c>
      <c r="J2" s="4" t="s">
        <v>64</v>
      </c>
      <c r="K2" s="4" t="s">
        <v>65</v>
      </c>
      <c r="L2" s="91" t="s">
        <v>81</v>
      </c>
    </row>
    <row r="3" spans="1:12" x14ac:dyDescent="0.25">
      <c r="A3" s="15">
        <v>43832</v>
      </c>
      <c r="B3" s="32">
        <v>44594</v>
      </c>
      <c r="H3" s="5">
        <v>2014</v>
      </c>
      <c r="I3" s="5">
        <v>20000</v>
      </c>
      <c r="J3" s="5">
        <v>6500</v>
      </c>
      <c r="K3" s="5">
        <v>250000</v>
      </c>
      <c r="L3" s="107">
        <f>AVEDEV(I3:K3)</f>
        <v>105222.2222222222</v>
      </c>
    </row>
    <row r="4" spans="1:12" x14ac:dyDescent="0.25">
      <c r="A4" s="15">
        <v>43833</v>
      </c>
      <c r="B4" s="32">
        <v>44626</v>
      </c>
      <c r="H4" s="5">
        <v>2017</v>
      </c>
      <c r="I4" s="5">
        <v>5000</v>
      </c>
      <c r="J4" s="5">
        <v>8500</v>
      </c>
      <c r="K4" s="5">
        <v>65000</v>
      </c>
      <c r="L4" s="107">
        <f t="shared" ref="L4:L12" si="0">AVEDEV(I4:K4)</f>
        <v>25888.888888888887</v>
      </c>
    </row>
    <row r="5" spans="1:12" x14ac:dyDescent="0.25">
      <c r="A5" s="15">
        <v>43834</v>
      </c>
      <c r="B5" s="32">
        <v>44658</v>
      </c>
      <c r="H5" s="5">
        <v>2018</v>
      </c>
      <c r="I5" s="5">
        <v>40000</v>
      </c>
      <c r="J5" s="5">
        <v>25000</v>
      </c>
      <c r="K5" s="5">
        <v>450000</v>
      </c>
      <c r="L5" s="107">
        <f t="shared" si="0"/>
        <v>185555.55555555559</v>
      </c>
    </row>
    <row r="6" spans="1:12" x14ac:dyDescent="0.25">
      <c r="A6" s="15">
        <v>43835</v>
      </c>
      <c r="B6" s="32">
        <v>44690</v>
      </c>
      <c r="H6" s="5">
        <v>2019</v>
      </c>
      <c r="I6" s="5">
        <v>50000</v>
      </c>
      <c r="J6" s="5">
        <v>3600</v>
      </c>
      <c r="K6" s="5">
        <v>25000</v>
      </c>
      <c r="L6" s="107">
        <f t="shared" si="0"/>
        <v>15866.666666666666</v>
      </c>
    </row>
    <row r="7" spans="1:12" x14ac:dyDescent="0.25">
      <c r="A7" s="15">
        <v>43836</v>
      </c>
      <c r="B7" s="32">
        <v>44722</v>
      </c>
      <c r="H7" s="5">
        <v>2020</v>
      </c>
      <c r="I7" s="5">
        <v>600000</v>
      </c>
      <c r="J7" s="5">
        <v>45000</v>
      </c>
      <c r="K7" s="5">
        <v>65000</v>
      </c>
      <c r="L7" s="107">
        <f t="shared" si="0"/>
        <v>242222.22222222222</v>
      </c>
    </row>
    <row r="8" spans="1:12" x14ac:dyDescent="0.25">
      <c r="A8" s="15">
        <v>43837</v>
      </c>
      <c r="B8" s="32">
        <v>44754</v>
      </c>
      <c r="H8" s="5">
        <v>2021</v>
      </c>
      <c r="I8" s="5">
        <v>55000</v>
      </c>
      <c r="J8" s="5">
        <v>25000</v>
      </c>
      <c r="K8" s="5">
        <v>45000</v>
      </c>
      <c r="L8" s="107">
        <f t="shared" si="0"/>
        <v>11111.111111111111</v>
      </c>
    </row>
    <row r="9" spans="1:12" x14ac:dyDescent="0.25">
      <c r="A9" s="15">
        <v>43838</v>
      </c>
      <c r="B9" s="32">
        <v>44786</v>
      </c>
      <c r="H9" s="5">
        <v>2018</v>
      </c>
      <c r="I9" s="5">
        <v>5200</v>
      </c>
      <c r="J9" s="5">
        <v>47000</v>
      </c>
      <c r="K9" s="5">
        <v>450000</v>
      </c>
      <c r="L9" s="107">
        <f t="shared" si="0"/>
        <v>188400</v>
      </c>
    </row>
    <row r="10" spans="1:12" x14ac:dyDescent="0.25">
      <c r="A10" s="15">
        <v>43839</v>
      </c>
      <c r="B10" s="32">
        <v>44818</v>
      </c>
      <c r="H10" s="5">
        <v>2017</v>
      </c>
      <c r="I10" s="5">
        <v>4200</v>
      </c>
      <c r="J10" s="5">
        <v>65000</v>
      </c>
      <c r="K10" s="5">
        <v>650000</v>
      </c>
      <c r="L10" s="107">
        <f t="shared" si="0"/>
        <v>273511.11111111107</v>
      </c>
    </row>
    <row r="11" spans="1:12" x14ac:dyDescent="0.25">
      <c r="A11" s="15">
        <v>43839</v>
      </c>
      <c r="B11" s="32">
        <v>44850</v>
      </c>
      <c r="H11" s="5">
        <v>2015</v>
      </c>
      <c r="I11" s="5">
        <v>10000</v>
      </c>
      <c r="J11" s="5">
        <v>45000</v>
      </c>
      <c r="K11" s="5">
        <v>45000</v>
      </c>
      <c r="L11" s="107">
        <f t="shared" si="0"/>
        <v>15555.555555555555</v>
      </c>
    </row>
    <row r="12" spans="1:12" x14ac:dyDescent="0.25">
      <c r="H12" s="5">
        <v>2016</v>
      </c>
      <c r="I12" s="5">
        <v>80000</v>
      </c>
      <c r="J12" s="5">
        <v>2500</v>
      </c>
      <c r="K12" s="5">
        <v>85000</v>
      </c>
      <c r="L12" s="107">
        <f t="shared" si="0"/>
        <v>35555.555555555555</v>
      </c>
    </row>
    <row r="13" spans="1:12" x14ac:dyDescent="0.25">
      <c r="I13">
        <f>SUM(I3:I12)</f>
        <v>869400</v>
      </c>
      <c r="J13">
        <f>SUM(J3:J12)</f>
        <v>273100</v>
      </c>
      <c r="K13">
        <f>SUM(K3:K12)</f>
        <v>2130000</v>
      </c>
    </row>
    <row r="18" spans="1:16" x14ac:dyDescent="0.25">
      <c r="A18" t="s">
        <v>111</v>
      </c>
    </row>
    <row r="19" spans="1:16" x14ac:dyDescent="0.25">
      <c r="A19" s="4" t="s">
        <v>62</v>
      </c>
      <c r="B19" s="4" t="s">
        <v>63</v>
      </c>
      <c r="C19" s="4" t="s">
        <v>64</v>
      </c>
      <c r="D19" s="4" t="s">
        <v>65</v>
      </c>
      <c r="E19" s="90" t="s">
        <v>106</v>
      </c>
    </row>
    <row r="20" spans="1:16" x14ac:dyDescent="0.25">
      <c r="A20" s="5">
        <v>2014</v>
      </c>
      <c r="B20" s="5">
        <v>20000</v>
      </c>
      <c r="C20" s="5">
        <v>6500</v>
      </c>
      <c r="D20" s="5">
        <v>250000</v>
      </c>
      <c r="E20">
        <f>SUM(B20:D20)</f>
        <v>276500</v>
      </c>
    </row>
    <row r="21" spans="1:16" x14ac:dyDescent="0.25">
      <c r="A21" s="5">
        <v>2017</v>
      </c>
      <c r="B21" s="5">
        <v>5000</v>
      </c>
      <c r="C21" s="5">
        <v>8500</v>
      </c>
      <c r="D21" s="5">
        <v>65000</v>
      </c>
      <c r="E21">
        <f t="shared" ref="E21:E29" si="1">SUM(B21:D21)</f>
        <v>78500</v>
      </c>
      <c r="P21" s="16"/>
    </row>
    <row r="22" spans="1:16" x14ac:dyDescent="0.25">
      <c r="A22" s="5">
        <v>2018</v>
      </c>
      <c r="B22" s="5">
        <v>40000</v>
      </c>
      <c r="C22" s="5">
        <v>25000</v>
      </c>
      <c r="D22" s="5">
        <v>450000</v>
      </c>
      <c r="E22">
        <f t="shared" si="1"/>
        <v>515000</v>
      </c>
      <c r="P22" s="16"/>
    </row>
    <row r="23" spans="1:16" x14ac:dyDescent="0.25">
      <c r="A23" s="5">
        <v>2019</v>
      </c>
      <c r="B23" s="5">
        <v>50000</v>
      </c>
      <c r="C23" s="5">
        <v>3600</v>
      </c>
      <c r="D23" s="5">
        <v>25000</v>
      </c>
      <c r="E23">
        <f t="shared" si="1"/>
        <v>78600</v>
      </c>
    </row>
    <row r="24" spans="1:16" x14ac:dyDescent="0.25">
      <c r="A24" s="5">
        <v>2020</v>
      </c>
      <c r="B24" s="5">
        <v>600000</v>
      </c>
      <c r="C24" s="5">
        <v>45000</v>
      </c>
      <c r="D24" s="5">
        <v>65000</v>
      </c>
      <c r="E24">
        <f t="shared" si="1"/>
        <v>710000</v>
      </c>
      <c r="P24" s="17"/>
    </row>
    <row r="25" spans="1:16" x14ac:dyDescent="0.25">
      <c r="A25" s="5">
        <v>2021</v>
      </c>
      <c r="B25" s="5">
        <v>55000</v>
      </c>
      <c r="C25" s="5">
        <v>25000</v>
      </c>
      <c r="D25" s="5">
        <v>45000</v>
      </c>
      <c r="E25">
        <f t="shared" si="1"/>
        <v>125000</v>
      </c>
    </row>
    <row r="26" spans="1:16" x14ac:dyDescent="0.25">
      <c r="A26" s="5">
        <v>2018</v>
      </c>
      <c r="B26" s="5">
        <v>5200</v>
      </c>
      <c r="C26" s="5">
        <v>47000</v>
      </c>
      <c r="D26" s="5">
        <v>450000</v>
      </c>
      <c r="E26">
        <f t="shared" si="1"/>
        <v>502200</v>
      </c>
    </row>
    <row r="27" spans="1:16" x14ac:dyDescent="0.25">
      <c r="A27" s="5">
        <v>2017</v>
      </c>
      <c r="B27" s="5">
        <v>4200</v>
      </c>
      <c r="C27" s="5">
        <v>65000</v>
      </c>
      <c r="D27" s="5">
        <v>650000</v>
      </c>
      <c r="E27">
        <f t="shared" si="1"/>
        <v>719200</v>
      </c>
    </row>
    <row r="28" spans="1:16" x14ac:dyDescent="0.25">
      <c r="A28" s="5">
        <v>2015</v>
      </c>
      <c r="B28" s="5">
        <v>10000</v>
      </c>
      <c r="C28" s="5">
        <v>45000</v>
      </c>
      <c r="D28" s="5">
        <v>45000</v>
      </c>
      <c r="E28">
        <f t="shared" si="1"/>
        <v>100000</v>
      </c>
      <c r="P28" s="16"/>
    </row>
    <row r="29" spans="1:16" x14ac:dyDescent="0.25">
      <c r="A29" s="5">
        <v>2016</v>
      </c>
      <c r="B29" s="5">
        <v>80000</v>
      </c>
      <c r="C29" s="5">
        <v>2500</v>
      </c>
      <c r="D29" s="5">
        <v>85000</v>
      </c>
      <c r="E29">
        <f t="shared" si="1"/>
        <v>167500</v>
      </c>
    </row>
  </sheetData>
  <conditionalFormatting sqref="A20">
    <cfRule type="expression" dxfId="36" priority="7">
      <formula>"if(mod(row(),2)=0,""TRUE"",""FALSE"")"</formula>
    </cfRule>
    <cfRule type="expression" dxfId="35" priority="8">
      <formula>"if(mod(row(),2=0,""TRUE"",""FALSE"")"</formula>
    </cfRule>
    <cfRule type="expression" priority="9">
      <formula>"if(mod(row(),2=0,""TRUE"",""FALSE"")"</formula>
    </cfRule>
  </conditionalFormatting>
  <conditionalFormatting sqref="A20:D29">
    <cfRule type="expression" dxfId="34" priority="6">
      <formula>"if(mod(row(),2)=0,""TRUE"",""FALSE"")"</formula>
    </cfRule>
  </conditionalFormatting>
  <conditionalFormatting sqref="E19 A19:D29">
    <cfRule type="expression" dxfId="33" priority="1">
      <formula>"if(mod(row(),2=0),""TRUE"",""FALSE"")"</formula>
    </cfRule>
    <cfRule type="expression" dxfId="32" priority="2">
      <formula>"if(mod(row(),2)=0,""TRUE"",""FALSE"")"</formula>
    </cfRule>
    <cfRule type="expression" dxfId="31" priority="3">
      <formula>"if(mod(row(),2)=0,""TRUE"",""FALSE"")"</formula>
    </cfRule>
    <cfRule type="expression" dxfId="30" priority="5">
      <formula>"if(mod(row(),2)=0,""TRUE"",""FALSE"")"</formula>
    </cfRule>
  </conditionalFormatting>
  <conditionalFormatting sqref="H3">
    <cfRule type="expression" dxfId="29" priority="22">
      <formula>"if(mod(row(),2)=0,""TRUE"",""FALSE"")"</formula>
    </cfRule>
    <cfRule type="expression" dxfId="28" priority="23">
      <formula>"if(mod(row(),2=0,""TRUE"",""FALSE"")"</formula>
    </cfRule>
    <cfRule type="expression" priority="24">
      <formula>"if(mod(row(),2=0,""TRUE"",""FALSE"")"</formula>
    </cfRule>
  </conditionalFormatting>
  <conditionalFormatting sqref="H3:K12">
    <cfRule type="expression" dxfId="27" priority="21">
      <formula>"if(mod(row(),2)=0,""TRUE"",""FALSE"")"</formula>
    </cfRule>
  </conditionalFormatting>
  <conditionalFormatting sqref="L2 H2:K12">
    <cfRule type="expression" dxfId="26" priority="16">
      <formula>"if(mod(row(),2=0),""TRUE"",""FALSE"")"</formula>
    </cfRule>
    <cfRule type="expression" dxfId="25" priority="17">
      <formula>"if(mod(row(),2)=0,""TRUE"",""FALSE"")"</formula>
    </cfRule>
    <cfRule type="expression" dxfId="24" priority="18">
      <formula>"if(mod(row(),2)=0,""TRUE"",""FALSE"")"</formula>
    </cfRule>
    <cfRule type="expression" dxfId="23" priority="20">
      <formula>"if(mod(row(),2)=0,""TRUE"",""FALSE"")"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25"/>
  <sheetViews>
    <sheetView zoomScale="95" workbookViewId="0">
      <selection activeCell="D20" sqref="D20"/>
    </sheetView>
  </sheetViews>
  <sheetFormatPr defaultRowHeight="15" x14ac:dyDescent="0.25"/>
  <cols>
    <col min="1" max="1" width="13" customWidth="1"/>
    <col min="2" max="2" width="19.85546875" customWidth="1"/>
    <col min="3" max="3" width="15" customWidth="1"/>
    <col min="4" max="4" width="14.7109375" customWidth="1"/>
    <col min="7" max="7" width="15.85546875" customWidth="1"/>
    <col min="8" max="8" width="27.140625" customWidth="1"/>
    <col min="9" max="9" width="22.42578125" customWidth="1"/>
    <col min="10" max="10" width="15.28515625" customWidth="1"/>
    <col min="11" max="11" width="12.140625" customWidth="1"/>
    <col min="12" max="12" width="23" customWidth="1"/>
    <col min="13" max="13" width="31" customWidth="1"/>
    <col min="14" max="14" width="10.85546875" customWidth="1"/>
    <col min="15" max="15" width="15.85546875" customWidth="1"/>
    <col min="18" max="18" width="9.140625" customWidth="1"/>
    <col min="19" max="19" width="11.85546875" customWidth="1"/>
    <col min="20" max="20" width="9.85546875" bestFit="1" customWidth="1"/>
  </cols>
  <sheetData>
    <row r="1" spans="1:13" ht="21" x14ac:dyDescent="0.3">
      <c r="A1" s="68" t="s">
        <v>80</v>
      </c>
      <c r="B1" s="69" t="s">
        <v>79</v>
      </c>
      <c r="C1" s="68" t="s">
        <v>85</v>
      </c>
      <c r="D1" s="70" t="s">
        <v>66</v>
      </c>
    </row>
    <row r="2" spans="1:13" ht="18.75" x14ac:dyDescent="0.3">
      <c r="A2" s="1" t="s">
        <v>30</v>
      </c>
      <c r="B2" s="21">
        <v>650000</v>
      </c>
      <c r="C2" s="18">
        <v>0.25</v>
      </c>
      <c r="D2" s="5">
        <v>80000</v>
      </c>
    </row>
    <row r="3" spans="1:13" ht="19.5" thickBot="1" x14ac:dyDescent="0.35">
      <c r="A3" s="1" t="s">
        <v>22</v>
      </c>
      <c r="B3" s="21">
        <v>100000</v>
      </c>
      <c r="C3" s="18">
        <v>0.45</v>
      </c>
      <c r="D3" s="5">
        <v>5000</v>
      </c>
    </row>
    <row r="4" spans="1:13" ht="21.75" thickBot="1" x14ac:dyDescent="0.4">
      <c r="A4" s="1" t="s">
        <v>23</v>
      </c>
      <c r="B4" s="21">
        <v>150000</v>
      </c>
      <c r="C4" s="18">
        <v>0.65</v>
      </c>
      <c r="D4" s="5">
        <v>4200</v>
      </c>
      <c r="K4" s="108" t="s">
        <v>87</v>
      </c>
      <c r="L4" s="109"/>
    </row>
    <row r="5" spans="1:13" ht="21" x14ac:dyDescent="0.35">
      <c r="A5" s="1" t="s">
        <v>24</v>
      </c>
      <c r="B5" s="21">
        <v>250000</v>
      </c>
      <c r="C5" s="18">
        <v>0.55000000000000004</v>
      </c>
      <c r="D5" s="5">
        <v>40000</v>
      </c>
      <c r="K5" s="34" t="s">
        <v>88</v>
      </c>
      <c r="L5" s="35" t="s">
        <v>90</v>
      </c>
    </row>
    <row r="6" spans="1:13" ht="21.75" thickBot="1" x14ac:dyDescent="0.4">
      <c r="A6" s="1" t="s">
        <v>89</v>
      </c>
      <c r="B6" s="21">
        <v>49000</v>
      </c>
      <c r="C6" s="18">
        <v>0.55000000000000004</v>
      </c>
      <c r="D6" s="5">
        <v>5200</v>
      </c>
      <c r="K6" s="36" t="s">
        <v>84</v>
      </c>
      <c r="L6" s="37">
        <f ca="1">SUMIF($A$2:$B$13,"Apple",B2:B13)</f>
        <v>250000</v>
      </c>
    </row>
    <row r="7" spans="1:13" ht="18.75" x14ac:dyDescent="0.3">
      <c r="A7" s="1" t="s">
        <v>31</v>
      </c>
      <c r="B7" s="21">
        <v>55000</v>
      </c>
      <c r="C7" s="18">
        <v>0.45</v>
      </c>
      <c r="D7" s="5">
        <v>50000</v>
      </c>
    </row>
    <row r="8" spans="1:13" ht="19.5" thickBot="1" x14ac:dyDescent="0.35">
      <c r="A8" s="1" t="s">
        <v>29</v>
      </c>
      <c r="B8" s="21">
        <v>25000</v>
      </c>
      <c r="C8" s="18">
        <v>0.85</v>
      </c>
      <c r="D8" s="5">
        <v>600000</v>
      </c>
    </row>
    <row r="9" spans="1:13" ht="23.25" x14ac:dyDescent="0.35">
      <c r="A9" s="1" t="s">
        <v>29</v>
      </c>
      <c r="B9" s="21">
        <v>450000</v>
      </c>
      <c r="C9" s="18">
        <v>0.25</v>
      </c>
      <c r="D9" s="5">
        <v>55000</v>
      </c>
      <c r="L9" s="110" t="s">
        <v>87</v>
      </c>
      <c r="M9" s="111"/>
    </row>
    <row r="10" spans="1:13" ht="21" x14ac:dyDescent="0.35">
      <c r="A10" s="1" t="s">
        <v>26</v>
      </c>
      <c r="B10" s="21">
        <v>300000</v>
      </c>
      <c r="C10" s="18">
        <v>0.65</v>
      </c>
      <c r="D10" s="5">
        <v>260421.428571428</v>
      </c>
      <c r="L10" s="84" t="s">
        <v>80</v>
      </c>
      <c r="M10" s="82" t="s">
        <v>22</v>
      </c>
    </row>
    <row r="11" spans="1:13" ht="21.75" thickBot="1" x14ac:dyDescent="0.4">
      <c r="A11" s="1" t="s">
        <v>25</v>
      </c>
      <c r="B11" s="21">
        <v>650000</v>
      </c>
      <c r="C11" s="18">
        <v>0.55000000000000004</v>
      </c>
      <c r="D11" s="5">
        <v>294976.19047619001</v>
      </c>
      <c r="L11" s="85" t="s">
        <v>84</v>
      </c>
      <c r="M11" s="83">
        <f ca="1">SUMIF($A$2:$B$13,"HP",B2:B13)</f>
        <v>149000</v>
      </c>
    </row>
    <row r="12" spans="1:13" ht="18.75" x14ac:dyDescent="0.3">
      <c r="A12" s="1" t="s">
        <v>28</v>
      </c>
      <c r="B12" s="21">
        <v>550000</v>
      </c>
      <c r="C12" s="18">
        <v>0.45</v>
      </c>
      <c r="D12" s="5">
        <v>329530.95238095202</v>
      </c>
    </row>
    <row r="13" spans="1:13" ht="18.75" x14ac:dyDescent="0.3">
      <c r="A13" s="1" t="s">
        <v>27</v>
      </c>
      <c r="B13" s="21">
        <v>20000</v>
      </c>
      <c r="C13" s="5"/>
    </row>
    <row r="14" spans="1:13" ht="21" x14ac:dyDescent="0.35">
      <c r="A14" s="19" t="s">
        <v>66</v>
      </c>
      <c r="B14" s="33">
        <f>SUM(B2:B13)</f>
        <v>3249000</v>
      </c>
      <c r="C14" s="5"/>
    </row>
    <row r="15" spans="1:13" ht="21" x14ac:dyDescent="0.35">
      <c r="A15" s="19" t="s">
        <v>81</v>
      </c>
      <c r="B15" s="33">
        <f>AVERAGE(B2:B13)</f>
        <v>270750</v>
      </c>
      <c r="C15" s="5"/>
    </row>
    <row r="16" spans="1:13" ht="21" x14ac:dyDescent="0.35">
      <c r="A16" s="19" t="s">
        <v>82</v>
      </c>
      <c r="B16" s="20">
        <f>COUNT(B2:B13)</f>
        <v>12</v>
      </c>
      <c r="H16" s="15"/>
    </row>
    <row r="17" spans="1:13" x14ac:dyDescent="0.25">
      <c r="H17" s="15"/>
      <c r="K17" s="15"/>
      <c r="M17" s="17"/>
    </row>
    <row r="18" spans="1:13" x14ac:dyDescent="0.25">
      <c r="H18" s="15"/>
    </row>
    <row r="19" spans="1:13" x14ac:dyDescent="0.25">
      <c r="H19" s="15"/>
      <c r="K19" s="16"/>
    </row>
    <row r="20" spans="1:13" ht="15.75" thickBot="1" x14ac:dyDescent="0.3">
      <c r="A20" s="92" t="s">
        <v>113</v>
      </c>
      <c r="H20" s="15"/>
    </row>
    <row r="21" spans="1:13" x14ac:dyDescent="0.25">
      <c r="A21" s="39"/>
      <c r="B21" s="40" t="s">
        <v>31</v>
      </c>
      <c r="H21" s="15"/>
    </row>
    <row r="22" spans="1:13" x14ac:dyDescent="0.25">
      <c r="A22" s="41" t="s">
        <v>66</v>
      </c>
      <c r="B22" s="42">
        <f ca="1">SUMIF($A$2:$B$13,"Realme",B2:B13)</f>
        <v>55000</v>
      </c>
      <c r="H22" s="15"/>
    </row>
    <row r="23" spans="1:13" x14ac:dyDescent="0.25">
      <c r="A23" s="43" t="s">
        <v>83</v>
      </c>
      <c r="B23" s="44"/>
    </row>
    <row r="24" spans="1:13" ht="15.75" thickBot="1" x14ac:dyDescent="0.3">
      <c r="A24" s="45" t="s">
        <v>82</v>
      </c>
      <c r="B24" s="46">
        <f>COUNTIF(A2:A13,"Realme")</f>
        <v>1</v>
      </c>
    </row>
    <row r="25" spans="1:13" x14ac:dyDescent="0.25">
      <c r="J25" s="38"/>
    </row>
  </sheetData>
  <sortState xmlns:xlrd2="http://schemas.microsoft.com/office/spreadsheetml/2017/richdata2" ref="R10:S19">
    <sortCondition ref="R9:R19"/>
  </sortState>
  <mergeCells count="2">
    <mergeCell ref="K4:L4"/>
    <mergeCell ref="L9:M9"/>
  </mergeCells>
  <conditionalFormatting sqref="D2:D12">
    <cfRule type="expression" dxfId="22" priority="15">
      <formula>"if(mod(row(),2=0),""TRUE"",""FALSE"")"</formula>
    </cfRule>
    <cfRule type="expression" dxfId="21" priority="16">
      <formula>"if(mod(row(),2)=0,""TRUE"",""FALSE"")"</formula>
    </cfRule>
    <cfRule type="expression" dxfId="20" priority="17">
      <formula>"if(mod(row(),2)=0,""TRUE"",""FALSE"")"</formula>
    </cfRule>
    <cfRule type="expression" dxfId="19" priority="19">
      <formula>"if(mod(row(),2)=0,""TRUE"",""FALSE"")"</formula>
    </cfRule>
    <cfRule type="expression" dxfId="18" priority="20">
      <formula>"if(mod(row(),2)=0,""TRUE"",""FALSE"")"</formula>
    </cfRule>
  </conditionalFormatting>
  <dataValidations count="1">
    <dataValidation type="list" allowBlank="1" showInputMessage="1" showErrorMessage="1" sqref="O42 B21 R42" xr:uid="{00000000-0002-0000-0800-000000000000}">
      <formula1>$A$2:$A$13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F A A B Q S w M E F A A C A A g A K X I o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C l y K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c i h V l r 3 B v v A C A A D q C Q A A E w A c A E Z v c m 1 1 b G F z L 1 N l Y 3 R p b 2 4 x L m 0 g o h g A K K A U A A A A A A A A A A A A A A A A A A A A A A A A A A A A x V Z t b 9 o w E P 5 e i f 9 g p V 9 A S t F g V T V t y 6 Q q t C p t t 1 J C t w + A K k O u E D W x q V 8 6 E O K / 7 5 w E C E n Y 2 q l S E R L O P f Y 9 d 5 f n z k g Y q 4 A z 4 i W / j S + V g 8 q B n F I B P j m 0 L n R E W R c k 1 2 I M k j y f R b O Q L w B a M K N C R c C U R R w S g q o c E P x 4 8 T 6 0 e E 9 h v U U V H V E J s m q 1 z r y r 3 k 3 n y L 2 8 v P 5 0 7 A 5 a F 9 2 7 n 9 7 t t V W z k 4 O n / j P 6 0 g J + c f E o m x 8 a T e M k 9 r b s / 6 A R O F Z x i z V c 9 Q 3 J M H W y G + x 9 S b D o t O h m 2 f f G U 4 i o k 8 v W s t s K I s c q S 3 r N X D k I 2 E v J s 5 W 9 E T 4 I W V q 6 s / k Y w r q J b s T 5 Y / U 8 C K H u c q b Q A 1 b S / T y 4 k 3 h 0 4 E + F 1 o M W y E f F Z w O P I h 2 Q I + L p G a K K C 3 w 4 D x g N 6 / N Q z r H O h O k w t I k S G t Z F T 4 K 4 9 6 Y A K l P u J O s E t O y r g P m O F e / J 1 / v Q 6 g g e c Y X 5 X A C N t 6 O b H h 1 h x C m S 2 q t Z K p v 0 U / Q 0 D L 0 x D a m Q j o l r W N s 4 d q e U T d B v b z G D r d O e o E w + c B G 5 P N Q R M 6 C s l k R h L 5 d W l / 8 m 7 Z Z l k z Z T J 8 d 1 s 3 d l k 2 W S V 4 I o t B E F c 5 U B M D 9 Y Q z 6 u Y 8 i b B r O / I N + 5 D w V 3 r s a 3 E J V T b T C j 7 A L q w S T W W O E U 1 0 y J R d E e q K L R U 5 l w N 9 Y O l 4 q G x E 0 C z l W m C x M c A M U z g v t 6 r E r z Q I 4 J L w n J 0 6 O j v e D a Y X n y N D S d l 1 i Z j k Y g Y v u t p k w l i e b C b g V y b C p T c g i Z H o I 8 s N q q D H t L g W l H F E t G u x 6 E O A y N r Z p T o k 2 A j q e k v x H E k H z D x l H Y 4 e a J U O b v g F + x n Z l v 1 r X t p M j z Z u d C B 7 j p 4 / e d C 0 k Q e + Z C A v 5 j L r y i f b N k p m 8 T r F G i f m N v 7 t g z r / L F k 6 j w R l 8 3 j B r / N 4 0 6 u C j p r Z K W W + 0 o Z Z c 6 q 5 Q u 4 C X G 3 v s K S a P Y o 5 U U f T u x 7 N C 9 X i 3 7 K r t T 2 G 0 3 O + T Q D P o q / k k 4 t o n 5 1 k g E i p J + W 3 a o w P G F X X y r Q S x i x d i x L 8 d K L 4 r 8 n i 4 8 6 Q A J E n V l G d M R k e U 7 s U m j a Z O P j T d k / A N Q S w E C L Q A U A A I A C A A p c i h V k Z 9 T h K U A A A D 2 A A A A E g A A A A A A A A A A A A A A A A A A A A A A Q 2 9 u Z m l n L 1 B h Y 2 t h Z 2 U u e G 1 s U E s B A i 0 A F A A C A A g A K X I o V Q / K 6 a u k A A A A 6 Q A A A B M A A A A A A A A A A A A A A A A A 8 Q A A A F t D b 2 5 0 Z W 5 0 X 1 R 5 c G V z X S 5 4 b W x Q S w E C L Q A U A A I A C A A p c i h V l r 3 B v v A C A A D q C Q A A E w A A A A A A A A A A A A A A A A D i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Q A A A A A A A A B B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H V t Y W 5 S Z X N v d X J j Z X N f d k V t c G x v e W V l R G V w Y X J 0 b W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1 Q w N j o x O D o 1 M C 4 0 M j E 0 M T U 2 W i I g L z 4 8 R W 5 0 c n k g V H l w Z T 0 i R m l s b E N v b H V t b l R 5 c G V z I i B W Y W x 1 Z T 0 i c 0 F n W U d C Z 1 l H Q m d Z R 0 N R P T 0 i I C 8 + P E V u d H J 5 I F R 5 c G U 9 I k Z p b G x D b 2 x 1 b W 5 O Y W 1 l c y I g V m F s d W U 9 I n N b J n F 1 b 3 Q 7 Q n V z a W 5 l c 3 N F b n R p d H l J R C Z x d W 9 0 O y w m c X V v d D t U a X R s Z S Z x d W 9 0 O y w m c X V v d D t G a X J z d E 5 h b W U m c X V v d D s s J n F 1 b 3 Q 7 T W l k Z G x l T m F t Z S Z x d W 9 0 O y w m c X V v d D t M Y X N 0 T m F t Z S Z x d W 9 0 O y w m c X V v d D t T d W Z m a X g m c X V v d D s s J n F 1 b 3 Q 7 S m 9 i V G l 0 b G U m c X V v d D s s J n F 1 b 3 Q 7 R G V w Y X J 0 b W V u d C Z x d W 9 0 O y w m c X V v d D t H c m 9 1 c E 5 h b W U m c X V v d D s s J n F 1 b 3 Q 7 U 3 R h c n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Q n V z a W 5 l c 3 N F b n R p d H l J R C w w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R p d G x l L D F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m l y c 3 R O Y W 1 l L D J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T W l k Z G x l T m F t Z S w z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x h c 3 R O Y W 1 l L D R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V m Z m l 4 L D V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S m 9 i V G l 0 b G U s N n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E Z X B h c n R t Z W 5 0 L D d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3 J v d X B O Y W 1 l L D h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R h c n R E Y X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J 1 c 2 l u Z X N z R W 5 0 a X R 5 S U Q s M H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U a X R s Z S w x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Z p c n N 0 T m F t Z S w y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1 p Z G R s Z U 5 h b W U s M 3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M Y X N 0 T m F t Z S w 0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1 Z m Z p e C w 1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p v Y l R p d G x l L D Z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G V w Y X J 0 b W V u d C w 3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d y b 3 V w T m F t Z S w 4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0 Y X J 0 R G F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H V t Y W 5 S Z X N v d X J j Z X M l M j B 2 R W 1 w b G 9 5 Z W V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W F u U m V z b 3 V y Y 2 V z J T I w d k V t c G x v e W V l R G V w Y X J 0 b W V u d C 9 B Z H Z l b n R 1 c m V X b 3 J r c z I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v S H V t Y W 5 S Z X N v d X J j Z X N f d k V t c G x v e W V l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c m R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z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2 L j Q w N j A 3 M T N a I i A v P j x F b n R y e S B U e X B l P S J G a W x s Q 2 9 s d W 1 u V H l w Z X M i I F Z h b H V l P S J z Q X d Z S k N R W U d C Z 1 l H Q m d Z R E J n W U d C Z 1 l G Q X d V R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E l E L D F 9 J n F 1 b 3 Q 7 L C Z x d W 9 0 O 1 N l Y 3 R p b 2 4 x L 0 9 y Z G V y c y 9 D a G F u Z 2 V k I F R 5 c G U u e 0 9 y Z G V y I E R h d G U s M n 0 m c X V v d D s s J n F 1 b 3 Q 7 U 2 V j d G l v b j E v T 3 J k Z X J z L 0 N o Y W 5 n Z W Q g V H l w Z S 5 7 U 2 h p c C B E Y X R l L D N 9 J n F 1 b 3 Q 7 L C Z x d W 9 0 O 1 N l Y 3 R p b 2 4 x L 0 9 y Z G V y c y 9 D a G F u Z 2 V k I F R 5 c G U u e 1 N o a X A g T W 9 k Z S w 0 f S Z x d W 9 0 O y w m c X V v d D t T Z W N 0 a W 9 u M S 9 P c m R l c n M v Q 2 h h b m d l Z C B U e X B l L n t D d X N 0 b 2 1 l c i B J R C w 1 f S Z x d W 9 0 O y w m c X V v d D t T Z W N 0 a W 9 u M S 9 P c m R l c n M v Q 2 h h b m d l Z C B U e X B l L n t D d X N 0 b 2 1 l c i B O Y W 1 l L D Z 9 J n F 1 b 3 Q 7 L C Z x d W 9 0 O 1 N l Y 3 R p b 2 4 x L 0 9 y Z G V y c y 9 D a G F u Z 2 V k I F R 5 c G U u e 1 N l Z 2 1 l b n Q s N 3 0 m c X V v d D s s J n F 1 b 3 Q 7 U 2 V j d G l v b j E v T 3 J k Z X J z L 0 N o Y W 5 n Z W Q g V H l w Z S 5 7 Q 2 9 1 b n R y e S w 4 f S Z x d W 9 0 O y w m c X V v d D t T Z W N 0 a W 9 u M S 9 P c m R l c n M v Q 2 h h b m d l Z C B U e X B l L n t D a X R 5 L D l 9 J n F 1 b 3 Q 7 L C Z x d W 9 0 O 1 N l Y 3 R p b 2 4 x L 0 9 y Z G V y c y 9 D a G F u Z 2 V k I F R 5 c G U u e 1 N 0 Y X R l L D E w f S Z x d W 9 0 O y w m c X V v d D t T Z W N 0 a W 9 u M S 9 P c m R l c n M v Q 2 h h b m d l Z C B U e X B l L n t Q b 3 N 0 Y W w g Q 2 9 k Z S w x M X 0 m c X V v d D s s J n F 1 b 3 Q 7 U 2 V j d G l v b j E v T 3 J k Z X J z L 0 N o Y W 5 n Z W Q g V H l w Z S 5 7 U m V n a W 9 u L D E y f S Z x d W 9 0 O y w m c X V v d D t T Z W N 0 a W 9 u M S 9 P c m R l c n M v Q 2 h h b m d l Z C B U e X B l L n t Q c m 9 k d W N 0 I E l E L D E z f S Z x d W 9 0 O y w m c X V v d D t T Z W N 0 a W 9 u M S 9 P c m R l c n M v Q 2 h h b m d l Z C B U e X B l L n t D Y X R l Z 2 9 y e S w x N H 0 m c X V v d D s s J n F 1 b 3 Q 7 U 2 V j d G l v b j E v T 3 J k Z X J z L 0 N o Y W 5 n Z W Q g V H l w Z S 5 7 U 3 V i L U N h d G V n b 3 J 5 L D E 1 f S Z x d W 9 0 O y w m c X V v d D t T Z W N 0 a W 9 u M S 9 P c m R l c n M v Q 2 h h b m d l Z C B U e X B l L n t Q c m 9 k d W N 0 I E 5 h b W U s M T Z 9 J n F 1 b 3 Q 7 L C Z x d W 9 0 O 1 N l Y 3 R p b 2 4 x L 0 9 y Z G V y c y 9 D a G F u Z 2 V k I F R 5 c G U u e 1 N h b G V z L D E 3 f S Z x d W 9 0 O y w m c X V v d D t T Z W N 0 a W 9 u M S 9 P c m R l c n M v Q 2 h h b m d l Z C B U e X B l L n t R d W F u d G l 0 e S w x O H 0 m c X V v d D s s J n F 1 b 3 Q 7 U 2 V j d G l v b j E v T 3 J k Z X J z L 0 N o Y W 5 n Z W Q g V H l w Z S 5 7 R G l z Y 2 9 1 b n Q s M T l 9 J n F 1 b 3 Q 7 L C Z x d W 9 0 O 1 N l Y 3 R p b 2 4 x L 0 9 y Z G V y c y 9 D a G F u Z 2 V k I F R 5 c G U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J R C w x f S Z x d W 9 0 O y w m c X V v d D t T Z W N 0 a W 9 u M S 9 P c m R l c n M v Q 2 h h b m d l Z C B U e X B l L n t P c m R l c i B E Y X R l L D J 9 J n F 1 b 3 Q 7 L C Z x d W 9 0 O 1 N l Y 3 R p b 2 4 x L 0 9 y Z G V y c y 9 D a G F u Z 2 V k I F R 5 c G U u e 1 N o a X A g R G F 0 Z S w z f S Z x d W 9 0 O y w m c X V v d D t T Z W N 0 a W 9 u M S 9 P c m R l c n M v Q 2 h h b m d l Z C B U e X B l L n t T a G l w I E 1 v Z G U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Z W d t Z W 5 0 L D d 9 J n F 1 b 3 Q 7 L C Z x d W 9 0 O 1 N l Y 3 R p b 2 4 x L 0 9 y Z G V y c y 9 D a G F u Z 2 V k I F R 5 c G U u e 0 N v d W 5 0 c n k s O H 0 m c X V v d D s s J n F 1 b 3 Q 7 U 2 V j d G l v b j E v T 3 J k Z X J z L 0 N o Y W 5 n Z W Q g V H l w Z S 5 7 Q 2 l 0 e S w 5 f S Z x d W 9 0 O y w m c X V v d D t T Z W N 0 a W 9 u M S 9 P c m R l c n M v Q 2 h h b m d l Z C B U e X B l L n t T d G F 0 Z S w x M H 0 m c X V v d D s s J n F 1 b 3 Q 7 U 2 V j d G l v b j E v T 3 J k Z X J z L 0 N o Y W 5 n Z W Q g V H l w Z S 5 7 U G 9 z d G F s I E N v Z G U s M T F 9 J n F 1 b 3 Q 7 L C Z x d W 9 0 O 1 N l Y 3 R p b 2 4 x L 0 9 y Z G V y c y 9 D a G F u Z 2 V k I F R 5 c G U u e 1 J l Z 2 l v b i w x M n 0 m c X V v d D s s J n F 1 b 3 Q 7 U 2 V j d G l v b j E v T 3 J k Z X J z L 0 N o Y W 5 n Z W Q g V H l w Z S 5 7 U H J v Z H V j d C B J R C w x M 3 0 m c X V v d D s s J n F 1 b 3 Q 7 U 2 V j d G l v b j E v T 3 J k Z X J z L 0 N o Y W 5 n Z W Q g V H l w Z S 5 7 Q 2 F 0 Z W d v c n k s M T R 9 J n F 1 b 3 Q 7 L C Z x d W 9 0 O 1 N l Y 3 R p b 2 4 x L 0 9 y Z G V y c y 9 D a G F u Z 2 V k I F R 5 c G U u e 1 N 1 Y i 1 D Y X R l Z 2 9 y e S w x N X 0 m c X V v d D s s J n F 1 b 3 Q 7 U 2 V j d G l v b j E v T 3 J k Z X J z L 0 N o Y W 5 n Z W Q g V H l w Z S 5 7 U H J v Z H V j d C B O Y W 1 l L D E 2 f S Z x d W 9 0 O y w m c X V v d D t T Z W N 0 a W 9 u M S 9 P c m R l c n M v Q 2 h h b m d l Z C B U e X B l L n t T Y W x l c y w x N 3 0 m c X V v d D s s J n F 1 b 3 Q 7 U 2 V j d G l v b j E v T 3 J k Z X J z L 0 N o Y W 5 n Z W Q g V H l w Z S 5 7 U X V h b n R p d H k s M T h 9 J n F 1 b 3 Q 7 L C Z x d W 9 0 O 1 N l Y 3 R p b 2 4 x L 0 9 y Z G V y c y 9 D a G F u Z 2 V k I F R 5 c G U u e 0 R p c 2 N v d W 5 0 L D E 5 f S Z x d W 9 0 O y w m c X V v d D t T Z W N 0 a W 9 u M S 9 P c m R l c n M v Q 2 h h b m d l Z C B U e X B l L n t Q c m 9 m a X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V v c G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O F Q w O D o 0 N z o x N y 4 5 M D I 5 M D E x W i I g L z 4 8 R W 5 0 c n k g V H l w Z T 0 i R m l s b E N v b H V t b l R 5 c G V z I i B W Y W x 1 Z T 0 i c 0 J n W T 0 i I C 8 + P E V u d H J 5 I F R 5 c G U 9 I k Z p b G x D b 2 x 1 b W 5 O Y W 1 l c y I g V m F s d W U 9 I n N b J n F 1 b 3 Q 7 U G V y c 2 9 u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S 9 D a G F u Z 2 V k I F R 5 c G U x L n t Q Z X J z b 2 4 s M H 0 m c X V v d D s s J n F 1 b 3 Q 7 U 2 V j d G l v b j E v U G V v c G x l L 0 N o Y W 5 n Z W Q g V H l w Z T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W 9 w b G U v Q 2 h h b m d l Z C B U e X B l M S 5 7 U G V y c 2 9 u L D B 9 J n F 1 b 3 Q 7 L C Z x d W 9 0 O 1 N l Y 3 R p b 2 4 x L 1 B l b 3 B s Z S 9 D a G F u Z 2 V k I F R 5 c G U x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G V v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Z X R 1 c m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4 L j A 0 M T k 2 M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R G F 0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h U M D g 6 N D c 6 M T I u N z U 4 M z I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5 k R G F 0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E Y X R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w O F Q w O D o 0 N z o x M i 4 4 M T U 3 M z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c m R l c n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Y h 1 7 4 M n p M r z N N e r 1 M R 0 c A A A A A A g A A A A A A E G Y A A A A B A A A g A A A A r U y e m o 6 G K d d y 2 W H Y O u K B p n F K H 6 + H m 8 f 9 l j R 9 K U S q 5 D w A A A A A D o A A A A A C A A A g A A A A P 5 t 3 h 3 6 + w T j V u u u G q l o n i 5 U I s m W / D a A b S H F I z 5 j B 7 O 5 Q A A A A 8 w + v a P B 0 w C l r K w F y B X a 3 p d 9 i r J u 2 J Z M A z W w L q p U R j M W b s D p z K l 6 E d H F T o a r R W H 5 H Q n r y j A V X B V 2 s S G 8 7 9 w X + e T + J O 6 V r A k w j I 2 N e H Z Y 4 x N x A A A A A 5 o N 9 Y L / v f s A 2 i 3 n n I N m m Z N M 1 8 3 m / o S C T 6 2 k t E W N Y b x k r R t 9 M / 5 h E I 3 P u Z L 4 e r r L u a t m v J Y + Q b l x B / 0 T T o f S v N A = = < / D a t a M a s h u p > 
</file>

<file path=customXml/itemProps1.xml><?xml version="1.0" encoding="utf-8"?>
<ds:datastoreItem xmlns:ds="http://schemas.openxmlformats.org/officeDocument/2006/customXml" ds:itemID="{BC89F799-9CEB-4C90-8268-A19190EE8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.</dc:creator>
  <cp:lastModifiedBy>Akash Nikam</cp:lastModifiedBy>
  <dcterms:created xsi:type="dcterms:W3CDTF">2021-10-22T07:52:42Z</dcterms:created>
  <dcterms:modified xsi:type="dcterms:W3CDTF">2024-07-04T18:20:15Z</dcterms:modified>
</cp:coreProperties>
</file>