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D:\Desktop\DATA ANALYSIS\PROJECTS\EXCEL\PRACTICE CHALLENGES\COURSE 1\"/>
    </mc:Choice>
  </mc:AlternateContent>
  <xr:revisionPtr revIDLastSave="0" documentId="13_ncr:1_{D51D1D7C-2128-4842-89A6-E8DADC8B5B96}" xr6:coauthVersionLast="47" xr6:coauthVersionMax="47" xr10:uidLastSave="{00000000-0000-0000-0000-000000000000}"/>
  <bookViews>
    <workbookView xWindow="-120" yWindow="-120" windowWidth="29040" windowHeight="16440" firstSheet="1" activeTab="1" xr2:uid="{28DEC190-3120-4174-97B9-05C198F144BB}"/>
  </bookViews>
  <sheets>
    <sheet name="HR Wages" sheetId="2" r:id="rId1"/>
    <sheet name="Steps-by-step Process" sheetId="3" r:id="rId2"/>
    <sheet name="HR Wages - Cleaned" sheetId="1" r:id="rId3"/>
  </sheets>
  <externalReferences>
    <externalReference r:id="rId4"/>
  </externalReferences>
  <definedNames>
    <definedName name="_xlnm._FilterDatabase" localSheetId="0" hidden="1">'HR Wages'!$A$13:$M$33</definedName>
    <definedName name="_xlnm._FilterDatabase" localSheetId="2" hidden="1">'HR Wages - Cleaned'!$A$13:$M$33</definedName>
    <definedName name="Days_Sick">'[1]HR Analytics - Cleaned'!$H$6:$H$40</definedName>
    <definedName name="Department" localSheetId="0">'HR Wages'!$E$13:$E$47</definedName>
    <definedName name="Department" localSheetId="1">'[1]HR Analytics - Cleaned'!$E$6:$E$40</definedName>
    <definedName name="Department">'HR Wages - Cleaned'!$E$13:$E$47</definedName>
    <definedName name="Departments" localSheetId="0">'HR Wages'!$H$4:$H$9</definedName>
    <definedName name="Departments" localSheetId="1">'[1]HR Analytics - Cleaned'!$M$6:$M$11</definedName>
    <definedName name="Departments">'HR Wages - Cleaned'!$H$4:$H$10</definedName>
    <definedName name="Email" localSheetId="0">'HR Wages'!$D$13:$D$47</definedName>
    <definedName name="Email">'HR Wages - Cleaned'!$D$13:$D$47</definedName>
    <definedName name="Emp_ID" localSheetId="0">'HR Wages'!$A$13:$A$47</definedName>
    <definedName name="Emp_ID">'HR Wages - Cleaned'!$A$13:$A$47</definedName>
    <definedName name="Full_Name" localSheetId="0">'HR Wages'!$C$13:$C$47</definedName>
    <definedName name="Full_Name">'HR Wages - Cleaned'!$C$13:$C$47</definedName>
    <definedName name="Hourly_Rate" localSheetId="0">'HR Wages'!$J$13:$J$47</definedName>
    <definedName name="Hourly_Rate" localSheetId="1">'[1]HR Analytics - Cleaned'!$F$6:$F$40</definedName>
    <definedName name="Hourly_Rate">'HR Wages - Cleaned'!$J$13:$J$47</definedName>
    <definedName name="Leave_Allowance">20</definedName>
    <definedName name="Leave_Available" localSheetId="0">'HR Wages'!$H$13:$H$47</definedName>
    <definedName name="Leave_Available" localSheetId="1">'[1]HR Analytics - Cleaned'!$J$6:$J$40</definedName>
    <definedName name="Leave_Available">'HR Wages - Cleaned'!$H$13:$H$47</definedName>
    <definedName name="Leave_Taken">'[1]HR Analytics - Cleaned'!$I$6:$I$40</definedName>
    <definedName name="Overtime" localSheetId="0">'HR Wages'!#REF!</definedName>
    <definedName name="Overtime" localSheetId="1">'[1]HR Analytics - Cleaned'!$G$3</definedName>
    <definedName name="Overtime">'HR Wages - Cleaned'!#REF!</definedName>
    <definedName name="Overtime_Rate" localSheetId="0">'HR Wages'!#REF!</definedName>
    <definedName name="Overtime_Rate">'HR Wages - Cleaned'!#REF!</definedName>
    <definedName name="Slicer_Department">#N/A</definedName>
    <definedName name="Slicer_Status">#N/A</definedName>
    <definedName name="Status" localSheetId="0">'HR Wages'!$B$13:$B$47</definedName>
    <definedName name="Status" localSheetId="1">'[1]HR Analytics - Cleaned'!$B$6:$B$40</definedName>
    <definedName name="Status">'HR Wages - Cleaned'!$B$13:$B$47</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48" i="1" l="1"/>
  <c r="J5" i="1"/>
  <c r="J6" i="1"/>
  <c r="J7" i="1"/>
  <c r="J8" i="1"/>
  <c r="J9" i="1"/>
  <c r="J4" i="1"/>
  <c r="K5" i="1"/>
  <c r="K6" i="1"/>
  <c r="K7" i="1"/>
  <c r="K8" i="1"/>
  <c r="K9" i="1"/>
  <c r="K4" i="1"/>
  <c r="K20" i="1"/>
  <c r="K29" i="1"/>
  <c r="K31" i="1"/>
  <c r="K34" i="1"/>
  <c r="K14" i="1"/>
  <c r="K22" i="1"/>
  <c r="K21" i="1"/>
  <c r="K26" i="1"/>
  <c r="K24" i="1"/>
  <c r="K39" i="1"/>
  <c r="K17" i="1"/>
  <c r="K18" i="1"/>
  <c r="K23" i="1"/>
  <c r="K15" i="1"/>
  <c r="K25" i="1"/>
  <c r="K16" i="1"/>
  <c r="K13" i="1"/>
  <c r="K37" i="1"/>
  <c r="K27" i="1"/>
  <c r="K41" i="1"/>
  <c r="K46" i="1"/>
  <c r="K28" i="1"/>
  <c r="K33" i="1"/>
  <c r="K42" i="1"/>
  <c r="K47" i="1"/>
  <c r="K35" i="1"/>
  <c r="K36" i="1"/>
  <c r="K19" i="1"/>
  <c r="K45" i="1"/>
  <c r="K38" i="1"/>
  <c r="K32" i="1"/>
  <c r="K30" i="1"/>
  <c r="K40" i="1"/>
  <c r="K43" i="1"/>
  <c r="K44" i="1"/>
  <c r="F48" i="1"/>
  <c r="H44" i="1"/>
  <c r="H43" i="1"/>
  <c r="H40" i="1"/>
  <c r="H30" i="1"/>
  <c r="H32" i="1"/>
  <c r="H38" i="1"/>
  <c r="H45" i="1"/>
  <c r="H19" i="1"/>
  <c r="H36" i="1"/>
  <c r="H35" i="1"/>
  <c r="H47" i="1"/>
  <c r="H42" i="1"/>
  <c r="H33" i="1"/>
  <c r="H28" i="1"/>
  <c r="H46" i="1"/>
  <c r="H41" i="1"/>
  <c r="H27" i="1"/>
  <c r="H37" i="1"/>
  <c r="H13" i="1"/>
  <c r="H16" i="1"/>
  <c r="H25" i="1"/>
  <c r="H15" i="1"/>
  <c r="H23" i="1"/>
  <c r="H18" i="1"/>
  <c r="H17" i="1"/>
  <c r="H39" i="1"/>
  <c r="H24" i="1"/>
  <c r="H26" i="1"/>
  <c r="H21" i="1"/>
  <c r="H22" i="1"/>
  <c r="H14" i="1"/>
  <c r="H34" i="1"/>
  <c r="H31" i="1"/>
  <c r="H29" i="1"/>
  <c r="H20" i="1"/>
  <c r="I9" i="1"/>
  <c r="I8" i="1"/>
  <c r="I7" i="1"/>
  <c r="I6" i="1"/>
  <c r="I5" i="1"/>
  <c r="I4" i="1"/>
  <c r="B10" i="1" l="1"/>
  <c r="K48" i="1"/>
  <c r="H48" i="1"/>
</calcChain>
</file>

<file path=xl/sharedStrings.xml><?xml version="1.0" encoding="utf-8"?>
<sst xmlns="http://schemas.openxmlformats.org/spreadsheetml/2006/main" count="434" uniqueCount="169">
  <si>
    <t>ZenCo Staff Wages</t>
  </si>
  <si>
    <t>Departments</t>
  </si>
  <si>
    <t>Staff Number</t>
  </si>
  <si>
    <t>Total Days Sick</t>
  </si>
  <si>
    <t>Total Leave Taken</t>
  </si>
  <si>
    <t>Accounting</t>
  </si>
  <si>
    <t>Customer Service</t>
  </si>
  <si>
    <t>Executive</t>
  </si>
  <si>
    <t>Human Resources</t>
  </si>
  <si>
    <t>IT</t>
  </si>
  <si>
    <t>Sales</t>
  </si>
  <si>
    <t>Total Pay</t>
  </si>
  <si>
    <t>Emp ID</t>
  </si>
  <si>
    <t>Status</t>
  </si>
  <si>
    <t>Full Name</t>
  </si>
  <si>
    <t>Email</t>
  </si>
  <si>
    <t>Department</t>
  </si>
  <si>
    <t>Days Sick</t>
  </si>
  <si>
    <t>Leave Taken</t>
  </si>
  <si>
    <t>Leave Available</t>
  </si>
  <si>
    <t>Hours</t>
  </si>
  <si>
    <t>Hourly Rate</t>
  </si>
  <si>
    <t>F1003</t>
  </si>
  <si>
    <t>Full Time</t>
  </si>
  <si>
    <t>Eric Chung</t>
  </si>
  <si>
    <t>echung@zenco.com</t>
  </si>
  <si>
    <t>F1110</t>
  </si>
  <si>
    <t>Adam Barry</t>
  </si>
  <si>
    <t>abarry@zenco.com</t>
  </si>
  <si>
    <t>F1134</t>
  </si>
  <si>
    <t>Mary Ferris</t>
  </si>
  <si>
    <t>mferris@zenco.com</t>
  </si>
  <si>
    <t>F1150</t>
  </si>
  <si>
    <t>Susan Filosa</t>
  </si>
  <si>
    <t>sfilosa@zenco.com</t>
  </si>
  <si>
    <t>F1162</t>
  </si>
  <si>
    <t>Barbara Carlton</t>
  </si>
  <si>
    <t>bcarlton@zenco.com</t>
  </si>
  <si>
    <t>F1172</t>
  </si>
  <si>
    <t>Nicholas Fernandes</t>
  </si>
  <si>
    <t>nfernandes@zenco.com</t>
  </si>
  <si>
    <t>F1180</t>
  </si>
  <si>
    <t>Stevie Bacata</t>
  </si>
  <si>
    <t>sbacata@zenco.com</t>
  </si>
  <si>
    <t>F1186</t>
  </si>
  <si>
    <t>Janet Comuntzis</t>
  </si>
  <si>
    <t>jcomuntzis@zenco.com</t>
  </si>
  <si>
    <t>F1215</t>
  </si>
  <si>
    <t>Tina Desiato</t>
  </si>
  <si>
    <t>tdesiato@zenco.com</t>
  </si>
  <si>
    <t>F1224</t>
  </si>
  <si>
    <t>Jim Chaffee</t>
  </si>
  <si>
    <t>jchaffee@zenco.com</t>
  </si>
  <si>
    <t>F1232</t>
  </si>
  <si>
    <t>Connor Betts</t>
  </si>
  <si>
    <t>cbetts@zenco.com</t>
  </si>
  <si>
    <t>F1235</t>
  </si>
  <si>
    <t>Anna Clark</t>
  </si>
  <si>
    <t>aclark@zenco.com</t>
  </si>
  <si>
    <t>F1237</t>
  </si>
  <si>
    <t>Aanya Zhang</t>
  </si>
  <si>
    <t>azhang@zenco.com</t>
  </si>
  <si>
    <t>F1239</t>
  </si>
  <si>
    <t>Leighton Forrest</t>
  </si>
  <si>
    <t>lforrest@zenco.com</t>
  </si>
  <si>
    <t>F1246</t>
  </si>
  <si>
    <t>Mark Ellis</t>
  </si>
  <si>
    <t>mellis@zenco.com</t>
  </si>
  <si>
    <t>F1250</t>
  </si>
  <si>
    <t>Phoebe Gour</t>
  </si>
  <si>
    <t>pgour@zenco.com</t>
  </si>
  <si>
    <t>F1252</t>
  </si>
  <si>
    <t>Mei Wang</t>
  </si>
  <si>
    <t>mwang@zenco.com</t>
  </si>
  <si>
    <t>P1001</t>
  </si>
  <si>
    <t>Part Time</t>
  </si>
  <si>
    <t>Joe Carol</t>
  </si>
  <si>
    <t>jcarol@zenco.com</t>
  </si>
  <si>
    <t>P1004</t>
  </si>
  <si>
    <t>Daniel Flanders</t>
  </si>
  <si>
    <t>dflanders@zenco.com</t>
  </si>
  <si>
    <t>P1192</t>
  </si>
  <si>
    <t>Mihael Khan</t>
  </si>
  <si>
    <t>mkhan@zenco.com</t>
  </si>
  <si>
    <t>P1198</t>
  </si>
  <si>
    <t>Elizabeth Chu</t>
  </si>
  <si>
    <t>echu@zenco.com</t>
  </si>
  <si>
    <t>P1203</t>
  </si>
  <si>
    <t>Samantha Chairs</t>
  </si>
  <si>
    <t>schairs@zenco.com</t>
  </si>
  <si>
    <t>P1207</t>
  </si>
  <si>
    <t>Natasha Song</t>
  </si>
  <si>
    <t>nsong@zenco.com</t>
  </si>
  <si>
    <t>P1211</t>
  </si>
  <si>
    <t>Uma Chaudri</t>
  </si>
  <si>
    <t>uchaudri@zenco.com</t>
  </si>
  <si>
    <t>P1218</t>
  </si>
  <si>
    <t>Bob Decker</t>
  </si>
  <si>
    <t>bdecker@zenco.com</t>
  </si>
  <si>
    <t>P1221</t>
  </si>
  <si>
    <t>Sabrina Cole</t>
  </si>
  <si>
    <t>scole@zenco.com</t>
  </si>
  <si>
    <t>P1227</t>
  </si>
  <si>
    <t>Jim Boller</t>
  </si>
  <si>
    <t>jboller@zenco.com</t>
  </si>
  <si>
    <t>P1230</t>
  </si>
  <si>
    <t>Charlie Bui</t>
  </si>
  <si>
    <t>cbui@zenco.com</t>
  </si>
  <si>
    <t>P1241</t>
  </si>
  <si>
    <t>Alexandra Donnell</t>
  </si>
  <si>
    <t>adonnell@zenco.com</t>
  </si>
  <si>
    <t>P1243</t>
  </si>
  <si>
    <t>Fred Binga</t>
  </si>
  <si>
    <t>fbinga@zenco.com</t>
  </si>
  <si>
    <t>P1244</t>
  </si>
  <si>
    <t>Radhya Staples</t>
  </si>
  <si>
    <t>rstaples@zenco.com</t>
  </si>
  <si>
    <t>P1245</t>
  </si>
  <si>
    <t>Preston Senome</t>
  </si>
  <si>
    <t>psenome@zenco.com</t>
  </si>
  <si>
    <t>P1248</t>
  </si>
  <si>
    <t>Yvette Biti</t>
  </si>
  <si>
    <t>ybiti@zenco.com</t>
  </si>
  <si>
    <t>P1249</t>
  </si>
  <si>
    <t>Sean Sanders</t>
  </si>
  <si>
    <t>ssanders@zenco.com</t>
  </si>
  <si>
    <t>P1253</t>
  </si>
  <si>
    <t>Elizabeth Clark</t>
  </si>
  <si>
    <t>eclark@zenco.com</t>
  </si>
  <si>
    <t>Total</t>
  </si>
  <si>
    <t>Pay</t>
  </si>
  <si>
    <t>Marketing</t>
  </si>
  <si>
    <t>Step-by-step Process:</t>
  </si>
  <si>
    <t>Step 1.)</t>
  </si>
  <si>
    <t>Step 2.)</t>
  </si>
  <si>
    <t>Step 3.)</t>
  </si>
  <si>
    <t>Step 4.)</t>
  </si>
  <si>
    <t>Step 5.)</t>
  </si>
  <si>
    <t>Step 6.)</t>
  </si>
  <si>
    <t>Step 7.)</t>
  </si>
  <si>
    <t>Step 8.)</t>
  </si>
  <si>
    <t>Then, I renamed the table to "tblStaff".</t>
  </si>
  <si>
    <t>I clicked somewhere in the employee data set and inserted a table using CTRL T.</t>
  </si>
  <si>
    <t>Then, I turned off Banded Rows and turned on Banded Columns.</t>
  </si>
  <si>
    <t>I changed the table style to "Dark Teal Table Style Medium 2".</t>
  </si>
  <si>
    <t>I turned on the Total Row for the table. Then, I modified it to include Total Days Sick and Total Leave Available.</t>
  </si>
  <si>
    <t>In cell K13, I multiplied the hours in I13 by the rate in J13 to calculate the week's pay. Then, I ensured that the table auto-extends and copied the formula down to apply it to the remaining rows.</t>
  </si>
  <si>
    <t>Additionally, I changed the column heading to "Pay" and modified the Total row to include the total pay.</t>
  </si>
  <si>
    <t>In cell B10, I calculated the Total Pay by adding the values in the new Pay column. I selected the data by clicking at the top of the column.</t>
  </si>
  <si>
    <t>(Note: Unlike the Total row, this value will not adjust when the table is filtered.)</t>
  </si>
  <si>
    <t>In cell I4, I calculated how many staff are in the Accounting department using the named range. Then, I copied the formula down to extend the calculation to the remaining cells.</t>
  </si>
  <si>
    <t xml:space="preserve">In cell J4, I calculated the total days sick for the Accounting department. I used a named range for the department, but for Days Sick, I selected the table column. </t>
  </si>
  <si>
    <t>Additionally, I changed the cell reference for H4 to mixed so that the column is absolute but the row is relative. Then, I copied the formula down and then across to apply it to the remaining cells.</t>
  </si>
  <si>
    <t>I converted the range K3 to H10 to a table called "tblSummary".</t>
  </si>
  <si>
    <t>Then, in the Table Style options, I switched off Banded Rows and turned on First Column.</t>
  </si>
  <si>
    <t>Step 9.)</t>
  </si>
  <si>
    <t>I applied Data Validation to the Department column to show a drop-down list of Departments, using the named range.</t>
  </si>
  <si>
    <t>Step 10.)</t>
  </si>
  <si>
    <t>I added "Marketing" to cell H10 and pressed Enter. The table extended down automatically.</t>
  </si>
  <si>
    <t>Then, I used the updated drop-down list to change E15 to "Marketing", and I noted how the Summary table automatically updated.</t>
  </si>
  <si>
    <t>Step 11.)</t>
  </si>
  <si>
    <t>I used the autofilter button to sort the data by Pay (Largest to Smallest).</t>
  </si>
  <si>
    <t>Step 12.)</t>
  </si>
  <si>
    <t>I used the autofilter buttons to filter the data to only show part-time sales staff. Then, I typed their total pay into O39 on this sheet. Finally, I cleared all filters.</t>
  </si>
  <si>
    <t>Step 13.)</t>
  </si>
  <si>
    <t>I added two slicers, one for Department and one for Status.</t>
  </si>
  <si>
    <t>Then, I applied styling to each, moved them above the Staff data, and adjusted the height so they fit nicely.</t>
  </si>
  <si>
    <t>Step 14.)</t>
  </si>
  <si>
    <t>I used the slicers to filter the data to show full-time IT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</si>
</sst>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9" x14ac:knownFonts="1">
    <font>
      <sz val="11"/>
      <color theme="1"/>
      <name val="Aptos Narrow"/>
      <family val="2"/>
      <scheme val="minor"/>
    </font>
    <font>
      <sz val="11"/>
      <color theme="1"/>
      <name val="Aptos Narrow"/>
      <family val="2"/>
      <scheme val="minor"/>
    </font>
    <font>
      <sz val="18"/>
      <color theme="3"/>
      <name val="Aptos Display"/>
      <family val="2"/>
      <scheme val="major"/>
    </font>
    <font>
      <b/>
      <sz val="11"/>
      <color theme="1"/>
      <name val="Aptos Narrow"/>
      <family val="2"/>
      <scheme val="minor"/>
    </font>
    <font>
      <sz val="11"/>
      <color theme="0"/>
      <name val="Aptos Narrow"/>
      <family val="2"/>
      <scheme val="minor"/>
    </font>
    <font>
      <sz val="18"/>
      <color theme="0"/>
      <name val="Aptos Display"/>
      <family val="2"/>
      <scheme val="major"/>
    </font>
    <font>
      <b/>
      <sz val="11"/>
      <name val="Aptos Narrow"/>
      <family val="2"/>
      <scheme val="minor"/>
    </font>
    <font>
      <sz val="11"/>
      <name val="Aptos Narrow"/>
      <family val="2"/>
      <scheme val="minor"/>
    </font>
    <font>
      <sz val="18"/>
      <color theme="1"/>
      <name val="Aptos Narrow"/>
      <family val="2"/>
      <scheme val="minor"/>
    </font>
  </fonts>
  <fills count="6">
    <fill>
      <patternFill patternType="none"/>
    </fill>
    <fill>
      <patternFill patternType="gray125"/>
    </fill>
    <fill>
      <patternFill patternType="solid">
        <fgColor theme="5"/>
      </patternFill>
    </fill>
    <fill>
      <patternFill patternType="solid">
        <fgColor theme="6"/>
        <bgColor indexed="64"/>
      </patternFill>
    </fill>
    <fill>
      <patternFill patternType="solid">
        <fgColor theme="4" tint="0.79998168889431442"/>
        <bgColor indexed="64"/>
      </patternFill>
    </fill>
    <fill>
      <patternFill patternType="solid">
        <fgColor rgb="FFC0E6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4" fillId="2" borderId="0" applyNumberFormat="0" applyBorder="0" applyAlignment="0" applyProtection="0"/>
  </cellStyleXfs>
  <cellXfs count="22">
    <xf numFmtId="0" fontId="0" fillId="0" borderId="0" xfId="0"/>
    <xf numFmtId="0" fontId="5" fillId="3" borderId="0" xfId="1" applyFont="1" applyFill="1" applyAlignment="1">
      <alignment horizontal="left"/>
    </xf>
    <xf numFmtId="0" fontId="4" fillId="3" borderId="0" xfId="0" applyFont="1" applyFill="1"/>
    <xf numFmtId="0" fontId="1" fillId="0" borderId="0" xfId="0" applyFont="1"/>
    <xf numFmtId="0" fontId="3" fillId="0" borderId="0" xfId="0" applyFont="1"/>
    <xf numFmtId="0" fontId="4" fillId="2" borderId="0" xfId="2"/>
    <xf numFmtId="1" fontId="0" fillId="0" borderId="0" xfId="0" applyNumberFormat="1"/>
    <xf numFmtId="0" fontId="3" fillId="0" borderId="0" xfId="0" applyFont="1" applyAlignment="1">
      <alignment horizontal="left"/>
    </xf>
    <xf numFmtId="0" fontId="6" fillId="0" borderId="0" xfId="0" applyFont="1"/>
    <xf numFmtId="0" fontId="7" fillId="0" borderId="0" xfId="0" applyFont="1" applyAlignment="1">
      <alignment horizontal="left" wrapText="1"/>
    </xf>
    <xf numFmtId="0" fontId="7" fillId="0" borderId="0" xfId="0" applyFont="1" applyAlignment="1">
      <alignment wrapText="1"/>
    </xf>
    <xf numFmtId="164" fontId="7" fillId="0" borderId="0" xfId="0" applyNumberFormat="1" applyFont="1" applyAlignment="1">
      <alignment wrapText="1"/>
    </xf>
    <xf numFmtId="164" fontId="1" fillId="4" borderId="1" xfId="0" applyNumberFormat="1" applyFont="1" applyFill="1" applyBorder="1"/>
    <xf numFmtId="1" fontId="1" fillId="4" borderId="0" xfId="0" applyNumberFormat="1" applyFont="1" applyFill="1"/>
    <xf numFmtId="0" fontId="1" fillId="4" borderId="0" xfId="0" applyFont="1" applyFill="1"/>
    <xf numFmtId="1" fontId="1" fillId="0" borderId="0" xfId="0" applyNumberFormat="1" applyFont="1"/>
    <xf numFmtId="164" fontId="1" fillId="0" borderId="1" xfId="0" applyNumberFormat="1" applyFont="1" applyBorder="1"/>
    <xf numFmtId="0" fontId="8" fillId="0" borderId="0" xfId="0" applyFont="1" applyAlignment="1">
      <alignment horizontal="left" vertical="center"/>
    </xf>
    <xf numFmtId="0" fontId="0" fillId="0" borderId="0" xfId="0" applyAlignment="1">
      <alignment horizontal="right"/>
    </xf>
    <xf numFmtId="0" fontId="1" fillId="5" borderId="0" xfId="0" applyFont="1" applyFill="1"/>
    <xf numFmtId="0" fontId="0" fillId="5" borderId="0" xfId="0" applyFill="1"/>
    <xf numFmtId="164" fontId="7" fillId="5" borderId="0" xfId="0" applyNumberFormat="1" applyFont="1" applyFill="1" applyAlignment="1">
      <alignment wrapText="1"/>
    </xf>
  </cellXfs>
  <cellStyles count="3">
    <cellStyle name="Accent2" xfId="2" builtinId="33"/>
    <cellStyle name="Normal" xfId="0" builtinId="0"/>
    <cellStyle name="Title" xfId="1" builtinId="15"/>
  </cellStyles>
  <dxfs count="28">
    <dxf>
      <font>
        <b val="0"/>
        <i val="0"/>
        <strike val="0"/>
        <condense val="0"/>
        <extend val="0"/>
        <outline val="0"/>
        <shadow val="0"/>
        <u val="none"/>
        <vertAlign val="baseline"/>
        <sz val="11"/>
        <color auto="1"/>
        <name val="Aptos Narrow"/>
        <family val="2"/>
        <scheme val="minor"/>
      </font>
      <numFmt numFmtId="164" formatCode="&quot;$&quot;#,##0.00"/>
      <fill>
        <patternFill patternType="solid">
          <fgColor indexed="64"/>
          <bgColor rgb="FFC0E6F5"/>
        </patternFill>
      </fill>
      <alignment horizontal="general" vertical="bottom" textRotation="0" wrapText="1" indent="0" justifyLastLine="0" shrinkToFit="0" readingOrder="0"/>
    </dxf>
    <dxf>
      <font>
        <b val="0"/>
        <i val="0"/>
        <strike val="0"/>
        <condense val="0"/>
        <extend val="0"/>
        <outline val="0"/>
        <shadow val="0"/>
        <u val="none"/>
        <vertAlign val="baseline"/>
        <sz val="11"/>
        <color auto="1"/>
        <name val="Aptos Narrow"/>
        <family val="2"/>
        <scheme val="minor"/>
      </font>
      <numFmt numFmtId="164" formatCode="&quot;$&quot;#,##0.00"/>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fill>
        <patternFill patternType="solid">
          <fgColor indexed="64"/>
          <bgColor rgb="FFC0E6F5"/>
        </patternFill>
      </fill>
    </dxf>
    <dxf>
      <font>
        <b val="0"/>
        <i val="0"/>
        <strike val="0"/>
        <condense val="0"/>
        <extend val="0"/>
        <outline val="0"/>
        <shadow val="0"/>
        <u val="none"/>
        <vertAlign val="baseline"/>
        <sz val="11"/>
        <color theme="1"/>
        <name val="Aptos Narrow"/>
        <family val="2"/>
        <scheme val="minor"/>
      </font>
      <fill>
        <patternFill patternType="solid">
          <fgColor indexed="64"/>
          <bgColor theme="4" tint="0.79998168889431442"/>
        </patternFill>
      </fill>
    </dxf>
    <dxf>
      <font>
        <b val="0"/>
        <i val="0"/>
        <strike val="0"/>
        <condense val="0"/>
        <extend val="0"/>
        <outline val="0"/>
        <shadow val="0"/>
        <u val="none"/>
        <vertAlign val="baseline"/>
        <sz val="11"/>
        <color theme="1"/>
        <name val="Aptos Narrow"/>
        <family val="2"/>
        <scheme val="minor"/>
      </font>
      <fill>
        <patternFill patternType="solid">
          <fgColor indexed="64"/>
          <bgColor theme="4" tint="0.79998168889431442"/>
        </patternFill>
      </fill>
    </dxf>
    <dxf>
      <font>
        <b val="0"/>
        <i val="0"/>
        <strike val="0"/>
        <condense val="0"/>
        <extend val="0"/>
        <outline val="0"/>
        <shadow val="0"/>
        <u val="none"/>
        <vertAlign val="baseline"/>
        <sz val="11"/>
        <color theme="1"/>
        <name val="Aptos Narrow"/>
        <family val="2"/>
        <scheme val="minor"/>
      </font>
      <numFmt numFmtId="1" formatCode="0"/>
      <fill>
        <patternFill patternType="solid">
          <fgColor indexed="64"/>
          <bgColor theme="4" tint="0.79998168889431442"/>
        </patternFill>
      </fill>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auto="1"/>
        <name val="Aptos Narrow"/>
        <family val="2"/>
        <scheme val="minor"/>
      </font>
      <numFmt numFmtId="164" formatCode="&quot;$&quot;#,##0.00"/>
      <alignment horizontal="general" vertical="bottom" textRotation="0" wrapText="1" indent="0" justifyLastLine="0" shrinkToFit="0" readingOrder="0"/>
    </dxf>
    <dxf>
      <font>
        <b val="0"/>
        <i val="0"/>
        <strike val="0"/>
        <condense val="0"/>
        <extend val="0"/>
        <outline val="0"/>
        <shadow val="0"/>
        <u val="none"/>
        <vertAlign val="baseline"/>
        <sz val="11"/>
        <color auto="1"/>
        <name val="Aptos Narrow"/>
        <family val="2"/>
        <scheme val="minor"/>
      </font>
      <numFmt numFmtId="164" formatCode="&quot;$&quot;#,##0.00"/>
      <alignment horizontal="general" vertical="bottom"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auto="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auto="1"/>
        <name val="Aptos Narrow"/>
        <family val="2"/>
        <scheme val="minor"/>
      </font>
      <alignment horizontal="left" vertical="bottom" textRotation="0" wrapText="1" indent="0" justifyLastLine="0" shrinkToFit="0" readingOrder="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auto="1"/>
        <name val="Aptos Narrow"/>
        <family val="2"/>
        <scheme val="minor"/>
      </font>
      <alignment horizontal="general" vertical="bottom" textRotation="0" wrapText="1" indent="0" justifyLastLine="0" shrinkToFit="0" readingOrder="0"/>
    </dxf>
    <dxf>
      <font>
        <b/>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dxf>
  </dxfs>
  <tableStyles count="0" defaultTableStyle="TableStyleMedium2" defaultPivotStyle="PivotStyleLight16"/>
  <colors>
    <mruColors>
      <color rgb="FFC0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5</xdr:col>
      <xdr:colOff>581025</xdr:colOff>
      <xdr:row>2</xdr:row>
      <xdr:rowOff>9525</xdr:rowOff>
    </xdr:from>
    <xdr:to>
      <xdr:col>6</xdr:col>
      <xdr:colOff>847725</xdr:colOff>
      <xdr:row>7</xdr:row>
      <xdr:rowOff>9525</xdr:rowOff>
    </xdr:to>
    <mc:AlternateContent xmlns:mc="http://schemas.openxmlformats.org/markup-compatibility/2006" xmlns:sle15="http://schemas.microsoft.com/office/drawing/2012/slicer">
      <mc:Choice Requires="sle15">
        <xdr:graphicFrame macro="">
          <xdr:nvGraphicFramePr>
            <xdr:cNvPr id="2" name="Status">
              <a:extLst>
                <a:ext uri="{FF2B5EF4-FFF2-40B4-BE49-F238E27FC236}">
                  <a16:creationId xmlns:a16="http://schemas.microsoft.com/office/drawing/2014/main" id="{1FCA991E-0E15-2800-AA95-85EA9D0B5542}"/>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5581650" y="409575"/>
              <a:ext cx="1047750" cy="990600"/>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295274</xdr:colOff>
      <xdr:row>2</xdr:row>
      <xdr:rowOff>9525</xdr:rowOff>
    </xdr:from>
    <xdr:to>
      <xdr:col>5</xdr:col>
      <xdr:colOff>466725</xdr:colOff>
      <xdr:row>9</xdr:row>
      <xdr:rowOff>171450</xdr:rowOff>
    </xdr:to>
    <mc:AlternateContent xmlns:mc="http://schemas.openxmlformats.org/markup-compatibility/2006" xmlns:sle15="http://schemas.microsoft.com/office/drawing/2012/slicer">
      <mc:Choice Requires="sle15">
        <xdr:graphicFrame macro="">
          <xdr:nvGraphicFramePr>
            <xdr:cNvPr id="3" name="Department">
              <a:extLst>
                <a:ext uri="{FF2B5EF4-FFF2-40B4-BE49-F238E27FC236}">
                  <a16:creationId xmlns:a16="http://schemas.microsoft.com/office/drawing/2014/main" id="{5AD36FF5-F976-AE02-8545-264BA85BB5E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743199" y="409575"/>
              <a:ext cx="2724151" cy="1533525"/>
            </a:xfrm>
            <a:prstGeom prst="rect">
              <a:avLst/>
            </a:prstGeom>
            <a:solidFill>
              <a:prstClr val="white"/>
            </a:solidFill>
            <a:ln w="1">
              <a:solidFill>
                <a:prstClr val="green"/>
              </a:solidFill>
            </a:ln>
          </xdr:spPr>
          <xdr:txBody>
            <a:bodyPr vertOverflow="clip" horzOverflow="clip"/>
            <a:lstStyle/>
            <a:p>
              <a:r>
                <a:rPr lang="en-P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D:\Desktop\DATA%20ANALYSIS\PROJECTS\EXCEL\PRACTICE%20CHALLENGES\COURSE%201\3.%20Defined%20Names%20for%20working%20more%20effectively%20with%20data%20-%20DONE.xlsx" TargetMode="External"/><Relationship Id="rId1" Type="http://schemas.openxmlformats.org/officeDocument/2006/relationships/externalLinkPath" Target="3.%20Defined%20Names%20for%20working%20more%20effectively%20with%20data%20-%20DON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R Analytics"/>
      <sheetName val="Steps-by-step Process"/>
      <sheetName val="HR Analytics - Cleaned"/>
    </sheetNames>
    <sheetDataSet>
      <sheetData sheetId="0" refreshError="1"/>
      <sheetData sheetId="1" refreshError="1"/>
      <sheetData sheetId="2">
        <row r="3">
          <cell r="G3">
            <v>1.5</v>
          </cell>
        </row>
        <row r="6">
          <cell r="B6" t="str">
            <v>Full Time</v>
          </cell>
          <cell r="E6" t="str">
            <v>Sales</v>
          </cell>
          <cell r="F6">
            <v>92.5</v>
          </cell>
          <cell r="H6">
            <v>3</v>
          </cell>
          <cell r="I6">
            <v>16</v>
          </cell>
          <cell r="J6">
            <v>4</v>
          </cell>
          <cell r="M6" t="str">
            <v>Accounting</v>
          </cell>
        </row>
        <row r="7">
          <cell r="B7" t="str">
            <v>Full Time</v>
          </cell>
          <cell r="E7" t="str">
            <v>Customer Service</v>
          </cell>
          <cell r="F7">
            <v>75.900000000000006</v>
          </cell>
          <cell r="H7">
            <v>8</v>
          </cell>
          <cell r="I7">
            <v>15</v>
          </cell>
          <cell r="J7">
            <v>5</v>
          </cell>
          <cell r="M7" t="str">
            <v>Customer Service</v>
          </cell>
        </row>
        <row r="8">
          <cell r="B8" t="str">
            <v>Full Time</v>
          </cell>
          <cell r="E8" t="str">
            <v>Sales</v>
          </cell>
          <cell r="F8">
            <v>146.5</v>
          </cell>
          <cell r="H8">
            <v>1</v>
          </cell>
          <cell r="I8">
            <v>17</v>
          </cell>
          <cell r="J8">
            <v>3</v>
          </cell>
          <cell r="M8" t="str">
            <v>Executive</v>
          </cell>
        </row>
        <row r="9">
          <cell r="B9" t="str">
            <v>Part Time</v>
          </cell>
          <cell r="E9" t="str">
            <v>Human Resources</v>
          </cell>
          <cell r="F9">
            <v>63.2</v>
          </cell>
          <cell r="H9">
            <v>0</v>
          </cell>
          <cell r="I9">
            <v>12</v>
          </cell>
          <cell r="J9">
            <v>8</v>
          </cell>
          <cell r="M9" t="str">
            <v>Human Resources</v>
          </cell>
        </row>
        <row r="10">
          <cell r="B10" t="str">
            <v>Part Time</v>
          </cell>
          <cell r="E10" t="str">
            <v>Sales</v>
          </cell>
          <cell r="F10">
            <v>121.5</v>
          </cell>
          <cell r="H10">
            <v>3</v>
          </cell>
          <cell r="I10">
            <v>15</v>
          </cell>
          <cell r="J10">
            <v>5</v>
          </cell>
          <cell r="M10" t="str">
            <v>IT</v>
          </cell>
        </row>
        <row r="11">
          <cell r="B11" t="str">
            <v>Part Time</v>
          </cell>
          <cell r="E11" t="str">
            <v>Accounting</v>
          </cell>
          <cell r="F11">
            <v>96.4</v>
          </cell>
          <cell r="H11">
            <v>15</v>
          </cell>
          <cell r="I11">
            <v>7</v>
          </cell>
          <cell r="J11">
            <v>13</v>
          </cell>
          <cell r="M11" t="str">
            <v>Sales</v>
          </cell>
        </row>
        <row r="12">
          <cell r="B12" t="str">
            <v>Part Time</v>
          </cell>
          <cell r="E12" t="str">
            <v>Sales</v>
          </cell>
          <cell r="F12">
            <v>185.2</v>
          </cell>
          <cell r="H12">
            <v>3</v>
          </cell>
          <cell r="I12">
            <v>12</v>
          </cell>
          <cell r="J12">
            <v>8</v>
          </cell>
        </row>
        <row r="13">
          <cell r="B13" t="str">
            <v>Full Time</v>
          </cell>
          <cell r="E13" t="str">
            <v>Sales</v>
          </cell>
          <cell r="F13">
            <v>186.4</v>
          </cell>
          <cell r="H13">
            <v>6</v>
          </cell>
          <cell r="I13">
            <v>20</v>
          </cell>
          <cell r="J13">
            <v>0</v>
          </cell>
        </row>
        <row r="14">
          <cell r="B14" t="str">
            <v>Part Time</v>
          </cell>
          <cell r="E14" t="str">
            <v>Executive</v>
          </cell>
          <cell r="F14">
            <v>113.4</v>
          </cell>
          <cell r="H14">
            <v>2</v>
          </cell>
          <cell r="I14">
            <v>9</v>
          </cell>
          <cell r="J14">
            <v>11</v>
          </cell>
        </row>
        <row r="15">
          <cell r="B15" t="str">
            <v>Full Time</v>
          </cell>
          <cell r="E15" t="str">
            <v>Human Resources</v>
          </cell>
          <cell r="F15">
            <v>53.5</v>
          </cell>
          <cell r="H15">
            <v>4</v>
          </cell>
          <cell r="I15">
            <v>6</v>
          </cell>
          <cell r="J15">
            <v>14</v>
          </cell>
        </row>
        <row r="16">
          <cell r="B16" t="str">
            <v>Part Time</v>
          </cell>
          <cell r="E16" t="str">
            <v>Sales</v>
          </cell>
          <cell r="F16">
            <v>158.69999999999999</v>
          </cell>
          <cell r="H16">
            <v>1</v>
          </cell>
          <cell r="I16">
            <v>20</v>
          </cell>
          <cell r="J16">
            <v>0</v>
          </cell>
        </row>
        <row r="17">
          <cell r="B17" t="str">
            <v>Part Time</v>
          </cell>
          <cell r="E17" t="str">
            <v>Human Resources</v>
          </cell>
          <cell r="F17">
            <v>128.1</v>
          </cell>
          <cell r="H17">
            <v>7</v>
          </cell>
          <cell r="I17">
            <v>18</v>
          </cell>
          <cell r="J17">
            <v>2</v>
          </cell>
        </row>
        <row r="18">
          <cell r="B18" t="str">
            <v>Part Time</v>
          </cell>
          <cell r="E18" t="str">
            <v>IT</v>
          </cell>
          <cell r="F18">
            <v>99.3</v>
          </cell>
          <cell r="H18">
            <v>5</v>
          </cell>
          <cell r="I18">
            <v>17</v>
          </cell>
          <cell r="J18">
            <v>3</v>
          </cell>
        </row>
        <row r="19">
          <cell r="B19" t="str">
            <v>Full Time</v>
          </cell>
          <cell r="E19" t="str">
            <v>IT</v>
          </cell>
          <cell r="F19">
            <v>104.8</v>
          </cell>
          <cell r="H19">
            <v>2</v>
          </cell>
          <cell r="I19">
            <v>17</v>
          </cell>
          <cell r="J19">
            <v>3</v>
          </cell>
        </row>
        <row r="20">
          <cell r="B20" t="str">
            <v>Full Time</v>
          </cell>
          <cell r="E20" t="str">
            <v>Accounting</v>
          </cell>
          <cell r="F20">
            <v>153.1</v>
          </cell>
          <cell r="H20">
            <v>2</v>
          </cell>
          <cell r="I20">
            <v>12</v>
          </cell>
          <cell r="J20">
            <v>8</v>
          </cell>
        </row>
        <row r="21">
          <cell r="B21" t="str">
            <v>Part Time</v>
          </cell>
          <cell r="E21" t="str">
            <v>Customer Service</v>
          </cell>
          <cell r="F21">
            <v>67.2</v>
          </cell>
          <cell r="H21">
            <v>1</v>
          </cell>
          <cell r="I21">
            <v>5</v>
          </cell>
          <cell r="J21">
            <v>15</v>
          </cell>
        </row>
        <row r="22">
          <cell r="B22" t="str">
            <v>Part Time</v>
          </cell>
          <cell r="E22" t="str">
            <v>Customer Service</v>
          </cell>
          <cell r="F22">
            <v>76.599999999999994</v>
          </cell>
          <cell r="H22">
            <v>0</v>
          </cell>
          <cell r="I22">
            <v>3</v>
          </cell>
          <cell r="J22">
            <v>17</v>
          </cell>
        </row>
        <row r="23">
          <cell r="B23" t="str">
            <v>Full Time</v>
          </cell>
          <cell r="E23" t="str">
            <v>Customer Service</v>
          </cell>
          <cell r="F23">
            <v>92.6</v>
          </cell>
          <cell r="H23">
            <v>1</v>
          </cell>
          <cell r="I23">
            <v>14</v>
          </cell>
          <cell r="J23">
            <v>6</v>
          </cell>
        </row>
        <row r="24">
          <cell r="B24" t="str">
            <v>Part Time</v>
          </cell>
          <cell r="E24" t="str">
            <v>IT</v>
          </cell>
          <cell r="F24">
            <v>95</v>
          </cell>
          <cell r="H24">
            <v>5</v>
          </cell>
          <cell r="I24">
            <v>18</v>
          </cell>
          <cell r="J24">
            <v>2</v>
          </cell>
        </row>
        <row r="25">
          <cell r="B25" t="str">
            <v>Full Time</v>
          </cell>
          <cell r="E25" t="str">
            <v>IT</v>
          </cell>
          <cell r="F25">
            <v>88.4</v>
          </cell>
          <cell r="H25">
            <v>5</v>
          </cell>
          <cell r="I25">
            <v>18</v>
          </cell>
          <cell r="J25">
            <v>2</v>
          </cell>
        </row>
        <row r="26">
          <cell r="B26" t="str">
            <v>Part Time</v>
          </cell>
          <cell r="E26" t="str">
            <v>Accounting</v>
          </cell>
          <cell r="F26">
            <v>64.3</v>
          </cell>
          <cell r="H26">
            <v>3</v>
          </cell>
          <cell r="I26">
            <v>9</v>
          </cell>
          <cell r="J26">
            <v>11</v>
          </cell>
        </row>
        <row r="27">
          <cell r="B27" t="str">
            <v>Full Time</v>
          </cell>
          <cell r="E27" t="str">
            <v>IT</v>
          </cell>
          <cell r="F27">
            <v>81.2</v>
          </cell>
          <cell r="H27">
            <v>1</v>
          </cell>
          <cell r="I27">
            <v>13</v>
          </cell>
          <cell r="J27">
            <v>7</v>
          </cell>
        </row>
        <row r="28">
          <cell r="B28" t="str">
            <v>Full Time</v>
          </cell>
          <cell r="E28" t="str">
            <v>Accounting</v>
          </cell>
          <cell r="F28">
            <v>119</v>
          </cell>
          <cell r="H28">
            <v>5</v>
          </cell>
          <cell r="I28">
            <v>18</v>
          </cell>
          <cell r="J28">
            <v>2</v>
          </cell>
        </row>
        <row r="29">
          <cell r="B29" t="str">
            <v>Full Time</v>
          </cell>
          <cell r="E29" t="str">
            <v>Sales</v>
          </cell>
          <cell r="F29">
            <v>73</v>
          </cell>
          <cell r="H29">
            <v>3</v>
          </cell>
          <cell r="I29">
            <v>19</v>
          </cell>
          <cell r="J29">
            <v>1</v>
          </cell>
        </row>
        <row r="30">
          <cell r="B30" t="str">
            <v>Full Time</v>
          </cell>
          <cell r="E30" t="str">
            <v>Customer Service</v>
          </cell>
          <cell r="F30">
            <v>62.5</v>
          </cell>
          <cell r="H30">
            <v>0</v>
          </cell>
          <cell r="I30">
            <v>15</v>
          </cell>
          <cell r="J30">
            <v>5</v>
          </cell>
        </row>
        <row r="31">
          <cell r="B31" t="str">
            <v>Part Time</v>
          </cell>
          <cell r="E31" t="str">
            <v>Sales</v>
          </cell>
          <cell r="F31">
            <v>157</v>
          </cell>
          <cell r="H31">
            <v>4</v>
          </cell>
          <cell r="I31">
            <v>14</v>
          </cell>
          <cell r="J31">
            <v>6</v>
          </cell>
        </row>
        <row r="32">
          <cell r="B32" t="str">
            <v>Full Time</v>
          </cell>
          <cell r="E32" t="str">
            <v>Sales</v>
          </cell>
          <cell r="F32">
            <v>140.5</v>
          </cell>
          <cell r="H32">
            <v>2</v>
          </cell>
          <cell r="I32">
            <v>16</v>
          </cell>
          <cell r="J32">
            <v>4</v>
          </cell>
        </row>
        <row r="33">
          <cell r="B33" t="str">
            <v>Full Time</v>
          </cell>
          <cell r="E33" t="str">
            <v>Sales</v>
          </cell>
          <cell r="F33">
            <v>145.9</v>
          </cell>
          <cell r="H33">
            <v>12</v>
          </cell>
          <cell r="I33">
            <v>9</v>
          </cell>
          <cell r="J33">
            <v>11</v>
          </cell>
        </row>
        <row r="34">
          <cell r="B34" t="str">
            <v>Part Time</v>
          </cell>
          <cell r="E34" t="str">
            <v>Sales</v>
          </cell>
          <cell r="F34">
            <v>156</v>
          </cell>
          <cell r="H34">
            <v>8</v>
          </cell>
          <cell r="I34">
            <v>4</v>
          </cell>
          <cell r="J34">
            <v>16</v>
          </cell>
        </row>
        <row r="35">
          <cell r="B35" t="str">
            <v>Part Time</v>
          </cell>
          <cell r="E35" t="str">
            <v>Human Resources</v>
          </cell>
          <cell r="F35">
            <v>63.6</v>
          </cell>
          <cell r="H35">
            <v>1</v>
          </cell>
          <cell r="I35">
            <v>2</v>
          </cell>
          <cell r="J35">
            <v>18</v>
          </cell>
        </row>
        <row r="36">
          <cell r="B36" t="str">
            <v>Part Time</v>
          </cell>
          <cell r="E36" t="str">
            <v>Sales</v>
          </cell>
          <cell r="F36">
            <v>89.9</v>
          </cell>
          <cell r="H36">
            <v>3</v>
          </cell>
          <cell r="I36">
            <v>1</v>
          </cell>
          <cell r="J36">
            <v>19</v>
          </cell>
        </row>
        <row r="37">
          <cell r="B37" t="str">
            <v>Part Time</v>
          </cell>
          <cell r="E37" t="str">
            <v>Sales</v>
          </cell>
          <cell r="F37">
            <v>73.7</v>
          </cell>
          <cell r="H37">
            <v>4</v>
          </cell>
          <cell r="I37">
            <v>15</v>
          </cell>
          <cell r="J37">
            <v>5</v>
          </cell>
        </row>
        <row r="38">
          <cell r="B38" t="str">
            <v>Part Time</v>
          </cell>
          <cell r="E38" t="str">
            <v>Sales</v>
          </cell>
          <cell r="F38">
            <v>126</v>
          </cell>
          <cell r="H38">
            <v>2</v>
          </cell>
          <cell r="I38">
            <v>8</v>
          </cell>
          <cell r="J38">
            <v>12</v>
          </cell>
        </row>
        <row r="39">
          <cell r="B39" t="str">
            <v>Full Time</v>
          </cell>
          <cell r="E39" t="str">
            <v>Executive</v>
          </cell>
          <cell r="F39">
            <v>178.8</v>
          </cell>
          <cell r="H39">
            <v>3</v>
          </cell>
          <cell r="I39">
            <v>1</v>
          </cell>
          <cell r="J39">
            <v>19</v>
          </cell>
        </row>
        <row r="40">
          <cell r="B40" t="str">
            <v>Full Time</v>
          </cell>
          <cell r="E40" t="str">
            <v>Sales</v>
          </cell>
          <cell r="F40">
            <v>105.7</v>
          </cell>
          <cell r="H40">
            <v>2</v>
          </cell>
          <cell r="I40">
            <v>4</v>
          </cell>
          <cell r="J40">
            <v>16</v>
          </cell>
        </row>
      </sheetData>
    </sheetDataSet>
  </externalBook>
</externalLink>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82C5F823-BC98-480E-80FA-172287B8C0E9}" sourceName="Status">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BAB5966-D7B3-4C23-A559-6E300239BEA6}" sourceName="Department">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F3B90B04-06DE-470F-9BD3-ADE5E3F6FD23}" cache="Slicer_Status" caption="Status" rowHeight="257175"/>
  <slicer name="Department" xr10:uid="{0D2DF8FD-0D8E-4377-A0B9-DD0A2FB2FD5B}" cache="Slicer_Department" caption="Department" columnCount="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3264B5-20B5-4F0A-A1F1-CAB41F658648}" name="tblStaff" displayName="tblStaff" ref="A12:K48" totalsRowCount="1" headerRowDxfId="27" dataDxfId="26">
  <autoFilter ref="A12:K47" xr:uid="{653264B5-20B5-4F0A-A1F1-CAB41F658648}">
    <filterColumn colId="1">
      <filters>
        <filter val="Full Time"/>
      </filters>
    </filterColumn>
    <filterColumn colId="4">
      <filters>
        <filter val="IT"/>
      </filters>
    </filterColumn>
  </autoFilter>
  <tableColumns count="11">
    <tableColumn id="1" xr3:uid="{A8A2EE42-EA2D-4852-8CE0-5DD0AB9356AA}" name="Emp ID" totalsRowLabel="Total" dataDxfId="25" totalsRowDxfId="24"/>
    <tableColumn id="2" xr3:uid="{79D78ACD-EA78-4269-BFEF-B2FED6617DD6}" name="Status" dataDxfId="23" totalsRowDxfId="22"/>
    <tableColumn id="3" xr3:uid="{1D3319B4-D1D4-4C43-9599-ED4418B0AA7E}" name="Full Name" dataDxfId="21" totalsRowDxfId="20"/>
    <tableColumn id="4" xr3:uid="{8C390251-D7CE-421F-8780-DC2C05331CCE}" name="Email" dataDxfId="19" totalsRowDxfId="18"/>
    <tableColumn id="5" xr3:uid="{B0109B8E-FBBC-48C6-98A2-AAA2D05A1D3B}" name="Department" dataDxfId="17" totalsRowDxfId="16"/>
    <tableColumn id="6" xr3:uid="{297917D3-9AA4-4A0E-9250-513DD530D6EB}" name="Days Sick" totalsRowFunction="sum" dataDxfId="15" totalsRowDxfId="14"/>
    <tableColumn id="7" xr3:uid="{8360A5FF-0358-4F99-A92A-57BA79925799}" name="Leave Taken" dataDxfId="13" totalsRowDxfId="12"/>
    <tableColumn id="8" xr3:uid="{33D07326-A1B9-4B30-B36C-9E5E92A37E48}" name="Leave Available" totalsRowFunction="sum" dataDxfId="11" totalsRowDxfId="2">
      <calculatedColumnFormula>Leave_Allowance-G13</calculatedColumnFormula>
    </tableColumn>
    <tableColumn id="9" xr3:uid="{425B0B99-9165-4E5F-8981-1D8CA89B1AAD}" name="Hours" dataDxfId="10" totalsRowDxfId="9"/>
    <tableColumn id="10" xr3:uid="{FD15C43B-5C77-41CB-A48A-C448D95F2A01}" name="Hourly Rate" totalsRowFunction="average" dataDxfId="1" totalsRowDxfId="8"/>
    <tableColumn id="11" xr3:uid="{2F423285-989C-484D-82A9-D60F262EF32B}" name="Pay" totalsRowFunction="sum" dataDxfId="0" totalsRowDxfId="7">
      <calculatedColumnFormula>tblStaff[[#This Row],[Hours]]*tblStaff[[#This Row],[Hourly Rate]]</calculatedColumnFormula>
    </tableColumn>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C19D8C-B050-41A5-9F1B-7BDDE42829A0}" name="tblSummary" displayName="tblSummary" ref="H3:K10" totalsRowShown="0" headerRowDxfId="6">
  <autoFilter ref="H3:K10" xr:uid="{88C19D8C-B050-41A5-9F1B-7BDDE42829A0}"/>
  <tableColumns count="4">
    <tableColumn id="1" xr3:uid="{FBFEF15B-F898-4AA5-A71D-6D7225FB0ABE}" name="Departments"/>
    <tableColumn id="2" xr3:uid="{14339B17-97F5-400D-BC6B-8AC8C958540E}" name="Staff Number" dataDxfId="5"/>
    <tableColumn id="3" xr3:uid="{80041689-B46D-46D5-ABC9-A98CC7F3BAE5}" name="Total Days Sick" dataDxfId="4"/>
    <tableColumn id="4" xr3:uid="{AD27E1E1-4130-4BDE-9558-B271DFED3D0B}" name="Total Leave Taken" dataDxfId="3"/>
  </tableColumns>
  <tableStyleInfo name="TableStyleMedium2" showFirstColumn="1"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07/relationships/slicer" Target="../slicers/slicer1.xml"/><Relationship Id="rId4"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ABD89-F74F-4284-A958-7C27D3D38F8B}">
  <dimension ref="A1:K47"/>
  <sheetViews>
    <sheetView topLeftCell="C1" zoomScaleNormal="100" workbookViewId="0">
      <selection activeCell="I4" sqref="I4"/>
    </sheetView>
  </sheetViews>
  <sheetFormatPr defaultColWidth="9" defaultRowHeight="15" x14ac:dyDescent="0.25"/>
  <cols>
    <col min="1" max="1" width="8.7109375" style="3" customWidth="1"/>
    <col min="2" max="2" width="10.7109375" style="3" bestFit="1" customWidth="1"/>
    <col min="3" max="3" width="16" style="3" customWidth="1"/>
    <col min="4" max="4" width="22.42578125" style="3" customWidth="1"/>
    <col min="5" max="5" width="15.85546875" style="3" customWidth="1"/>
    <col min="6" max="6" width="10.42578125" bestFit="1" customWidth="1"/>
    <col min="7" max="7" width="13" bestFit="1" customWidth="1"/>
    <col min="8" max="8" width="16.28515625" style="3" customWidth="1"/>
    <col min="9" max="10" width="13.7109375" style="3" customWidth="1"/>
    <col min="11" max="11" width="15.28515625" style="3" bestFit="1" customWidth="1"/>
    <col min="12" max="12" width="4.85546875" style="3" customWidth="1"/>
    <col min="13" max="15" width="16.42578125" style="3" customWidth="1"/>
    <col min="16" max="16" width="17.140625" style="3" customWidth="1"/>
    <col min="17" max="17" width="12.7109375" style="3" customWidth="1"/>
    <col min="18" max="18" width="12.140625" style="3" customWidth="1"/>
    <col min="19" max="16384" width="9" style="3"/>
  </cols>
  <sheetData>
    <row r="1" spans="1:11" ht="27" customHeight="1" x14ac:dyDescent="0.4">
      <c r="A1" s="1" t="s">
        <v>0</v>
      </c>
      <c r="B1" s="2"/>
      <c r="C1" s="2"/>
      <c r="D1" s="2"/>
      <c r="E1" s="2"/>
      <c r="F1" s="2"/>
      <c r="G1" s="2"/>
      <c r="H1" s="2"/>
      <c r="I1" s="2"/>
      <c r="J1" s="2"/>
      <c r="K1" s="2"/>
    </row>
    <row r="2" spans="1:11" customFormat="1" ht="4.9000000000000004" customHeight="1" x14ac:dyDescent="0.25">
      <c r="H2" s="4"/>
      <c r="I2" s="4"/>
      <c r="J2" s="4"/>
      <c r="K2" s="4"/>
    </row>
    <row r="3" spans="1:11" customFormat="1" ht="18" customHeight="1" x14ac:dyDescent="0.25">
      <c r="H3" s="4" t="s">
        <v>1</v>
      </c>
      <c r="I3" s="4" t="s">
        <v>2</v>
      </c>
      <c r="J3" s="4" t="s">
        <v>3</v>
      </c>
      <c r="K3" s="4" t="s">
        <v>4</v>
      </c>
    </row>
    <row r="4" spans="1:11" customFormat="1" x14ac:dyDescent="0.25">
      <c r="H4" t="s">
        <v>5</v>
      </c>
      <c r="I4" s="15"/>
      <c r="J4" s="3"/>
      <c r="K4" s="3"/>
    </row>
    <row r="5" spans="1:11" customFormat="1" x14ac:dyDescent="0.25">
      <c r="H5" t="s">
        <v>6</v>
      </c>
      <c r="I5" s="15"/>
      <c r="J5" s="3"/>
      <c r="K5" s="3"/>
    </row>
    <row r="6" spans="1:11" customFormat="1" x14ac:dyDescent="0.25">
      <c r="H6" t="s">
        <v>7</v>
      </c>
      <c r="I6" s="15"/>
      <c r="J6" s="3"/>
      <c r="K6" s="3"/>
    </row>
    <row r="7" spans="1:11" x14ac:dyDescent="0.25">
      <c r="H7" t="s">
        <v>8</v>
      </c>
      <c r="I7" s="15"/>
    </row>
    <row r="8" spans="1:11" x14ac:dyDescent="0.25">
      <c r="H8" t="s">
        <v>9</v>
      </c>
      <c r="I8" s="15"/>
    </row>
    <row r="9" spans="1:11" x14ac:dyDescent="0.25">
      <c r="F9" s="3"/>
      <c r="G9" s="3"/>
      <c r="H9" t="s">
        <v>10</v>
      </c>
      <c r="I9" s="15"/>
    </row>
    <row r="10" spans="1:11" x14ac:dyDescent="0.25">
      <c r="A10" s="5" t="s">
        <v>11</v>
      </c>
      <c r="B10" s="16"/>
      <c r="F10" s="3"/>
      <c r="G10" s="3"/>
      <c r="H10"/>
      <c r="I10" s="6"/>
    </row>
    <row r="11" spans="1:11" x14ac:dyDescent="0.25">
      <c r="F11" s="3"/>
      <c r="G11" s="3"/>
    </row>
    <row r="12" spans="1:11" s="8" customFormat="1" ht="16.899999999999999" customHeight="1" x14ac:dyDescent="0.25">
      <c r="A12" s="4" t="s">
        <v>12</v>
      </c>
      <c r="B12" s="4" t="s">
        <v>13</v>
      </c>
      <c r="C12" s="4" t="s">
        <v>14</v>
      </c>
      <c r="D12" s="4" t="s">
        <v>15</v>
      </c>
      <c r="E12" s="4" t="s">
        <v>16</v>
      </c>
      <c r="F12" s="7" t="s">
        <v>17</v>
      </c>
      <c r="G12" s="7" t="s">
        <v>18</v>
      </c>
      <c r="H12" s="7" t="s">
        <v>19</v>
      </c>
      <c r="I12" s="4" t="s">
        <v>20</v>
      </c>
      <c r="J12" s="7" t="s">
        <v>21</v>
      </c>
      <c r="K12" s="7"/>
    </row>
    <row r="13" spans="1:11" x14ac:dyDescent="0.25">
      <c r="A13" s="3" t="s">
        <v>22</v>
      </c>
      <c r="B13" s="3" t="s">
        <v>23</v>
      </c>
      <c r="C13" s="3" t="s">
        <v>24</v>
      </c>
      <c r="D13" s="3" t="s">
        <v>25</v>
      </c>
      <c r="E13" s="9" t="s">
        <v>9</v>
      </c>
      <c r="F13" s="10">
        <v>2</v>
      </c>
      <c r="G13" s="10">
        <v>17</v>
      </c>
      <c r="I13" s="10">
        <v>43</v>
      </c>
      <c r="J13" s="11">
        <v>104.8</v>
      </c>
      <c r="K13" s="11"/>
    </row>
    <row r="14" spans="1:11" ht="30" x14ac:dyDescent="0.25">
      <c r="A14" s="3" t="s">
        <v>26</v>
      </c>
      <c r="B14" s="3" t="s">
        <v>23</v>
      </c>
      <c r="C14" s="3" t="s">
        <v>27</v>
      </c>
      <c r="D14" s="3" t="s">
        <v>28</v>
      </c>
      <c r="E14" s="9" t="s">
        <v>6</v>
      </c>
      <c r="F14" s="10">
        <v>8</v>
      </c>
      <c r="G14" s="10">
        <v>15</v>
      </c>
      <c r="I14" s="10">
        <v>34</v>
      </c>
      <c r="J14" s="11">
        <v>75.900000000000006</v>
      </c>
      <c r="K14" s="11"/>
    </row>
    <row r="15" spans="1:11" x14ac:dyDescent="0.25">
      <c r="A15" s="3" t="s">
        <v>29</v>
      </c>
      <c r="B15" s="3" t="s">
        <v>23</v>
      </c>
      <c r="C15" s="3" t="s">
        <v>30</v>
      </c>
      <c r="D15" s="3" t="s">
        <v>31</v>
      </c>
      <c r="E15" s="9" t="s">
        <v>10</v>
      </c>
      <c r="F15" s="10">
        <v>3</v>
      </c>
      <c r="G15" s="10">
        <v>19</v>
      </c>
      <c r="I15" s="10">
        <v>34</v>
      </c>
      <c r="J15" s="11">
        <v>73</v>
      </c>
      <c r="K15" s="11"/>
    </row>
    <row r="16" spans="1:11" ht="30" x14ac:dyDescent="0.25">
      <c r="A16" s="3" t="s">
        <v>32</v>
      </c>
      <c r="B16" s="3" t="s">
        <v>23</v>
      </c>
      <c r="C16" s="3" t="s">
        <v>33</v>
      </c>
      <c r="D16" s="3" t="s">
        <v>34</v>
      </c>
      <c r="E16" s="9" t="s">
        <v>6</v>
      </c>
      <c r="F16" s="10">
        <v>0</v>
      </c>
      <c r="G16" s="10">
        <v>15</v>
      </c>
      <c r="I16" s="10">
        <v>32</v>
      </c>
      <c r="J16" s="11">
        <v>62.5</v>
      </c>
      <c r="K16" s="11"/>
    </row>
    <row r="17" spans="1:11" x14ac:dyDescent="0.25">
      <c r="A17" s="3" t="s">
        <v>35</v>
      </c>
      <c r="B17" s="3" t="s">
        <v>23</v>
      </c>
      <c r="C17" s="3" t="s">
        <v>36</v>
      </c>
      <c r="D17" s="3" t="s">
        <v>37</v>
      </c>
      <c r="E17" s="9" t="s">
        <v>10</v>
      </c>
      <c r="F17" s="10">
        <v>6</v>
      </c>
      <c r="G17" s="10">
        <v>20</v>
      </c>
      <c r="I17" s="10">
        <v>34</v>
      </c>
      <c r="J17" s="11">
        <v>186.4</v>
      </c>
      <c r="K17" s="11"/>
    </row>
    <row r="18" spans="1:11" x14ac:dyDescent="0.25">
      <c r="A18" s="3" t="s">
        <v>38</v>
      </c>
      <c r="B18" s="3" t="s">
        <v>23</v>
      </c>
      <c r="C18" s="3" t="s">
        <v>39</v>
      </c>
      <c r="D18" s="3" t="s">
        <v>40</v>
      </c>
      <c r="E18" s="9" t="s">
        <v>5</v>
      </c>
      <c r="F18" s="10">
        <v>5</v>
      </c>
      <c r="G18" s="10">
        <v>18</v>
      </c>
      <c r="I18" s="10">
        <v>33</v>
      </c>
      <c r="J18" s="11">
        <v>119</v>
      </c>
      <c r="K18" s="11"/>
    </row>
    <row r="19" spans="1:11" x14ac:dyDescent="0.25">
      <c r="A19" s="3" t="s">
        <v>41</v>
      </c>
      <c r="B19" s="3" t="s">
        <v>23</v>
      </c>
      <c r="C19" s="3" t="s">
        <v>42</v>
      </c>
      <c r="D19" s="3" t="s">
        <v>43</v>
      </c>
      <c r="E19" s="9" t="s">
        <v>10</v>
      </c>
      <c r="F19" s="10">
        <v>3</v>
      </c>
      <c r="G19" s="10">
        <v>16</v>
      </c>
      <c r="I19" s="10">
        <v>43</v>
      </c>
      <c r="J19" s="11">
        <v>92.5</v>
      </c>
      <c r="K19" s="11"/>
    </row>
    <row r="20" spans="1:11" ht="30" x14ac:dyDescent="0.25">
      <c r="A20" s="3" t="s">
        <v>44</v>
      </c>
      <c r="B20" s="3" t="s">
        <v>23</v>
      </c>
      <c r="C20" s="3" t="s">
        <v>45</v>
      </c>
      <c r="D20" s="3" t="s">
        <v>46</v>
      </c>
      <c r="E20" s="9" t="s">
        <v>6</v>
      </c>
      <c r="F20" s="10">
        <v>1</v>
      </c>
      <c r="G20" s="10">
        <v>14</v>
      </c>
      <c r="I20" s="10">
        <v>36</v>
      </c>
      <c r="J20" s="11">
        <v>92.6</v>
      </c>
      <c r="K20" s="11"/>
    </row>
    <row r="21" spans="1:11" x14ac:dyDescent="0.25">
      <c r="A21" s="3" t="s">
        <v>47</v>
      </c>
      <c r="B21" s="3" t="s">
        <v>23</v>
      </c>
      <c r="C21" s="3" t="s">
        <v>48</v>
      </c>
      <c r="D21" s="3" t="s">
        <v>49</v>
      </c>
      <c r="E21" s="3" t="s">
        <v>9</v>
      </c>
      <c r="F21" s="10">
        <v>5</v>
      </c>
      <c r="G21" s="10">
        <v>18</v>
      </c>
      <c r="I21" s="3">
        <v>43</v>
      </c>
      <c r="J21" s="11">
        <v>88.4</v>
      </c>
      <c r="K21" s="11"/>
    </row>
    <row r="22" spans="1:11" ht="30" x14ac:dyDescent="0.25">
      <c r="A22" s="3" t="s">
        <v>50</v>
      </c>
      <c r="B22" s="3" t="s">
        <v>23</v>
      </c>
      <c r="C22" s="3" t="s">
        <v>51</v>
      </c>
      <c r="D22" s="3" t="s">
        <v>52</v>
      </c>
      <c r="E22" s="9" t="s">
        <v>8</v>
      </c>
      <c r="F22" s="10">
        <v>4</v>
      </c>
      <c r="G22" s="10">
        <v>6</v>
      </c>
      <c r="I22" s="10">
        <v>30</v>
      </c>
      <c r="J22" s="11">
        <v>53.5</v>
      </c>
      <c r="K22" s="11"/>
    </row>
    <row r="23" spans="1:11" x14ac:dyDescent="0.25">
      <c r="A23" s="3" t="s">
        <v>53</v>
      </c>
      <c r="B23" s="3" t="s">
        <v>23</v>
      </c>
      <c r="C23" s="3" t="s">
        <v>54</v>
      </c>
      <c r="D23" s="3" t="s">
        <v>55</v>
      </c>
      <c r="E23" s="9" t="s">
        <v>10</v>
      </c>
      <c r="F23" s="10">
        <v>1</v>
      </c>
      <c r="G23" s="10">
        <v>17</v>
      </c>
      <c r="I23" s="10">
        <v>37</v>
      </c>
      <c r="J23" s="11">
        <v>146.5</v>
      </c>
      <c r="K23" s="11"/>
    </row>
    <row r="24" spans="1:11" x14ac:dyDescent="0.25">
      <c r="A24" s="3" t="s">
        <v>56</v>
      </c>
      <c r="B24" s="3" t="s">
        <v>23</v>
      </c>
      <c r="C24" s="3" t="s">
        <v>57</v>
      </c>
      <c r="D24" s="3" t="s">
        <v>58</v>
      </c>
      <c r="E24" s="9" t="s">
        <v>5</v>
      </c>
      <c r="F24" s="10">
        <v>2</v>
      </c>
      <c r="G24" s="10">
        <v>12</v>
      </c>
      <c r="I24" s="10">
        <v>34</v>
      </c>
      <c r="J24" s="11">
        <v>153.1</v>
      </c>
      <c r="K24" s="11"/>
    </row>
    <row r="25" spans="1:11" x14ac:dyDescent="0.25">
      <c r="A25" s="3" t="s">
        <v>59</v>
      </c>
      <c r="B25" s="3" t="s">
        <v>23</v>
      </c>
      <c r="C25" s="3" t="s">
        <v>60</v>
      </c>
      <c r="D25" s="3" t="s">
        <v>61</v>
      </c>
      <c r="E25" s="9" t="s">
        <v>10</v>
      </c>
      <c r="F25" s="10">
        <v>2</v>
      </c>
      <c r="G25" s="10">
        <v>4</v>
      </c>
      <c r="I25" s="10">
        <v>37</v>
      </c>
      <c r="J25" s="11">
        <v>105.7</v>
      </c>
      <c r="K25" s="11"/>
    </row>
    <row r="26" spans="1:11" x14ac:dyDescent="0.25">
      <c r="A26" s="3" t="s">
        <v>62</v>
      </c>
      <c r="B26" s="3" t="s">
        <v>23</v>
      </c>
      <c r="C26" s="3" t="s">
        <v>63</v>
      </c>
      <c r="D26" s="3" t="s">
        <v>64</v>
      </c>
      <c r="E26" s="9" t="s">
        <v>10</v>
      </c>
      <c r="F26" s="10">
        <v>2</v>
      </c>
      <c r="G26" s="10">
        <v>16</v>
      </c>
      <c r="I26" s="10">
        <v>45</v>
      </c>
      <c r="J26" s="11">
        <v>140.5</v>
      </c>
      <c r="K26" s="11"/>
    </row>
    <row r="27" spans="1:11" x14ac:dyDescent="0.25">
      <c r="A27" s="3" t="s">
        <v>65</v>
      </c>
      <c r="B27" s="3" t="s">
        <v>23</v>
      </c>
      <c r="C27" s="3" t="s">
        <v>66</v>
      </c>
      <c r="D27" s="3" t="s">
        <v>67</v>
      </c>
      <c r="E27" s="9" t="s">
        <v>9</v>
      </c>
      <c r="F27" s="10">
        <v>1</v>
      </c>
      <c r="G27" s="10">
        <v>13</v>
      </c>
      <c r="I27" s="10">
        <v>44</v>
      </c>
      <c r="J27" s="11">
        <v>81.2</v>
      </c>
      <c r="K27" s="11"/>
    </row>
    <row r="28" spans="1:11" x14ac:dyDescent="0.25">
      <c r="A28" s="3" t="s">
        <v>68</v>
      </c>
      <c r="B28" s="3" t="s">
        <v>23</v>
      </c>
      <c r="C28" s="3" t="s">
        <v>69</v>
      </c>
      <c r="D28" s="3" t="s">
        <v>70</v>
      </c>
      <c r="E28" s="9" t="s">
        <v>10</v>
      </c>
      <c r="F28" s="10">
        <v>1</v>
      </c>
      <c r="G28" s="10">
        <v>9</v>
      </c>
      <c r="I28" s="10">
        <v>38</v>
      </c>
      <c r="J28" s="11">
        <v>145.9</v>
      </c>
      <c r="K28" s="11"/>
    </row>
    <row r="29" spans="1:11" x14ac:dyDescent="0.25">
      <c r="A29" s="3" t="s">
        <v>71</v>
      </c>
      <c r="B29" s="3" t="s">
        <v>23</v>
      </c>
      <c r="C29" s="3" t="s">
        <v>72</v>
      </c>
      <c r="D29" s="3" t="s">
        <v>73</v>
      </c>
      <c r="E29" s="9" t="s">
        <v>7</v>
      </c>
      <c r="F29" s="10">
        <v>3</v>
      </c>
      <c r="G29" s="10">
        <v>1</v>
      </c>
      <c r="I29" s="10">
        <v>42</v>
      </c>
      <c r="J29" s="11">
        <v>178.8</v>
      </c>
      <c r="K29" s="11"/>
    </row>
    <row r="30" spans="1:11" x14ac:dyDescent="0.25">
      <c r="A30" s="3" t="s">
        <v>74</v>
      </c>
      <c r="B30" s="3" t="s">
        <v>75</v>
      </c>
      <c r="C30" s="3" t="s">
        <v>76</v>
      </c>
      <c r="D30" s="3" t="s">
        <v>77</v>
      </c>
      <c r="E30" s="9" t="s">
        <v>7</v>
      </c>
      <c r="F30" s="10">
        <v>2</v>
      </c>
      <c r="G30" s="10">
        <v>9</v>
      </c>
      <c r="I30" s="10">
        <v>15</v>
      </c>
      <c r="J30" s="11">
        <v>113.4</v>
      </c>
      <c r="K30" s="11"/>
    </row>
    <row r="31" spans="1:11" x14ac:dyDescent="0.25">
      <c r="A31" s="3" t="s">
        <v>78</v>
      </c>
      <c r="B31" s="3" t="s">
        <v>75</v>
      </c>
      <c r="C31" s="3" t="s">
        <v>79</v>
      </c>
      <c r="D31" s="3" t="s">
        <v>80</v>
      </c>
      <c r="E31" s="9" t="s">
        <v>10</v>
      </c>
      <c r="F31" s="10">
        <v>4</v>
      </c>
      <c r="G31" s="10">
        <v>14</v>
      </c>
      <c r="I31" s="10">
        <v>19</v>
      </c>
      <c r="J31" s="11">
        <v>157</v>
      </c>
      <c r="K31" s="11"/>
    </row>
    <row r="32" spans="1:11" x14ac:dyDescent="0.25">
      <c r="A32" s="3" t="s">
        <v>81</v>
      </c>
      <c r="B32" s="3" t="s">
        <v>75</v>
      </c>
      <c r="C32" s="3" t="s">
        <v>82</v>
      </c>
      <c r="D32" s="3" t="s">
        <v>83</v>
      </c>
      <c r="E32" s="9" t="s">
        <v>10</v>
      </c>
      <c r="F32" s="10">
        <v>8</v>
      </c>
      <c r="G32" s="10">
        <v>4</v>
      </c>
      <c r="I32" s="10">
        <v>10</v>
      </c>
      <c r="J32" s="11">
        <v>156</v>
      </c>
      <c r="K32" s="11"/>
    </row>
    <row r="33" spans="1:11" x14ac:dyDescent="0.25">
      <c r="A33" s="3" t="s">
        <v>84</v>
      </c>
      <c r="B33" s="3" t="s">
        <v>75</v>
      </c>
      <c r="C33" s="3" t="s">
        <v>85</v>
      </c>
      <c r="D33" s="3" t="s">
        <v>86</v>
      </c>
      <c r="E33" s="9" t="s">
        <v>9</v>
      </c>
      <c r="F33" s="10">
        <v>5</v>
      </c>
      <c r="G33" s="10">
        <v>17</v>
      </c>
      <c r="I33" s="10">
        <v>6</v>
      </c>
      <c r="J33" s="11">
        <v>99.3</v>
      </c>
      <c r="K33" s="11"/>
    </row>
    <row r="34" spans="1:11" x14ac:dyDescent="0.25">
      <c r="A34" s="3" t="s">
        <v>87</v>
      </c>
      <c r="B34" s="3" t="s">
        <v>75</v>
      </c>
      <c r="C34" s="3" t="s">
        <v>88</v>
      </c>
      <c r="D34" s="3" t="s">
        <v>89</v>
      </c>
      <c r="E34" s="9" t="s">
        <v>10</v>
      </c>
      <c r="F34" s="10">
        <v>1</v>
      </c>
      <c r="G34" s="10">
        <v>20</v>
      </c>
      <c r="I34" s="10">
        <v>18</v>
      </c>
      <c r="J34" s="11">
        <v>158.69999999999999</v>
      </c>
      <c r="K34" s="11"/>
    </row>
    <row r="35" spans="1:11" x14ac:dyDescent="0.25">
      <c r="A35" s="3" t="s">
        <v>90</v>
      </c>
      <c r="B35" s="3" t="s">
        <v>75</v>
      </c>
      <c r="C35" s="3" t="s">
        <v>91</v>
      </c>
      <c r="D35" s="3" t="s">
        <v>92</v>
      </c>
      <c r="E35" s="9" t="s">
        <v>10</v>
      </c>
      <c r="F35" s="10">
        <v>4</v>
      </c>
      <c r="G35" s="10">
        <v>15</v>
      </c>
      <c r="I35" s="10">
        <v>28</v>
      </c>
      <c r="J35" s="11">
        <v>73.7</v>
      </c>
      <c r="K35" s="11"/>
    </row>
    <row r="36" spans="1:11" ht="30" x14ac:dyDescent="0.25">
      <c r="A36" s="3" t="s">
        <v>93</v>
      </c>
      <c r="B36" s="3" t="s">
        <v>75</v>
      </c>
      <c r="C36" s="3" t="s">
        <v>94</v>
      </c>
      <c r="D36" s="3" t="s">
        <v>95</v>
      </c>
      <c r="E36" s="9" t="s">
        <v>8</v>
      </c>
      <c r="F36" s="10">
        <v>7</v>
      </c>
      <c r="G36" s="10">
        <v>18</v>
      </c>
      <c r="I36" s="10">
        <v>10</v>
      </c>
      <c r="J36" s="11">
        <v>128.1</v>
      </c>
      <c r="K36" s="11"/>
    </row>
    <row r="37" spans="1:11" x14ac:dyDescent="0.25">
      <c r="A37" s="3" t="s">
        <v>96</v>
      </c>
      <c r="B37" s="3" t="s">
        <v>75</v>
      </c>
      <c r="C37" s="3" t="s">
        <v>97</v>
      </c>
      <c r="D37" s="3" t="s">
        <v>98</v>
      </c>
      <c r="E37" s="9" t="s">
        <v>9</v>
      </c>
      <c r="F37" s="10">
        <v>5</v>
      </c>
      <c r="G37" s="10">
        <v>18</v>
      </c>
      <c r="I37" s="10">
        <v>5</v>
      </c>
      <c r="J37" s="11">
        <v>95</v>
      </c>
      <c r="K37" s="11"/>
    </row>
    <row r="38" spans="1:11" ht="30" x14ac:dyDescent="0.25">
      <c r="A38" s="3" t="s">
        <v>99</v>
      </c>
      <c r="B38" s="3" t="s">
        <v>75</v>
      </c>
      <c r="C38" s="3" t="s">
        <v>100</v>
      </c>
      <c r="D38" s="3" t="s">
        <v>101</v>
      </c>
      <c r="E38" s="9" t="s">
        <v>6</v>
      </c>
      <c r="F38" s="10">
        <v>0</v>
      </c>
      <c r="G38" s="10">
        <v>3</v>
      </c>
      <c r="I38" s="10">
        <v>24</v>
      </c>
      <c r="J38" s="11">
        <v>76.599999999999994</v>
      </c>
      <c r="K38" s="11"/>
    </row>
    <row r="39" spans="1:11" x14ac:dyDescent="0.25">
      <c r="A39" s="3" t="s">
        <v>102</v>
      </c>
      <c r="B39" s="3" t="s">
        <v>75</v>
      </c>
      <c r="C39" s="3" t="s">
        <v>103</v>
      </c>
      <c r="D39" s="3" t="s">
        <v>104</v>
      </c>
      <c r="E39" s="9" t="s">
        <v>5</v>
      </c>
      <c r="F39" s="10">
        <v>5</v>
      </c>
      <c r="G39" s="10">
        <v>7</v>
      </c>
      <c r="I39" s="10">
        <v>19</v>
      </c>
      <c r="J39" s="11">
        <v>96.4</v>
      </c>
      <c r="K39" s="11"/>
    </row>
    <row r="40" spans="1:11" x14ac:dyDescent="0.25">
      <c r="A40" s="3" t="s">
        <v>105</v>
      </c>
      <c r="B40" s="3" t="s">
        <v>75</v>
      </c>
      <c r="C40" s="3" t="s">
        <v>106</v>
      </c>
      <c r="D40" s="3" t="s">
        <v>107</v>
      </c>
      <c r="E40" s="9" t="s">
        <v>10</v>
      </c>
      <c r="F40" s="10">
        <v>3</v>
      </c>
      <c r="G40" s="10">
        <v>12</v>
      </c>
      <c r="I40" s="10">
        <v>28</v>
      </c>
      <c r="J40" s="11">
        <v>185.2</v>
      </c>
      <c r="K40" s="11"/>
    </row>
    <row r="41" spans="1:11" x14ac:dyDescent="0.25">
      <c r="A41" s="3" t="s">
        <v>108</v>
      </c>
      <c r="B41" s="3" t="s">
        <v>75</v>
      </c>
      <c r="C41" s="3" t="s">
        <v>109</v>
      </c>
      <c r="D41" s="3" t="s">
        <v>110</v>
      </c>
      <c r="E41" s="9" t="s">
        <v>5</v>
      </c>
      <c r="F41" s="10">
        <v>3</v>
      </c>
      <c r="G41" s="10">
        <v>9</v>
      </c>
      <c r="I41" s="10">
        <v>13</v>
      </c>
      <c r="J41" s="11">
        <v>64.3</v>
      </c>
      <c r="K41" s="11"/>
    </row>
    <row r="42" spans="1:11" ht="30" x14ac:dyDescent="0.25">
      <c r="A42" s="3" t="s">
        <v>111</v>
      </c>
      <c r="B42" s="3" t="s">
        <v>75</v>
      </c>
      <c r="C42" s="3" t="s">
        <v>112</v>
      </c>
      <c r="D42" s="3" t="s">
        <v>113</v>
      </c>
      <c r="E42" s="9" t="s">
        <v>8</v>
      </c>
      <c r="F42" s="10">
        <v>0</v>
      </c>
      <c r="G42" s="10">
        <v>12</v>
      </c>
      <c r="I42" s="10">
        <v>26</v>
      </c>
      <c r="J42" s="11">
        <v>63.2</v>
      </c>
      <c r="K42" s="11"/>
    </row>
    <row r="43" spans="1:11" x14ac:dyDescent="0.25">
      <c r="A43" s="3" t="s">
        <v>114</v>
      </c>
      <c r="B43" s="3" t="s">
        <v>75</v>
      </c>
      <c r="C43" s="3" t="s">
        <v>115</v>
      </c>
      <c r="D43" s="3" t="s">
        <v>116</v>
      </c>
      <c r="E43" s="9" t="s">
        <v>10</v>
      </c>
      <c r="F43" s="10">
        <v>2</v>
      </c>
      <c r="G43" s="10">
        <v>8</v>
      </c>
      <c r="I43" s="10">
        <v>17</v>
      </c>
      <c r="J43" s="11">
        <v>126</v>
      </c>
      <c r="K43" s="11"/>
    </row>
    <row r="44" spans="1:11" x14ac:dyDescent="0.25">
      <c r="A44" s="3" t="s">
        <v>117</v>
      </c>
      <c r="B44" s="3" t="s">
        <v>75</v>
      </c>
      <c r="C44" s="3" t="s">
        <v>118</v>
      </c>
      <c r="D44" s="3" t="s">
        <v>119</v>
      </c>
      <c r="E44" s="9" t="s">
        <v>10</v>
      </c>
      <c r="F44" s="10">
        <v>3</v>
      </c>
      <c r="G44" s="10">
        <v>1</v>
      </c>
      <c r="I44" s="10">
        <v>28</v>
      </c>
      <c r="J44" s="11">
        <v>89.9</v>
      </c>
      <c r="K44" s="11"/>
    </row>
    <row r="45" spans="1:11" x14ac:dyDescent="0.25">
      <c r="A45" s="3" t="s">
        <v>120</v>
      </c>
      <c r="B45" s="3" t="s">
        <v>75</v>
      </c>
      <c r="C45" s="3" t="s">
        <v>121</v>
      </c>
      <c r="D45" s="3" t="s">
        <v>122</v>
      </c>
      <c r="E45" s="9" t="s">
        <v>10</v>
      </c>
      <c r="F45" s="10">
        <v>3</v>
      </c>
      <c r="G45" s="10">
        <v>15</v>
      </c>
      <c r="I45" s="10">
        <v>13</v>
      </c>
      <c r="J45" s="11">
        <v>121.5</v>
      </c>
      <c r="K45" s="11"/>
    </row>
    <row r="46" spans="1:11" ht="30" x14ac:dyDescent="0.25">
      <c r="A46" s="3" t="s">
        <v>123</v>
      </c>
      <c r="B46" s="3" t="s">
        <v>75</v>
      </c>
      <c r="C46" s="3" t="s">
        <v>124</v>
      </c>
      <c r="D46" s="3" t="s">
        <v>125</v>
      </c>
      <c r="E46" s="9" t="s">
        <v>8</v>
      </c>
      <c r="F46" s="10">
        <v>1</v>
      </c>
      <c r="G46" s="10">
        <v>2</v>
      </c>
      <c r="I46" s="10">
        <v>14</v>
      </c>
      <c r="J46" s="11">
        <v>63.6</v>
      </c>
      <c r="K46" s="11"/>
    </row>
    <row r="47" spans="1:11" ht="30" x14ac:dyDescent="0.25">
      <c r="A47" s="3" t="s">
        <v>126</v>
      </c>
      <c r="B47" s="3" t="s">
        <v>75</v>
      </c>
      <c r="C47" s="3" t="s">
        <v>127</v>
      </c>
      <c r="D47" s="3" t="s">
        <v>128</v>
      </c>
      <c r="E47" s="9" t="s">
        <v>6</v>
      </c>
      <c r="F47" s="10">
        <v>1</v>
      </c>
      <c r="G47" s="10">
        <v>5</v>
      </c>
      <c r="I47" s="10">
        <v>13</v>
      </c>
      <c r="J47" s="11">
        <v>67.2</v>
      </c>
      <c r="K47" s="11"/>
    </row>
  </sheetData>
  <pageMargins left="0.7" right="0.7" top="0.75" bottom="0.75" header="0.3" footer="0.3"/>
  <pageSetup paperSize="9" orientation="portrait" horizontalDpi="75" verticalDpi="7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E6E31-C70C-4CFE-ACF2-8369AD397C98}">
  <dimension ref="A1:Q36"/>
  <sheetViews>
    <sheetView showGridLines="0" tabSelected="1" workbookViewId="0">
      <selection activeCell="B38" sqref="B38"/>
    </sheetView>
  </sheetViews>
  <sheetFormatPr defaultRowHeight="15" x14ac:dyDescent="0.25"/>
  <sheetData>
    <row r="1" spans="1:17" ht="42.75" customHeight="1" x14ac:dyDescent="0.25">
      <c r="B1" s="17" t="s">
        <v>132</v>
      </c>
      <c r="C1" s="17"/>
      <c r="D1" s="17"/>
      <c r="E1" s="17"/>
      <c r="F1" s="17"/>
      <c r="G1" s="17"/>
      <c r="H1" s="17"/>
      <c r="I1" s="17"/>
      <c r="J1" s="17"/>
      <c r="K1" s="17"/>
      <c r="L1" s="17"/>
      <c r="M1" s="17"/>
      <c r="N1" s="17"/>
      <c r="O1" s="17"/>
      <c r="P1" s="17"/>
      <c r="Q1" s="17"/>
    </row>
    <row r="2" spans="1:17" x14ac:dyDescent="0.25">
      <c r="A2" s="18" t="s">
        <v>133</v>
      </c>
      <c r="B2" t="s">
        <v>142</v>
      </c>
    </row>
    <row r="3" spans="1:17" x14ac:dyDescent="0.25">
      <c r="A3" s="18"/>
      <c r="B3" t="s">
        <v>141</v>
      </c>
    </row>
    <row r="5" spans="1:17" x14ac:dyDescent="0.25">
      <c r="A5" s="18" t="s">
        <v>134</v>
      </c>
      <c r="B5" t="s">
        <v>144</v>
      </c>
    </row>
    <row r="6" spans="1:17" x14ac:dyDescent="0.25">
      <c r="A6" s="18"/>
      <c r="B6" t="s">
        <v>143</v>
      </c>
    </row>
    <row r="8" spans="1:17" x14ac:dyDescent="0.25">
      <c r="A8" s="18" t="s">
        <v>135</v>
      </c>
      <c r="B8" t="s">
        <v>145</v>
      </c>
    </row>
    <row r="10" spans="1:17" x14ac:dyDescent="0.25">
      <c r="A10" s="18" t="s">
        <v>136</v>
      </c>
      <c r="B10" t="s">
        <v>146</v>
      </c>
    </row>
    <row r="11" spans="1:17" x14ac:dyDescent="0.25">
      <c r="A11" s="18"/>
      <c r="B11" t="s">
        <v>147</v>
      </c>
    </row>
    <row r="13" spans="1:17" x14ac:dyDescent="0.25">
      <c r="A13" s="18" t="s">
        <v>137</v>
      </c>
      <c r="B13" t="s">
        <v>148</v>
      </c>
    </row>
    <row r="14" spans="1:17" x14ac:dyDescent="0.25">
      <c r="A14" s="18"/>
      <c r="B14" t="s">
        <v>149</v>
      </c>
    </row>
    <row r="16" spans="1:17" x14ac:dyDescent="0.25">
      <c r="A16" s="18" t="s">
        <v>138</v>
      </c>
      <c r="B16" t="s">
        <v>150</v>
      </c>
    </row>
    <row r="18" spans="1:2" x14ac:dyDescent="0.25">
      <c r="A18" s="18" t="s">
        <v>139</v>
      </c>
      <c r="B18" t="s">
        <v>151</v>
      </c>
    </row>
    <row r="19" spans="1:2" x14ac:dyDescent="0.25">
      <c r="A19" s="18"/>
      <c r="B19" t="s">
        <v>152</v>
      </c>
    </row>
    <row r="21" spans="1:2" x14ac:dyDescent="0.25">
      <c r="A21" s="18" t="s">
        <v>140</v>
      </c>
      <c r="B21" t="s">
        <v>153</v>
      </c>
    </row>
    <row r="22" spans="1:2" x14ac:dyDescent="0.25">
      <c r="B22" t="s">
        <v>154</v>
      </c>
    </row>
    <row r="24" spans="1:2" x14ac:dyDescent="0.25">
      <c r="A24" s="18" t="s">
        <v>155</v>
      </c>
      <c r="B24" t="s">
        <v>156</v>
      </c>
    </row>
    <row r="26" spans="1:2" x14ac:dyDescent="0.25">
      <c r="A26" s="18" t="s">
        <v>157</v>
      </c>
      <c r="B26" t="s">
        <v>158</v>
      </c>
    </row>
    <row r="27" spans="1:2" x14ac:dyDescent="0.25">
      <c r="B27" t="s">
        <v>159</v>
      </c>
    </row>
    <row r="29" spans="1:2" x14ac:dyDescent="0.25">
      <c r="A29" s="18" t="s">
        <v>160</v>
      </c>
      <c r="B29" t="s">
        <v>161</v>
      </c>
    </row>
    <row r="31" spans="1:2" x14ac:dyDescent="0.25">
      <c r="A31" s="18" t="s">
        <v>162</v>
      </c>
      <c r="B31" t="s">
        <v>163</v>
      </c>
    </row>
    <row r="33" spans="1:2" x14ac:dyDescent="0.25">
      <c r="A33" s="18" t="s">
        <v>164</v>
      </c>
      <c r="B33" t="s">
        <v>165</v>
      </c>
    </row>
    <row r="34" spans="1:2" x14ac:dyDescent="0.25">
      <c r="B34" t="s">
        <v>166</v>
      </c>
    </row>
    <row r="36" spans="1:2" x14ac:dyDescent="0.25">
      <c r="A36" s="18" t="s">
        <v>167</v>
      </c>
      <c r="B36" t="s">
        <v>168</v>
      </c>
    </row>
  </sheetData>
  <mergeCells count="1">
    <mergeCell ref="B1:Q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3167A-40E7-4259-8E16-41A846A7C7B2}">
  <dimension ref="A1:K48"/>
  <sheetViews>
    <sheetView zoomScaleNormal="100" workbookViewId="0">
      <selection activeCell="E53" sqref="E53"/>
    </sheetView>
  </sheetViews>
  <sheetFormatPr defaultColWidth="9" defaultRowHeight="15" x14ac:dyDescent="0.25"/>
  <cols>
    <col min="1" max="1" width="9.5703125" style="3" customWidth="1"/>
    <col min="2" max="2" width="11.140625" style="3" bestFit="1" customWidth="1"/>
    <col min="3" max="3" width="16" style="3" customWidth="1"/>
    <col min="4" max="4" width="22.42578125" style="3" customWidth="1"/>
    <col min="5" max="5" width="15.85546875" style="3" customWidth="1"/>
    <col min="6" max="6" width="11.7109375" customWidth="1"/>
    <col min="7" max="7" width="14.140625" customWidth="1"/>
    <col min="8" max="8" width="17" style="3" customWidth="1"/>
    <col min="9" max="9" width="15.140625" style="3" customWidth="1"/>
    <col min="10" max="10" width="16.5703125" style="3" customWidth="1"/>
    <col min="11" max="11" width="19" style="3" customWidth="1"/>
    <col min="12" max="12" width="4.85546875" style="3" customWidth="1"/>
    <col min="13" max="15" width="16.42578125" style="3" customWidth="1"/>
    <col min="16" max="16" width="17.140625" style="3" customWidth="1"/>
    <col min="17" max="17" width="12.7109375" style="3" customWidth="1"/>
    <col min="18" max="18" width="12.140625" style="3" customWidth="1"/>
    <col min="19" max="16384" width="9" style="3"/>
  </cols>
  <sheetData>
    <row r="1" spans="1:11" ht="27" customHeight="1" x14ac:dyDescent="0.4">
      <c r="A1" s="1" t="s">
        <v>0</v>
      </c>
      <c r="B1" s="2"/>
      <c r="C1" s="2"/>
      <c r="D1" s="2"/>
      <c r="E1" s="2"/>
      <c r="F1" s="2"/>
      <c r="G1" s="2"/>
      <c r="H1" s="2"/>
      <c r="I1" s="2"/>
      <c r="J1" s="2"/>
      <c r="K1" s="2"/>
    </row>
    <row r="2" spans="1:11" customFormat="1" ht="4.9000000000000004" customHeight="1" x14ac:dyDescent="0.25">
      <c r="H2" s="4"/>
      <c r="I2" s="4"/>
      <c r="J2" s="4"/>
      <c r="K2" s="4"/>
    </row>
    <row r="3" spans="1:11" customFormat="1" ht="18" customHeight="1" x14ac:dyDescent="0.25">
      <c r="H3" s="4" t="s">
        <v>1</v>
      </c>
      <c r="I3" s="4" t="s">
        <v>2</v>
      </c>
      <c r="J3" s="4" t="s">
        <v>3</v>
      </c>
      <c r="K3" s="4" t="s">
        <v>4</v>
      </c>
    </row>
    <row r="4" spans="1:11" customFormat="1" x14ac:dyDescent="0.25">
      <c r="H4" t="s">
        <v>5</v>
      </c>
      <c r="I4" s="13">
        <f t="shared" ref="I4:I9" si="0">COUNTIFS(Department,H4)</f>
        <v>4</v>
      </c>
      <c r="J4" s="14">
        <f>SUMIFS(tblStaff[Days Sick],Department,$H4)</f>
        <v>15</v>
      </c>
      <c r="K4" s="14">
        <f>SUMIFS(tblStaff[Leave Taken],Department,$H4)</f>
        <v>46</v>
      </c>
    </row>
    <row r="5" spans="1:11" customFormat="1" x14ac:dyDescent="0.25">
      <c r="H5" t="s">
        <v>6</v>
      </c>
      <c r="I5" s="13">
        <f t="shared" si="0"/>
        <v>5</v>
      </c>
      <c r="J5" s="14">
        <f>SUMIFS(tblStaff[Days Sick],Department,$H5)</f>
        <v>10</v>
      </c>
      <c r="K5" s="14">
        <f>SUMIFS(tblStaff[Leave Taken],Department,$H5)</f>
        <v>52</v>
      </c>
    </row>
    <row r="6" spans="1:11" customFormat="1" x14ac:dyDescent="0.25">
      <c r="H6" t="s">
        <v>7</v>
      </c>
      <c r="I6" s="13">
        <f t="shared" si="0"/>
        <v>2</v>
      </c>
      <c r="J6" s="14">
        <f>SUMIFS(tblStaff[Days Sick],Department,$H6)</f>
        <v>5</v>
      </c>
      <c r="K6" s="14">
        <f>SUMIFS(tblStaff[Leave Taken],Department,$H6)</f>
        <v>10</v>
      </c>
    </row>
    <row r="7" spans="1:11" x14ac:dyDescent="0.25">
      <c r="H7" t="s">
        <v>8</v>
      </c>
      <c r="I7" s="13">
        <f t="shared" si="0"/>
        <v>4</v>
      </c>
      <c r="J7" s="14">
        <f>SUMIFS(tblStaff[Days Sick],Department,$H7)</f>
        <v>12</v>
      </c>
      <c r="K7" s="14">
        <f>SUMIFS(tblStaff[Leave Taken],Department,$H7)</f>
        <v>38</v>
      </c>
    </row>
    <row r="8" spans="1:11" x14ac:dyDescent="0.25">
      <c r="H8" t="s">
        <v>9</v>
      </c>
      <c r="I8" s="13">
        <f t="shared" si="0"/>
        <v>5</v>
      </c>
      <c r="J8" s="14">
        <f>SUMIFS(tblStaff[Days Sick],Department,$H8)</f>
        <v>18</v>
      </c>
      <c r="K8" s="14">
        <f>SUMIFS(tblStaff[Leave Taken],Department,$H8)</f>
        <v>83</v>
      </c>
    </row>
    <row r="9" spans="1:11" x14ac:dyDescent="0.25">
      <c r="F9" s="3"/>
      <c r="G9" s="3"/>
      <c r="H9" t="s">
        <v>10</v>
      </c>
      <c r="I9" s="13">
        <f t="shared" si="0"/>
        <v>14</v>
      </c>
      <c r="J9" s="14">
        <f>SUMIFS(tblStaff[Days Sick],Department,$H9)</f>
        <v>43</v>
      </c>
      <c r="K9" s="14">
        <f>SUMIFS(tblStaff[Leave Taken],Department,$H9)</f>
        <v>171</v>
      </c>
    </row>
    <row r="10" spans="1:11" x14ac:dyDescent="0.25">
      <c r="A10" s="5" t="s">
        <v>11</v>
      </c>
      <c r="B10" s="12">
        <f>SUM(tblStaff[Pay])</f>
        <v>104890.20000000001</v>
      </c>
      <c r="F10" s="3"/>
      <c r="G10" s="3"/>
      <c r="H10" t="s">
        <v>131</v>
      </c>
      <c r="I10" s="6"/>
    </row>
    <row r="11" spans="1:11" x14ac:dyDescent="0.25">
      <c r="F11" s="3"/>
      <c r="G11" s="3"/>
    </row>
    <row r="12" spans="1:11" s="8" customFormat="1" ht="16.899999999999999" customHeight="1" x14ac:dyDescent="0.25">
      <c r="A12" s="4" t="s">
        <v>12</v>
      </c>
      <c r="B12" s="4" t="s">
        <v>13</v>
      </c>
      <c r="C12" s="4" t="s">
        <v>14</v>
      </c>
      <c r="D12" s="4" t="s">
        <v>15</v>
      </c>
      <c r="E12" s="4" t="s">
        <v>16</v>
      </c>
      <c r="F12" s="7" t="s">
        <v>17</v>
      </c>
      <c r="G12" s="7" t="s">
        <v>18</v>
      </c>
      <c r="H12" s="7" t="s">
        <v>19</v>
      </c>
      <c r="I12" s="4" t="s">
        <v>20</v>
      </c>
      <c r="J12" s="7" t="s">
        <v>21</v>
      </c>
      <c r="K12" s="7" t="s">
        <v>130</v>
      </c>
    </row>
    <row r="13" spans="1:11" hidden="1" x14ac:dyDescent="0.25">
      <c r="A13" s="3" t="s">
        <v>71</v>
      </c>
      <c r="B13" s="3" t="s">
        <v>23</v>
      </c>
      <c r="C13" s="3" t="s">
        <v>72</v>
      </c>
      <c r="D13" s="3" t="s">
        <v>73</v>
      </c>
      <c r="E13" s="9" t="s">
        <v>7</v>
      </c>
      <c r="F13" s="10">
        <v>3</v>
      </c>
      <c r="G13" s="10">
        <v>1</v>
      </c>
      <c r="H13" s="13">
        <f t="shared" ref="H13:H47" si="1">Leave_Allowance-G13</f>
        <v>19</v>
      </c>
      <c r="I13" s="10">
        <v>42</v>
      </c>
      <c r="J13" s="11">
        <v>178.8</v>
      </c>
      <c r="K13" s="21">
        <f>tblStaff[[#This Row],[Hours]]*tblStaff[[#This Row],[Hourly Rate]]</f>
        <v>7509.6</v>
      </c>
    </row>
    <row r="14" spans="1:11" ht="30" hidden="1" x14ac:dyDescent="0.25">
      <c r="A14" s="3" t="s">
        <v>35</v>
      </c>
      <c r="B14" s="3" t="s">
        <v>23</v>
      </c>
      <c r="C14" s="3" t="s">
        <v>36</v>
      </c>
      <c r="D14" s="3" t="s">
        <v>37</v>
      </c>
      <c r="E14" s="9" t="s">
        <v>10</v>
      </c>
      <c r="F14" s="10">
        <v>6</v>
      </c>
      <c r="G14" s="10">
        <v>20</v>
      </c>
      <c r="H14" s="19">
        <f t="shared" si="1"/>
        <v>0</v>
      </c>
      <c r="I14" s="10">
        <v>34</v>
      </c>
      <c r="J14" s="11">
        <v>186.4</v>
      </c>
      <c r="K14" s="21">
        <f>tblStaff[[#This Row],[Hours]]*tblStaff[[#This Row],[Hourly Rate]]</f>
        <v>6337.6</v>
      </c>
    </row>
    <row r="15" spans="1:11" hidden="1" x14ac:dyDescent="0.25">
      <c r="A15" s="3" t="s">
        <v>62</v>
      </c>
      <c r="B15" s="3" t="s">
        <v>23</v>
      </c>
      <c r="C15" s="3" t="s">
        <v>63</v>
      </c>
      <c r="D15" s="3" t="s">
        <v>64</v>
      </c>
      <c r="E15" s="9" t="s">
        <v>10</v>
      </c>
      <c r="F15" s="10">
        <v>2</v>
      </c>
      <c r="G15" s="10">
        <v>16</v>
      </c>
      <c r="H15" s="19">
        <f t="shared" si="1"/>
        <v>4</v>
      </c>
      <c r="I15" s="10">
        <v>45</v>
      </c>
      <c r="J15" s="11">
        <v>140.5</v>
      </c>
      <c r="K15" s="21">
        <f>tblStaff[[#This Row],[Hours]]*tblStaff[[#This Row],[Hourly Rate]]</f>
        <v>6322.5</v>
      </c>
    </row>
    <row r="16" spans="1:11" ht="30" hidden="1" x14ac:dyDescent="0.25">
      <c r="A16" s="3" t="s">
        <v>68</v>
      </c>
      <c r="B16" s="3" t="s">
        <v>23</v>
      </c>
      <c r="C16" s="3" t="s">
        <v>69</v>
      </c>
      <c r="D16" s="3" t="s">
        <v>70</v>
      </c>
      <c r="E16" s="9" t="s">
        <v>10</v>
      </c>
      <c r="F16" s="10">
        <v>1</v>
      </c>
      <c r="G16" s="10">
        <v>9</v>
      </c>
      <c r="H16" s="19">
        <f t="shared" si="1"/>
        <v>11</v>
      </c>
      <c r="I16" s="10">
        <v>38</v>
      </c>
      <c r="J16" s="11">
        <v>145.9</v>
      </c>
      <c r="K16" s="21">
        <f>tblStaff[[#This Row],[Hours]]*tblStaff[[#This Row],[Hourly Rate]]</f>
        <v>5544.2</v>
      </c>
    </row>
    <row r="17" spans="1:11" hidden="1" x14ac:dyDescent="0.25">
      <c r="A17" s="3" t="s">
        <v>53</v>
      </c>
      <c r="B17" s="3" t="s">
        <v>23</v>
      </c>
      <c r="C17" s="3" t="s">
        <v>54</v>
      </c>
      <c r="D17" s="3" t="s">
        <v>55</v>
      </c>
      <c r="E17" s="9" t="s">
        <v>10</v>
      </c>
      <c r="F17" s="10">
        <v>1</v>
      </c>
      <c r="G17" s="10">
        <v>17</v>
      </c>
      <c r="H17" s="19">
        <f t="shared" si="1"/>
        <v>3</v>
      </c>
      <c r="I17" s="10">
        <v>37</v>
      </c>
      <c r="J17" s="11">
        <v>146.5</v>
      </c>
      <c r="K17" s="21">
        <f>tblStaff[[#This Row],[Hours]]*tblStaff[[#This Row],[Hourly Rate]]</f>
        <v>5420.5</v>
      </c>
    </row>
    <row r="18" spans="1:11" hidden="1" x14ac:dyDescent="0.25">
      <c r="A18" s="3" t="s">
        <v>56</v>
      </c>
      <c r="B18" s="3" t="s">
        <v>23</v>
      </c>
      <c r="C18" s="3" t="s">
        <v>57</v>
      </c>
      <c r="D18" s="3" t="s">
        <v>58</v>
      </c>
      <c r="E18" s="9" t="s">
        <v>5</v>
      </c>
      <c r="F18" s="10">
        <v>2</v>
      </c>
      <c r="G18" s="10">
        <v>12</v>
      </c>
      <c r="H18" s="19">
        <f t="shared" si="1"/>
        <v>8</v>
      </c>
      <c r="I18" s="10">
        <v>34</v>
      </c>
      <c r="J18" s="11">
        <v>153.1</v>
      </c>
      <c r="K18" s="21">
        <f>tblStaff[[#This Row],[Hours]]*tblStaff[[#This Row],[Hourly Rate]]</f>
        <v>5205.3999999999996</v>
      </c>
    </row>
    <row r="19" spans="1:11" hidden="1" x14ac:dyDescent="0.25">
      <c r="A19" s="3" t="s">
        <v>105</v>
      </c>
      <c r="B19" s="3" t="s">
        <v>75</v>
      </c>
      <c r="C19" s="3" t="s">
        <v>106</v>
      </c>
      <c r="D19" s="3" t="s">
        <v>107</v>
      </c>
      <c r="E19" s="9" t="s">
        <v>10</v>
      </c>
      <c r="F19" s="10">
        <v>3</v>
      </c>
      <c r="G19" s="10">
        <v>12</v>
      </c>
      <c r="H19" s="19">
        <f t="shared" si="1"/>
        <v>8</v>
      </c>
      <c r="I19" s="10">
        <v>28</v>
      </c>
      <c r="J19" s="11">
        <v>185.2</v>
      </c>
      <c r="K19" s="21">
        <f>tblStaff[[#This Row],[Hours]]*tblStaff[[#This Row],[Hourly Rate]]</f>
        <v>5185.5999999999995</v>
      </c>
    </row>
    <row r="20" spans="1:11" ht="30" x14ac:dyDescent="0.25">
      <c r="A20" s="3" t="s">
        <v>22</v>
      </c>
      <c r="B20" s="3" t="s">
        <v>23</v>
      </c>
      <c r="C20" s="3" t="s">
        <v>24</v>
      </c>
      <c r="D20" s="3" t="s">
        <v>25</v>
      </c>
      <c r="E20" s="9" t="s">
        <v>9</v>
      </c>
      <c r="F20" s="10">
        <v>2</v>
      </c>
      <c r="G20" s="10">
        <v>17</v>
      </c>
      <c r="H20" s="19">
        <f t="shared" si="1"/>
        <v>3</v>
      </c>
      <c r="I20" s="10">
        <v>43</v>
      </c>
      <c r="J20" s="11">
        <v>104.8</v>
      </c>
      <c r="K20" s="21">
        <f>tblStaff[[#This Row],[Hours]]*tblStaff[[#This Row],[Hourly Rate]]</f>
        <v>4506.3999999999996</v>
      </c>
    </row>
    <row r="21" spans="1:11" hidden="1" x14ac:dyDescent="0.25">
      <c r="A21" s="3" t="s">
        <v>41</v>
      </c>
      <c r="B21" s="3" t="s">
        <v>23</v>
      </c>
      <c r="C21" s="3" t="s">
        <v>42</v>
      </c>
      <c r="D21" s="3" t="s">
        <v>43</v>
      </c>
      <c r="E21" s="9" t="s">
        <v>10</v>
      </c>
      <c r="F21" s="10">
        <v>3</v>
      </c>
      <c r="G21" s="10">
        <v>16</v>
      </c>
      <c r="H21" s="19">
        <f t="shared" si="1"/>
        <v>4</v>
      </c>
      <c r="I21" s="10">
        <v>43</v>
      </c>
      <c r="J21" s="11">
        <v>92.5</v>
      </c>
      <c r="K21" s="21">
        <f>tblStaff[[#This Row],[Hours]]*tblStaff[[#This Row],[Hourly Rate]]</f>
        <v>3977.5</v>
      </c>
    </row>
    <row r="22" spans="1:11" ht="30" hidden="1" x14ac:dyDescent="0.25">
      <c r="A22" s="3" t="s">
        <v>38</v>
      </c>
      <c r="B22" s="3" t="s">
        <v>23</v>
      </c>
      <c r="C22" s="3" t="s">
        <v>39</v>
      </c>
      <c r="D22" s="3" t="s">
        <v>40</v>
      </c>
      <c r="E22" s="9" t="s">
        <v>5</v>
      </c>
      <c r="F22" s="10">
        <v>5</v>
      </c>
      <c r="G22" s="10">
        <v>18</v>
      </c>
      <c r="H22" s="19">
        <f t="shared" si="1"/>
        <v>2</v>
      </c>
      <c r="I22" s="10">
        <v>33</v>
      </c>
      <c r="J22" s="11">
        <v>119</v>
      </c>
      <c r="K22" s="21">
        <f>tblStaff[[#This Row],[Hours]]*tblStaff[[#This Row],[Hourly Rate]]</f>
        <v>3927</v>
      </c>
    </row>
    <row r="23" spans="1:11" hidden="1" x14ac:dyDescent="0.25">
      <c r="A23" s="3" t="s">
        <v>59</v>
      </c>
      <c r="B23" s="3" t="s">
        <v>23</v>
      </c>
      <c r="C23" s="3" t="s">
        <v>60</v>
      </c>
      <c r="D23" s="3" t="s">
        <v>61</v>
      </c>
      <c r="E23" s="9" t="s">
        <v>10</v>
      </c>
      <c r="F23" s="10">
        <v>2</v>
      </c>
      <c r="G23" s="10">
        <v>4</v>
      </c>
      <c r="H23" s="19">
        <f t="shared" si="1"/>
        <v>16</v>
      </c>
      <c r="I23" s="10">
        <v>37</v>
      </c>
      <c r="J23" s="11">
        <v>105.7</v>
      </c>
      <c r="K23" s="21">
        <f>tblStaff[[#This Row],[Hours]]*tblStaff[[#This Row],[Hourly Rate]]</f>
        <v>3910.9</v>
      </c>
    </row>
    <row r="24" spans="1:11" x14ac:dyDescent="0.25">
      <c r="A24" s="3" t="s">
        <v>47</v>
      </c>
      <c r="B24" s="3" t="s">
        <v>23</v>
      </c>
      <c r="C24" s="3" t="s">
        <v>48</v>
      </c>
      <c r="D24" s="3" t="s">
        <v>49</v>
      </c>
      <c r="E24" s="3" t="s">
        <v>9</v>
      </c>
      <c r="F24" s="10">
        <v>5</v>
      </c>
      <c r="G24" s="10">
        <v>18</v>
      </c>
      <c r="H24" s="19">
        <f t="shared" si="1"/>
        <v>2</v>
      </c>
      <c r="I24" s="3">
        <v>43</v>
      </c>
      <c r="J24" s="11">
        <v>88.4</v>
      </c>
      <c r="K24" s="21">
        <f>tblStaff[[#This Row],[Hours]]*tblStaff[[#This Row],[Hourly Rate]]</f>
        <v>3801.2000000000003</v>
      </c>
    </row>
    <row r="25" spans="1:11" x14ac:dyDescent="0.25">
      <c r="A25" s="3" t="s">
        <v>65</v>
      </c>
      <c r="B25" s="3" t="s">
        <v>23</v>
      </c>
      <c r="C25" s="3" t="s">
        <v>66</v>
      </c>
      <c r="D25" s="3" t="s">
        <v>67</v>
      </c>
      <c r="E25" s="9" t="s">
        <v>9</v>
      </c>
      <c r="F25" s="10">
        <v>1</v>
      </c>
      <c r="G25" s="10">
        <v>13</v>
      </c>
      <c r="H25" s="19">
        <f t="shared" si="1"/>
        <v>7</v>
      </c>
      <c r="I25" s="10">
        <v>44</v>
      </c>
      <c r="J25" s="11">
        <v>81.2</v>
      </c>
      <c r="K25" s="21">
        <f>tblStaff[[#This Row],[Hours]]*tblStaff[[#This Row],[Hourly Rate]]</f>
        <v>3572.8</v>
      </c>
    </row>
    <row r="26" spans="1:11" hidden="1" x14ac:dyDescent="0.25">
      <c r="A26" s="3" t="s">
        <v>44</v>
      </c>
      <c r="B26" s="3" t="s">
        <v>23</v>
      </c>
      <c r="C26" s="3" t="s">
        <v>45</v>
      </c>
      <c r="D26" s="3" t="s">
        <v>46</v>
      </c>
      <c r="E26" s="9" t="s">
        <v>6</v>
      </c>
      <c r="F26" s="10">
        <v>1</v>
      </c>
      <c r="G26" s="10">
        <v>14</v>
      </c>
      <c r="H26" s="19">
        <f t="shared" si="1"/>
        <v>6</v>
      </c>
      <c r="I26" s="10">
        <v>36</v>
      </c>
      <c r="J26" s="11">
        <v>92.6</v>
      </c>
      <c r="K26" s="21">
        <f>tblStaff[[#This Row],[Hours]]*tblStaff[[#This Row],[Hourly Rate]]</f>
        <v>3333.6</v>
      </c>
    </row>
    <row r="27" spans="1:11" hidden="1" x14ac:dyDescent="0.25">
      <c r="A27" s="3" t="s">
        <v>78</v>
      </c>
      <c r="B27" s="3" t="s">
        <v>75</v>
      </c>
      <c r="C27" s="3" t="s">
        <v>79</v>
      </c>
      <c r="D27" s="3" t="s">
        <v>80</v>
      </c>
      <c r="E27" s="9" t="s">
        <v>10</v>
      </c>
      <c r="F27" s="10">
        <v>4</v>
      </c>
      <c r="G27" s="10">
        <v>14</v>
      </c>
      <c r="H27" s="19">
        <f t="shared" si="1"/>
        <v>6</v>
      </c>
      <c r="I27" s="10">
        <v>19</v>
      </c>
      <c r="J27" s="11">
        <v>157</v>
      </c>
      <c r="K27" s="21">
        <f>tblStaff[[#This Row],[Hours]]*tblStaff[[#This Row],[Hourly Rate]]</f>
        <v>2983</v>
      </c>
    </row>
    <row r="28" spans="1:11" hidden="1" x14ac:dyDescent="0.25">
      <c r="A28" s="3" t="s">
        <v>87</v>
      </c>
      <c r="B28" s="3" t="s">
        <v>75</v>
      </c>
      <c r="C28" s="3" t="s">
        <v>88</v>
      </c>
      <c r="D28" s="3" t="s">
        <v>89</v>
      </c>
      <c r="E28" s="9" t="s">
        <v>10</v>
      </c>
      <c r="F28" s="10">
        <v>1</v>
      </c>
      <c r="G28" s="10">
        <v>20</v>
      </c>
      <c r="H28" s="19">
        <f t="shared" si="1"/>
        <v>0</v>
      </c>
      <c r="I28" s="10">
        <v>18</v>
      </c>
      <c r="J28" s="11">
        <v>158.69999999999999</v>
      </c>
      <c r="K28" s="21">
        <f>tblStaff[[#This Row],[Hours]]*tblStaff[[#This Row],[Hourly Rate]]</f>
        <v>2856.6</v>
      </c>
    </row>
    <row r="29" spans="1:11" hidden="1" x14ac:dyDescent="0.25">
      <c r="A29" s="3" t="s">
        <v>26</v>
      </c>
      <c r="B29" s="3" t="s">
        <v>23</v>
      </c>
      <c r="C29" s="3" t="s">
        <v>27</v>
      </c>
      <c r="D29" s="3" t="s">
        <v>28</v>
      </c>
      <c r="E29" s="9" t="s">
        <v>6</v>
      </c>
      <c r="F29" s="10">
        <v>8</v>
      </c>
      <c r="G29" s="10">
        <v>15</v>
      </c>
      <c r="H29" s="19">
        <f t="shared" si="1"/>
        <v>5</v>
      </c>
      <c r="I29" s="10">
        <v>34</v>
      </c>
      <c r="J29" s="11">
        <v>75.900000000000006</v>
      </c>
      <c r="K29" s="21">
        <f>tblStaff[[#This Row],[Hours]]*tblStaff[[#This Row],[Hourly Rate]]</f>
        <v>2580.6000000000004</v>
      </c>
    </row>
    <row r="30" spans="1:11" hidden="1" x14ac:dyDescent="0.25">
      <c r="A30" s="3" t="s">
        <v>117</v>
      </c>
      <c r="B30" s="3" t="s">
        <v>75</v>
      </c>
      <c r="C30" s="3" t="s">
        <v>118</v>
      </c>
      <c r="D30" s="3" t="s">
        <v>119</v>
      </c>
      <c r="E30" s="9" t="s">
        <v>10</v>
      </c>
      <c r="F30" s="10">
        <v>3</v>
      </c>
      <c r="G30" s="10">
        <v>1</v>
      </c>
      <c r="H30" s="19">
        <f t="shared" si="1"/>
        <v>19</v>
      </c>
      <c r="I30" s="10">
        <v>28</v>
      </c>
      <c r="J30" s="11">
        <v>89.9</v>
      </c>
      <c r="K30" s="21">
        <f>tblStaff[[#This Row],[Hours]]*tblStaff[[#This Row],[Hourly Rate]]</f>
        <v>2517.2000000000003</v>
      </c>
    </row>
    <row r="31" spans="1:11" hidden="1" x14ac:dyDescent="0.25">
      <c r="A31" s="3" t="s">
        <v>29</v>
      </c>
      <c r="B31" s="3" t="s">
        <v>23</v>
      </c>
      <c r="C31" s="3" t="s">
        <v>30</v>
      </c>
      <c r="D31" s="3" t="s">
        <v>31</v>
      </c>
      <c r="E31" s="9" t="s">
        <v>131</v>
      </c>
      <c r="F31" s="10">
        <v>3</v>
      </c>
      <c r="G31" s="10">
        <v>19</v>
      </c>
      <c r="H31" s="19">
        <f t="shared" si="1"/>
        <v>1</v>
      </c>
      <c r="I31" s="10">
        <v>34</v>
      </c>
      <c r="J31" s="11">
        <v>73</v>
      </c>
      <c r="K31" s="21">
        <f>tblStaff[[#This Row],[Hours]]*tblStaff[[#This Row],[Hourly Rate]]</f>
        <v>2482</v>
      </c>
    </row>
    <row r="32" spans="1:11" hidden="1" x14ac:dyDescent="0.25">
      <c r="A32" s="3" t="s">
        <v>114</v>
      </c>
      <c r="B32" s="3" t="s">
        <v>75</v>
      </c>
      <c r="C32" s="3" t="s">
        <v>115</v>
      </c>
      <c r="D32" s="3" t="s">
        <v>116</v>
      </c>
      <c r="E32" s="9" t="s">
        <v>10</v>
      </c>
      <c r="F32" s="10">
        <v>2</v>
      </c>
      <c r="G32" s="10">
        <v>8</v>
      </c>
      <c r="H32" s="19">
        <f t="shared" si="1"/>
        <v>12</v>
      </c>
      <c r="I32" s="10">
        <v>17</v>
      </c>
      <c r="J32" s="11">
        <v>126</v>
      </c>
      <c r="K32" s="21">
        <f>tblStaff[[#This Row],[Hours]]*tblStaff[[#This Row],[Hourly Rate]]</f>
        <v>2142</v>
      </c>
    </row>
    <row r="33" spans="1:11" hidden="1" x14ac:dyDescent="0.25">
      <c r="A33" s="3" t="s">
        <v>90</v>
      </c>
      <c r="B33" s="3" t="s">
        <v>75</v>
      </c>
      <c r="C33" s="3" t="s">
        <v>91</v>
      </c>
      <c r="D33" s="3" t="s">
        <v>92</v>
      </c>
      <c r="E33" s="9" t="s">
        <v>10</v>
      </c>
      <c r="F33" s="10">
        <v>4</v>
      </c>
      <c r="G33" s="10">
        <v>15</v>
      </c>
      <c r="H33" s="19">
        <f t="shared" si="1"/>
        <v>5</v>
      </c>
      <c r="I33" s="10">
        <v>28</v>
      </c>
      <c r="J33" s="11">
        <v>73.7</v>
      </c>
      <c r="K33" s="21">
        <f>tblStaff[[#This Row],[Hours]]*tblStaff[[#This Row],[Hourly Rate]]</f>
        <v>2063.6</v>
      </c>
    </row>
    <row r="34" spans="1:11" hidden="1" x14ac:dyDescent="0.25">
      <c r="A34" s="3" t="s">
        <v>32</v>
      </c>
      <c r="B34" s="3" t="s">
        <v>23</v>
      </c>
      <c r="C34" s="3" t="s">
        <v>33</v>
      </c>
      <c r="D34" s="3" t="s">
        <v>34</v>
      </c>
      <c r="E34" s="9" t="s">
        <v>6</v>
      </c>
      <c r="F34" s="10">
        <v>0</v>
      </c>
      <c r="G34" s="10">
        <v>15</v>
      </c>
      <c r="H34" s="19">
        <f t="shared" si="1"/>
        <v>5</v>
      </c>
      <c r="I34" s="10">
        <v>32</v>
      </c>
      <c r="J34" s="11">
        <v>62.5</v>
      </c>
      <c r="K34" s="21">
        <f>tblStaff[[#This Row],[Hours]]*tblStaff[[#This Row],[Hourly Rate]]</f>
        <v>2000</v>
      </c>
    </row>
    <row r="35" spans="1:11" hidden="1" x14ac:dyDescent="0.25">
      <c r="A35" s="3" t="s">
        <v>99</v>
      </c>
      <c r="B35" s="3" t="s">
        <v>75</v>
      </c>
      <c r="C35" s="3" t="s">
        <v>100</v>
      </c>
      <c r="D35" s="3" t="s">
        <v>101</v>
      </c>
      <c r="E35" s="9" t="s">
        <v>6</v>
      </c>
      <c r="F35" s="10">
        <v>0</v>
      </c>
      <c r="G35" s="10">
        <v>3</v>
      </c>
      <c r="H35" s="19">
        <f t="shared" si="1"/>
        <v>17</v>
      </c>
      <c r="I35" s="10">
        <v>24</v>
      </c>
      <c r="J35" s="11">
        <v>76.599999999999994</v>
      </c>
      <c r="K35" s="21">
        <f>tblStaff[[#This Row],[Hours]]*tblStaff[[#This Row],[Hourly Rate]]</f>
        <v>1838.3999999999999</v>
      </c>
    </row>
    <row r="36" spans="1:11" ht="30" hidden="1" x14ac:dyDescent="0.25">
      <c r="A36" s="3" t="s">
        <v>102</v>
      </c>
      <c r="B36" s="3" t="s">
        <v>75</v>
      </c>
      <c r="C36" s="3" t="s">
        <v>103</v>
      </c>
      <c r="D36" s="3" t="s">
        <v>104</v>
      </c>
      <c r="E36" s="9" t="s">
        <v>5</v>
      </c>
      <c r="F36" s="10">
        <v>5</v>
      </c>
      <c r="G36" s="10">
        <v>7</v>
      </c>
      <c r="H36" s="19">
        <f t="shared" si="1"/>
        <v>13</v>
      </c>
      <c r="I36" s="10">
        <v>19</v>
      </c>
      <c r="J36" s="11">
        <v>96.4</v>
      </c>
      <c r="K36" s="21">
        <f>tblStaff[[#This Row],[Hours]]*tblStaff[[#This Row],[Hourly Rate]]</f>
        <v>1831.6000000000001</v>
      </c>
    </row>
    <row r="37" spans="1:11" hidden="1" x14ac:dyDescent="0.25">
      <c r="A37" s="3" t="s">
        <v>74</v>
      </c>
      <c r="B37" s="3" t="s">
        <v>75</v>
      </c>
      <c r="C37" s="3" t="s">
        <v>76</v>
      </c>
      <c r="D37" s="3" t="s">
        <v>77</v>
      </c>
      <c r="E37" s="9" t="s">
        <v>7</v>
      </c>
      <c r="F37" s="10">
        <v>2</v>
      </c>
      <c r="G37" s="10">
        <v>9</v>
      </c>
      <c r="H37" s="19">
        <f t="shared" si="1"/>
        <v>11</v>
      </c>
      <c r="I37" s="10">
        <v>15</v>
      </c>
      <c r="J37" s="11">
        <v>113.4</v>
      </c>
      <c r="K37" s="21">
        <f>tblStaff[[#This Row],[Hours]]*tblStaff[[#This Row],[Hourly Rate]]</f>
        <v>1701</v>
      </c>
    </row>
    <row r="38" spans="1:11" ht="30" hidden="1" x14ac:dyDescent="0.25">
      <c r="A38" s="3" t="s">
        <v>111</v>
      </c>
      <c r="B38" s="3" t="s">
        <v>75</v>
      </c>
      <c r="C38" s="3" t="s">
        <v>112</v>
      </c>
      <c r="D38" s="3" t="s">
        <v>113</v>
      </c>
      <c r="E38" s="9" t="s">
        <v>8</v>
      </c>
      <c r="F38" s="10">
        <v>0</v>
      </c>
      <c r="G38" s="10">
        <v>12</v>
      </c>
      <c r="H38" s="19">
        <f t="shared" si="1"/>
        <v>8</v>
      </c>
      <c r="I38" s="10">
        <v>26</v>
      </c>
      <c r="J38" s="11">
        <v>63.2</v>
      </c>
      <c r="K38" s="21">
        <f>tblStaff[[#This Row],[Hours]]*tblStaff[[#This Row],[Hourly Rate]]</f>
        <v>1643.2</v>
      </c>
    </row>
    <row r="39" spans="1:11" hidden="1" x14ac:dyDescent="0.25">
      <c r="A39" s="3" t="s">
        <v>50</v>
      </c>
      <c r="B39" s="3" t="s">
        <v>23</v>
      </c>
      <c r="C39" s="3" t="s">
        <v>51</v>
      </c>
      <c r="D39" s="3" t="s">
        <v>52</v>
      </c>
      <c r="E39" s="9" t="s">
        <v>8</v>
      </c>
      <c r="F39" s="10">
        <v>4</v>
      </c>
      <c r="G39" s="10">
        <v>6</v>
      </c>
      <c r="H39" s="19">
        <f t="shared" si="1"/>
        <v>14</v>
      </c>
      <c r="I39" s="10">
        <v>30</v>
      </c>
      <c r="J39" s="11">
        <v>53.5</v>
      </c>
      <c r="K39" s="21">
        <f>tblStaff[[#This Row],[Hours]]*tblStaff[[#This Row],[Hourly Rate]]</f>
        <v>1605</v>
      </c>
    </row>
    <row r="40" spans="1:11" hidden="1" x14ac:dyDescent="0.25">
      <c r="A40" s="3" t="s">
        <v>120</v>
      </c>
      <c r="B40" s="3" t="s">
        <v>75</v>
      </c>
      <c r="C40" s="3" t="s">
        <v>121</v>
      </c>
      <c r="D40" s="3" t="s">
        <v>122</v>
      </c>
      <c r="E40" s="9" t="s">
        <v>10</v>
      </c>
      <c r="F40" s="10">
        <v>3</v>
      </c>
      <c r="G40" s="10">
        <v>15</v>
      </c>
      <c r="H40" s="19">
        <f t="shared" si="1"/>
        <v>5</v>
      </c>
      <c r="I40" s="10">
        <v>13</v>
      </c>
      <c r="J40" s="11">
        <v>121.5</v>
      </c>
      <c r="K40" s="21">
        <f>tblStaff[[#This Row],[Hours]]*tblStaff[[#This Row],[Hourly Rate]]</f>
        <v>1579.5</v>
      </c>
    </row>
    <row r="41" spans="1:11" hidden="1" x14ac:dyDescent="0.25">
      <c r="A41" s="3" t="s">
        <v>81</v>
      </c>
      <c r="B41" s="3" t="s">
        <v>75</v>
      </c>
      <c r="C41" s="3" t="s">
        <v>82</v>
      </c>
      <c r="D41" s="3" t="s">
        <v>83</v>
      </c>
      <c r="E41" s="9" t="s">
        <v>10</v>
      </c>
      <c r="F41" s="10">
        <v>8</v>
      </c>
      <c r="G41" s="10">
        <v>4</v>
      </c>
      <c r="H41" s="19">
        <f t="shared" si="1"/>
        <v>16</v>
      </c>
      <c r="I41" s="10">
        <v>10</v>
      </c>
      <c r="J41" s="11">
        <v>156</v>
      </c>
      <c r="K41" s="21">
        <f>tblStaff[[#This Row],[Hours]]*tblStaff[[#This Row],[Hourly Rate]]</f>
        <v>1560</v>
      </c>
    </row>
    <row r="42" spans="1:11" ht="30" hidden="1" x14ac:dyDescent="0.25">
      <c r="A42" s="3" t="s">
        <v>93</v>
      </c>
      <c r="B42" s="3" t="s">
        <v>75</v>
      </c>
      <c r="C42" s="3" t="s">
        <v>94</v>
      </c>
      <c r="D42" s="3" t="s">
        <v>95</v>
      </c>
      <c r="E42" s="9" t="s">
        <v>8</v>
      </c>
      <c r="F42" s="10">
        <v>7</v>
      </c>
      <c r="G42" s="10">
        <v>18</v>
      </c>
      <c r="H42" s="19">
        <f t="shared" si="1"/>
        <v>2</v>
      </c>
      <c r="I42" s="10">
        <v>10</v>
      </c>
      <c r="J42" s="11">
        <v>128.1</v>
      </c>
      <c r="K42" s="21">
        <f>tblStaff[[#This Row],[Hours]]*tblStaff[[#This Row],[Hourly Rate]]</f>
        <v>1281</v>
      </c>
    </row>
    <row r="43" spans="1:11" hidden="1" x14ac:dyDescent="0.25">
      <c r="A43" s="3" t="s">
        <v>123</v>
      </c>
      <c r="B43" s="3" t="s">
        <v>75</v>
      </c>
      <c r="C43" s="3" t="s">
        <v>124</v>
      </c>
      <c r="D43" s="3" t="s">
        <v>125</v>
      </c>
      <c r="E43" s="9" t="s">
        <v>8</v>
      </c>
      <c r="F43" s="10">
        <v>1</v>
      </c>
      <c r="G43" s="10">
        <v>2</v>
      </c>
      <c r="H43" s="19">
        <f t="shared" si="1"/>
        <v>18</v>
      </c>
      <c r="I43" s="10">
        <v>14</v>
      </c>
      <c r="J43" s="11">
        <v>63.6</v>
      </c>
      <c r="K43" s="21">
        <f>tblStaff[[#This Row],[Hours]]*tblStaff[[#This Row],[Hourly Rate]]</f>
        <v>890.4</v>
      </c>
    </row>
    <row r="44" spans="1:11" hidden="1" x14ac:dyDescent="0.25">
      <c r="A44" s="3" t="s">
        <v>126</v>
      </c>
      <c r="B44" s="3" t="s">
        <v>75</v>
      </c>
      <c r="C44" s="3" t="s">
        <v>127</v>
      </c>
      <c r="D44" s="3" t="s">
        <v>128</v>
      </c>
      <c r="E44" s="9" t="s">
        <v>6</v>
      </c>
      <c r="F44" s="10">
        <v>1</v>
      </c>
      <c r="G44" s="10">
        <v>5</v>
      </c>
      <c r="H44" s="19">
        <f t="shared" si="1"/>
        <v>15</v>
      </c>
      <c r="I44" s="10">
        <v>13</v>
      </c>
      <c r="J44" s="11">
        <v>67.2</v>
      </c>
      <c r="K44" s="21">
        <f>tblStaff[[#This Row],[Hours]]*tblStaff[[#This Row],[Hourly Rate]]</f>
        <v>873.6</v>
      </c>
    </row>
    <row r="45" spans="1:11" hidden="1" x14ac:dyDescent="0.25">
      <c r="A45" s="3" t="s">
        <v>108</v>
      </c>
      <c r="B45" s="3" t="s">
        <v>75</v>
      </c>
      <c r="C45" s="3" t="s">
        <v>109</v>
      </c>
      <c r="D45" s="3" t="s">
        <v>110</v>
      </c>
      <c r="E45" s="9" t="s">
        <v>5</v>
      </c>
      <c r="F45" s="10">
        <v>3</v>
      </c>
      <c r="G45" s="10">
        <v>9</v>
      </c>
      <c r="H45" s="19">
        <f t="shared" si="1"/>
        <v>11</v>
      </c>
      <c r="I45" s="10">
        <v>13</v>
      </c>
      <c r="J45" s="11">
        <v>64.3</v>
      </c>
      <c r="K45" s="21">
        <f>tblStaff[[#This Row],[Hours]]*tblStaff[[#This Row],[Hourly Rate]]</f>
        <v>835.9</v>
      </c>
    </row>
    <row r="46" spans="1:11" ht="30" hidden="1" x14ac:dyDescent="0.25">
      <c r="A46" s="3" t="s">
        <v>84</v>
      </c>
      <c r="B46" s="3" t="s">
        <v>75</v>
      </c>
      <c r="C46" s="3" t="s">
        <v>85</v>
      </c>
      <c r="D46" s="3" t="s">
        <v>86</v>
      </c>
      <c r="E46" s="9" t="s">
        <v>9</v>
      </c>
      <c r="F46" s="10">
        <v>5</v>
      </c>
      <c r="G46" s="10">
        <v>17</v>
      </c>
      <c r="H46" s="19">
        <f t="shared" si="1"/>
        <v>3</v>
      </c>
      <c r="I46" s="10">
        <v>6</v>
      </c>
      <c r="J46" s="11">
        <v>99.3</v>
      </c>
      <c r="K46" s="21">
        <f>tblStaff[[#This Row],[Hours]]*tblStaff[[#This Row],[Hourly Rate]]</f>
        <v>595.79999999999995</v>
      </c>
    </row>
    <row r="47" spans="1:11" ht="30" hidden="1" x14ac:dyDescent="0.25">
      <c r="A47" s="3" t="s">
        <v>96</v>
      </c>
      <c r="B47" s="3" t="s">
        <v>75</v>
      </c>
      <c r="C47" s="3" t="s">
        <v>97</v>
      </c>
      <c r="D47" s="3" t="s">
        <v>98</v>
      </c>
      <c r="E47" s="9" t="s">
        <v>9</v>
      </c>
      <c r="F47" s="10">
        <v>5</v>
      </c>
      <c r="G47" s="10">
        <v>18</v>
      </c>
      <c r="H47" s="19">
        <f t="shared" si="1"/>
        <v>2</v>
      </c>
      <c r="I47" s="10">
        <v>5</v>
      </c>
      <c r="J47" s="11">
        <v>95</v>
      </c>
      <c r="K47" s="21">
        <f>tblStaff[[#This Row],[Hours]]*tblStaff[[#This Row],[Hourly Rate]]</f>
        <v>475</v>
      </c>
    </row>
    <row r="48" spans="1:11" x14ac:dyDescent="0.25">
      <c r="A48" t="s">
        <v>129</v>
      </c>
      <c r="B48"/>
      <c r="C48"/>
      <c r="D48"/>
      <c r="E48" s="9"/>
      <c r="F48" s="10">
        <f>SUBTOTAL(109,tblStaff[Days Sick])</f>
        <v>8</v>
      </c>
      <c r="G48" s="10"/>
      <c r="H48" s="20">
        <f>SUBTOTAL(109,tblStaff[Leave Available])</f>
        <v>12</v>
      </c>
      <c r="I48" s="10"/>
      <c r="J48" s="11">
        <f>SUBTOTAL(101,tblStaff[Hourly Rate])</f>
        <v>91.466666666666654</v>
      </c>
      <c r="K48" s="21">
        <f>SUBTOTAL(109,tblStaff[Pay])</f>
        <v>11880.400000000001</v>
      </c>
    </row>
  </sheetData>
  <dataValidations count="1">
    <dataValidation type="list" allowBlank="1" showInputMessage="1" showErrorMessage="1" sqref="E12:E47" xr:uid="{810862FE-E3C9-401A-89FF-AFA83C9068EB}">
      <formula1>Departments</formula1>
    </dataValidation>
  </dataValidations>
  <pageMargins left="0.7" right="0.7" top="0.75" bottom="0.75" header="0.3" footer="0.3"/>
  <pageSetup paperSize="9" orientation="portrait" horizontalDpi="75" verticalDpi="75"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16</vt:i4>
      </vt:variant>
    </vt:vector>
  </HeadingPairs>
  <TitlesOfParts>
    <vt:vector size="19" baseType="lpstr">
      <vt:lpstr>HR Wages</vt:lpstr>
      <vt:lpstr>Steps-by-step Process</vt:lpstr>
      <vt:lpstr>HR Wages - Cleaned</vt:lpstr>
      <vt:lpstr>'HR Wages'!Department</vt:lpstr>
      <vt:lpstr>Department</vt:lpstr>
      <vt:lpstr>'HR Wages'!Departments</vt:lpstr>
      <vt:lpstr>Departments</vt:lpstr>
      <vt:lpstr>'HR Wages'!Email</vt:lpstr>
      <vt:lpstr>Email</vt:lpstr>
      <vt:lpstr>'HR Wages'!Emp_ID</vt:lpstr>
      <vt:lpstr>Emp_ID</vt:lpstr>
      <vt:lpstr>'HR Wages'!Full_Name</vt:lpstr>
      <vt:lpstr>Full_Name</vt:lpstr>
      <vt:lpstr>'HR Wages'!Hourly_Rate</vt:lpstr>
      <vt:lpstr>Hourly_Rate</vt:lpstr>
      <vt:lpstr>'HR Wages'!Leave_Available</vt:lpstr>
      <vt:lpstr>Leave_Available</vt:lpstr>
      <vt:lpstr>'HR Wages'!Status</vt:lpstr>
      <vt:lpstr>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Sanfuego Gian Carlo</dc:creator>
  <cp:lastModifiedBy>Sanfuego Gian Carlo</cp:lastModifiedBy>
  <dcterms:created xsi:type="dcterms:W3CDTF">2024-04-09T15:17:45Z</dcterms:created>
  <dcterms:modified xsi:type="dcterms:W3CDTF">2024-04-23T02:14:22Z</dcterms:modified>
</cp:coreProperties>
</file>